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Documents Anela\anela\za web\financijski 2024\"/>
    </mc:Choice>
  </mc:AlternateContent>
  <workbookProtection workbookAlgorithmName="SHA-512" workbookHashValue="+GqN9FpyxRTZtowZvsE/k4FcaRZzj239TiLbo4QYCpMp/a7zMDiNyIq77756NcVnbUM29a8QZK2ppluwT5De1w==" workbookSaltValue="uEkalAF2WXyI2l0U1XciIg==" workbookSpinCount="100000" lockStructure="1"/>
  <bookViews>
    <workbookView xWindow="0" yWindow="0" windowWidth="28800" windowHeight="11400" activeTab="5"/>
  </bookViews>
  <sheets>
    <sheet name="OPĆI DIO" sheetId="12" r:id="rId1"/>
    <sheet name="Unos prihoda i primitaka" sheetId="4" r:id="rId2"/>
    <sheet name="Unos rashoda i izdataka" sheetId="17" r:id="rId3"/>
    <sheet name="Unos rashoda P4" sheetId="25" r:id="rId4"/>
    <sheet name="Unos prijenosa" sheetId="34" r:id="rId5"/>
    <sheet name="A.1 PRIHODI I RASHODI EK" sheetId="35" r:id="rId6"/>
    <sheet name="A.2 PRIHODI I RASHODI IF" sheetId="36" r:id="rId7"/>
    <sheet name="A.3 RASHODI FUNK" sheetId="33" r:id="rId8"/>
    <sheet name="B.1 RAČUN FINANC EK" sheetId="37" r:id="rId9"/>
    <sheet name="B.2 RAČUN FINANC IF" sheetId="38" r:id="rId10"/>
    <sheet name="AKT" sheetId="26" r:id="rId11"/>
    <sheet name="p4" sheetId="27" r:id="rId12"/>
    <sheet name="prihodi" sheetId="29" r:id="rId13"/>
    <sheet name="KORISNICI DP" sheetId="30" r:id="rId14"/>
  </sheets>
  <definedNames>
    <definedName name="_xlnm._FilterDatabase" localSheetId="10" hidden="1">AKT!$A$3:$J$324</definedName>
    <definedName name="_xlnm._FilterDatabase" localSheetId="13" hidden="1">'KORISNICI DP'!$A$2:$H$614</definedName>
    <definedName name="_xlnm._FilterDatabase" localSheetId="11" hidden="1">'p4'!$A$1:$B$869</definedName>
    <definedName name="_xlnm._FilterDatabase" localSheetId="1" hidden="1">'Unos prihoda i primitaka'!$A$2:$I$501</definedName>
    <definedName name="_xlnm._FilterDatabase" localSheetId="2" hidden="1">'Unos rashoda i izdataka'!$A$2:$L$501</definedName>
    <definedName name="_xlnm._FilterDatabase" localSheetId="3" hidden="1">'Unos rashoda P4'!$A$2:$J$2</definedName>
    <definedName name="Excel_BuiltIn_Print_Titles_3">'KORISNICI DP'!$A$2:$IL$3</definedName>
    <definedName name="Excel_BuiltIn_Print_Titles_3_1">'KORISNICI DP'!$A$2:$IK$3</definedName>
    <definedName name="_xlnm.Print_Area" localSheetId="13">'KORISNICI DP'!$A$1:$H$615</definedName>
    <definedName name="_xlnm.Print_Area" localSheetId="0">'OPĆI DIO'!$A$1:$G$33</definedName>
    <definedName name="_xlnm.Print_Area" localSheetId="1">'Unos prihoda i primitaka'!$A$2:$I$3</definedName>
    <definedName name="_xlnm.Print_Area" localSheetId="2">'Unos rashoda i izdataka'!$A$2:$L$3</definedName>
    <definedName name="_xlnm.Print_Area" localSheetId="3">'Unos rashoda P4'!$A$2:$J$3</definedName>
    <definedName name="_xlnm.Print_Titles" localSheetId="6">'A.2 PRIHODI I RASHODI IF'!$3:$4</definedName>
    <definedName name="_xlnm.Print_Titles" localSheetId="7">'A.3 RASHODI FUNK'!$4:$4</definedName>
    <definedName name="_xlnm.Print_Titles" localSheetId="13">'KORISNICI DP'!$2:$3</definedName>
    <definedName name="_xlnm.Print_Titles" localSheetId="1">'Unos prihoda i primitaka'!$2:$2</definedName>
    <definedName name="_xlnm.Print_Titles" localSheetId="2">'Unos rashoda i izdataka'!$2:$2</definedName>
    <definedName name="_xlnm.Print_Titles" localSheetId="3">'Unos rashoda P4'!$2:$2</definedName>
    <definedName name="SAPBEXhrIndnt" hidden="1">1</definedName>
    <definedName name="SAPBEXrevision" hidden="1">1</definedName>
    <definedName name="SAPBEXsysID" hidden="1">"PBW"</definedName>
    <definedName name="SAPBEXwbID" hidden="1">"C7P4ZZNWMVNLSDLB24HAO64UB"</definedName>
  </definedNames>
  <calcPr calcId="162913"/>
</workbook>
</file>

<file path=xl/calcChain.xml><?xml version="1.0" encoding="utf-8"?>
<calcChain xmlns="http://schemas.openxmlformats.org/spreadsheetml/2006/main">
  <c r="G70" i="33" l="1"/>
  <c r="F70" i="33"/>
  <c r="E70" i="33"/>
  <c r="L3" i="17"/>
  <c r="K3" i="17"/>
  <c r="J3" i="17"/>
  <c r="I3" i="4"/>
  <c r="H3" i="4"/>
  <c r="G3" i="4"/>
  <c r="E13" i="35" l="1"/>
  <c r="E16" i="35"/>
  <c r="J40" i="17" l="1"/>
  <c r="K28" i="17" l="1"/>
  <c r="K40" i="17"/>
  <c r="G5" i="4"/>
  <c r="C15" i="12" l="1"/>
  <c r="C51" i="36"/>
  <c r="C38" i="36"/>
  <c r="H7" i="38" l="1"/>
  <c r="H8" i="38"/>
  <c r="H9" i="38"/>
  <c r="H10" i="38"/>
  <c r="H11" i="38"/>
  <c r="H12" i="38"/>
  <c r="H13" i="38"/>
  <c r="H14" i="38"/>
  <c r="H6" i="38"/>
  <c r="I11" i="37"/>
  <c r="I12" i="37"/>
  <c r="I13" i="37"/>
  <c r="I14" i="37"/>
  <c r="I15" i="37"/>
  <c r="I16" i="37"/>
  <c r="I17" i="37"/>
  <c r="I10" i="37"/>
  <c r="H7" i="33"/>
  <c r="H8" i="33"/>
  <c r="H9" i="33"/>
  <c r="H10" i="33"/>
  <c r="H11" i="33"/>
  <c r="H12" i="33"/>
  <c r="H13" i="33"/>
  <c r="H14" i="33"/>
  <c r="H15" i="33"/>
  <c r="H16" i="33"/>
  <c r="H17" i="33"/>
  <c r="H18" i="33"/>
  <c r="H19" i="33"/>
  <c r="H20" i="33"/>
  <c r="H21" i="33"/>
  <c r="H22" i="33"/>
  <c r="H23" i="33"/>
  <c r="H24" i="33"/>
  <c r="H25" i="33"/>
  <c r="H26" i="33"/>
  <c r="H27" i="33"/>
  <c r="H28" i="33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6" i="33"/>
  <c r="H6" i="36"/>
  <c r="H7" i="36"/>
  <c r="H8" i="36"/>
  <c r="H9" i="36"/>
  <c r="H10" i="36"/>
  <c r="H11" i="36"/>
  <c r="H12" i="36"/>
  <c r="H13" i="36"/>
  <c r="H14" i="36"/>
  <c r="H15" i="36"/>
  <c r="H16" i="36"/>
  <c r="H17" i="36"/>
  <c r="H18" i="36"/>
  <c r="H19" i="36"/>
  <c r="H20" i="36"/>
  <c r="H21" i="36"/>
  <c r="H22" i="36"/>
  <c r="H23" i="36"/>
  <c r="H24" i="36"/>
  <c r="H25" i="36"/>
  <c r="H26" i="36"/>
  <c r="H27" i="36"/>
  <c r="H28" i="36"/>
  <c r="H29" i="36"/>
  <c r="H30" i="36"/>
  <c r="H31" i="36"/>
  <c r="H32" i="36"/>
  <c r="H33" i="36"/>
  <c r="H34" i="36"/>
  <c r="H35" i="36"/>
  <c r="H36" i="36"/>
  <c r="H37" i="36"/>
  <c r="H38" i="36"/>
  <c r="H39" i="36"/>
  <c r="H40" i="36"/>
  <c r="H41" i="36"/>
  <c r="H42" i="36"/>
  <c r="H43" i="36"/>
  <c r="H44" i="36"/>
  <c r="H45" i="36"/>
  <c r="H46" i="36"/>
  <c r="H47" i="36"/>
  <c r="H48" i="36"/>
  <c r="H49" i="36"/>
  <c r="H50" i="36"/>
  <c r="H51" i="36"/>
  <c r="H52" i="36"/>
  <c r="H53" i="36"/>
  <c r="H54" i="36"/>
  <c r="H5" i="36"/>
  <c r="I27" i="35"/>
  <c r="I28" i="35"/>
  <c r="I29" i="35"/>
  <c r="I30" i="35"/>
  <c r="I31" i="35"/>
  <c r="I32" i="35"/>
  <c r="I33" i="35"/>
  <c r="I34" i="35"/>
  <c r="I35" i="35"/>
  <c r="I36" i="35"/>
  <c r="I37" i="35"/>
  <c r="I38" i="35"/>
  <c r="I39" i="35"/>
  <c r="I40" i="35"/>
  <c r="I26" i="35"/>
  <c r="I11" i="35"/>
  <c r="I12" i="35"/>
  <c r="I13" i="35"/>
  <c r="I14" i="35"/>
  <c r="I15" i="35"/>
  <c r="I16" i="35"/>
  <c r="I17" i="35"/>
  <c r="I18" i="35"/>
  <c r="I19" i="35"/>
  <c r="I20" i="35"/>
  <c r="I21" i="35"/>
  <c r="I10" i="35"/>
  <c r="X6" i="34"/>
  <c r="X7" i="34"/>
  <c r="X8" i="34"/>
  <c r="X9" i="34"/>
  <c r="X10" i="34"/>
  <c r="X11" i="34"/>
  <c r="X12" i="34"/>
  <c r="X13" i="34"/>
  <c r="X14" i="34"/>
  <c r="X15" i="34"/>
  <c r="X16" i="34"/>
  <c r="X17" i="34"/>
  <c r="X18" i="34"/>
  <c r="X19" i="34"/>
  <c r="X20" i="34"/>
  <c r="X21" i="34"/>
  <c r="X22" i="34"/>
  <c r="X23" i="34"/>
  <c r="X24" i="34"/>
  <c r="X25" i="34"/>
  <c r="X26" i="34"/>
  <c r="X5" i="34"/>
  <c r="G13" i="34" l="1"/>
  <c r="Q4" i="25" l="1"/>
  <c r="Q5" i="25"/>
  <c r="Q6" i="25"/>
  <c r="Q7" i="25"/>
  <c r="Q8" i="25"/>
  <c r="Q9" i="25"/>
  <c r="Q10" i="25"/>
  <c r="Q11" i="25"/>
  <c r="Q12" i="25"/>
  <c r="Q13" i="25"/>
  <c r="Q14" i="25"/>
  <c r="Q15" i="25"/>
  <c r="Q16" i="25"/>
  <c r="Q17" i="25"/>
  <c r="Q18" i="25"/>
  <c r="Q19" i="25"/>
  <c r="Q20" i="25"/>
  <c r="Q21" i="25"/>
  <c r="Q22" i="25"/>
  <c r="Q23" i="25"/>
  <c r="Q24" i="25"/>
  <c r="Q25" i="25"/>
  <c r="Q26" i="25"/>
  <c r="Q27" i="25"/>
  <c r="Q28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41" i="25"/>
  <c r="Q42" i="25"/>
  <c r="Q43" i="25"/>
  <c r="Q44" i="25"/>
  <c r="Q45" i="25"/>
  <c r="Q46" i="25"/>
  <c r="Q47" i="25"/>
  <c r="Q48" i="25"/>
  <c r="Q49" i="25"/>
  <c r="Q50" i="25"/>
  <c r="Q51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5" i="25"/>
  <c r="Q66" i="25"/>
  <c r="Q67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0" i="25"/>
  <c r="Q261" i="25"/>
  <c r="Q262" i="25"/>
  <c r="Q263" i="25"/>
  <c r="Q264" i="25"/>
  <c r="Q265" i="25"/>
  <c r="Q266" i="25"/>
  <c r="Q267" i="25"/>
  <c r="Q268" i="25"/>
  <c r="Q269" i="25"/>
  <c r="Q270" i="25"/>
  <c r="Q271" i="25"/>
  <c r="Q272" i="25"/>
  <c r="Q273" i="25"/>
  <c r="Q274" i="25"/>
  <c r="Q275" i="25"/>
  <c r="Q276" i="25"/>
  <c r="Q277" i="25"/>
  <c r="Q278" i="25"/>
  <c r="Q279" i="25"/>
  <c r="Q280" i="25"/>
  <c r="Q281" i="25"/>
  <c r="Q282" i="25"/>
  <c r="Q283" i="25"/>
  <c r="Q284" i="25"/>
  <c r="Q285" i="25"/>
  <c r="Q286" i="25"/>
  <c r="Q287" i="25"/>
  <c r="Q288" i="25"/>
  <c r="Q289" i="25"/>
  <c r="Q290" i="25"/>
  <c r="Q291" i="25"/>
  <c r="Q292" i="25"/>
  <c r="Q293" i="25"/>
  <c r="Q294" i="25"/>
  <c r="Q295" i="25"/>
  <c r="Q296" i="25"/>
  <c r="Q297" i="25"/>
  <c r="Q298" i="25"/>
  <c r="Q299" i="25"/>
  <c r="Q300" i="25"/>
  <c r="Q301" i="25"/>
  <c r="Q302" i="25"/>
  <c r="Q303" i="25"/>
  <c r="Q304" i="25"/>
  <c r="Q305" i="25"/>
  <c r="Q306" i="25"/>
  <c r="Q307" i="25"/>
  <c r="Q308" i="25"/>
  <c r="Q309" i="25"/>
  <c r="Q310" i="25"/>
  <c r="Q311" i="25"/>
  <c r="Q312" i="25"/>
  <c r="Q313" i="25"/>
  <c r="Q314" i="25"/>
  <c r="Q315" i="25"/>
  <c r="Q316" i="25"/>
  <c r="Q317" i="25"/>
  <c r="Q318" i="25"/>
  <c r="Q319" i="25"/>
  <c r="Q320" i="25"/>
  <c r="Q321" i="25"/>
  <c r="Q322" i="25"/>
  <c r="Q323" i="25"/>
  <c r="Q324" i="25"/>
  <c r="Q325" i="25"/>
  <c r="Q326" i="25"/>
  <c r="Q327" i="25"/>
  <c r="Q328" i="25"/>
  <c r="Q329" i="25"/>
  <c r="Q330" i="25"/>
  <c r="Q331" i="25"/>
  <c r="Q332" i="25"/>
  <c r="Q333" i="25"/>
  <c r="Q334" i="25"/>
  <c r="Q335" i="25"/>
  <c r="Q336" i="25"/>
  <c r="Q337" i="25"/>
  <c r="Q338" i="25"/>
  <c r="Q339" i="25"/>
  <c r="Q340" i="25"/>
  <c r="Q341" i="25"/>
  <c r="Q342" i="25"/>
  <c r="Q343" i="25"/>
  <c r="Q344" i="25"/>
  <c r="Q345" i="25"/>
  <c r="Q346" i="25"/>
  <c r="Q347" i="25"/>
  <c r="Q348" i="25"/>
  <c r="Q349" i="25"/>
  <c r="Q350" i="25"/>
  <c r="Q351" i="25"/>
  <c r="Q352" i="25"/>
  <c r="Q353" i="25"/>
  <c r="Q354" i="25"/>
  <c r="Q355" i="25"/>
  <c r="Q356" i="25"/>
  <c r="Q357" i="25"/>
  <c r="Q358" i="25"/>
  <c r="Q359" i="25"/>
  <c r="Q360" i="25"/>
  <c r="Q361" i="25"/>
  <c r="Q362" i="25"/>
  <c r="Q363" i="25"/>
  <c r="Q364" i="25"/>
  <c r="Q365" i="25"/>
  <c r="Q366" i="25"/>
  <c r="Q367" i="25"/>
  <c r="Q368" i="25"/>
  <c r="Q369" i="25"/>
  <c r="Q370" i="25"/>
  <c r="Q371" i="25"/>
  <c r="Q372" i="25"/>
  <c r="Q373" i="25"/>
  <c r="Q374" i="25"/>
  <c r="Q375" i="25"/>
  <c r="Q376" i="25"/>
  <c r="Q377" i="25"/>
  <c r="Q378" i="25"/>
  <c r="Q379" i="25"/>
  <c r="Q380" i="25"/>
  <c r="Q381" i="25"/>
  <c r="Q382" i="25"/>
  <c r="Q383" i="25"/>
  <c r="Q384" i="25"/>
  <c r="Q385" i="25"/>
  <c r="Q386" i="25"/>
  <c r="Q387" i="25"/>
  <c r="Q388" i="25"/>
  <c r="Q389" i="25"/>
  <c r="Q390" i="25"/>
  <c r="Q391" i="25"/>
  <c r="Q392" i="25"/>
  <c r="Q393" i="25"/>
  <c r="Q394" i="25"/>
  <c r="Q395" i="25"/>
  <c r="Q396" i="25"/>
  <c r="Q397" i="25"/>
  <c r="Q398" i="25"/>
  <c r="Q399" i="25"/>
  <c r="Q400" i="25"/>
  <c r="Q401" i="25"/>
  <c r="Q402" i="25"/>
  <c r="Q403" i="25"/>
  <c r="Q404" i="25"/>
  <c r="Q405" i="25"/>
  <c r="Q406" i="25"/>
  <c r="Q407" i="25"/>
  <c r="Q408" i="25"/>
  <c r="Q409" i="25"/>
  <c r="Q410" i="25"/>
  <c r="Q411" i="25"/>
  <c r="Q412" i="25"/>
  <c r="Q413" i="25"/>
  <c r="Q414" i="25"/>
  <c r="Q415" i="25"/>
  <c r="Q416" i="25"/>
  <c r="Q417" i="25"/>
  <c r="Q418" i="25"/>
  <c r="Q419" i="25"/>
  <c r="Q420" i="25"/>
  <c r="Q421" i="25"/>
  <c r="Q422" i="25"/>
  <c r="Q423" i="25"/>
  <c r="Q424" i="25"/>
  <c r="Q425" i="25"/>
  <c r="Q426" i="25"/>
  <c r="Q427" i="25"/>
  <c r="Q428" i="25"/>
  <c r="Q429" i="25"/>
  <c r="Q430" i="25"/>
  <c r="Q431" i="25"/>
  <c r="Q432" i="25"/>
  <c r="Q433" i="25"/>
  <c r="Q434" i="25"/>
  <c r="Q435" i="25"/>
  <c r="Q436" i="25"/>
  <c r="Q437" i="25"/>
  <c r="Q438" i="25"/>
  <c r="Q439" i="25"/>
  <c r="Q440" i="25"/>
  <c r="Q441" i="25"/>
  <c r="Q442" i="25"/>
  <c r="Q443" i="25"/>
  <c r="Q444" i="25"/>
  <c r="Q445" i="25"/>
  <c r="Q446" i="25"/>
  <c r="Q447" i="25"/>
  <c r="Q448" i="25"/>
  <c r="Q449" i="25"/>
  <c r="Q450" i="25"/>
  <c r="Q451" i="25"/>
  <c r="Q452" i="25"/>
  <c r="Q453" i="25"/>
  <c r="Q454" i="25"/>
  <c r="Q455" i="25"/>
  <c r="Q456" i="25"/>
  <c r="Q457" i="25"/>
  <c r="Q458" i="25"/>
  <c r="Q459" i="25"/>
  <c r="Q460" i="25"/>
  <c r="Q461" i="25"/>
  <c r="Q462" i="25"/>
  <c r="Q463" i="25"/>
  <c r="Q464" i="25"/>
  <c r="Q465" i="25"/>
  <c r="Q466" i="25"/>
  <c r="Q467" i="25"/>
  <c r="Q468" i="25"/>
  <c r="Q469" i="25"/>
  <c r="Q470" i="25"/>
  <c r="Q471" i="25"/>
  <c r="Q472" i="25"/>
  <c r="Q473" i="25"/>
  <c r="Q474" i="25"/>
  <c r="Q475" i="25"/>
  <c r="Q476" i="25"/>
  <c r="Q477" i="25"/>
  <c r="Q478" i="25"/>
  <c r="Q479" i="25"/>
  <c r="Q480" i="25"/>
  <c r="Q481" i="25"/>
  <c r="Q482" i="25"/>
  <c r="Q483" i="25"/>
  <c r="Q484" i="25"/>
  <c r="Q485" i="25"/>
  <c r="Q486" i="25"/>
  <c r="Q487" i="25"/>
  <c r="Q488" i="25"/>
  <c r="Q489" i="25"/>
  <c r="Q490" i="25"/>
  <c r="Q491" i="25"/>
  <c r="Q492" i="25"/>
  <c r="Q493" i="25"/>
  <c r="Q494" i="25"/>
  <c r="Q495" i="25"/>
  <c r="Q496" i="25"/>
  <c r="Q497" i="25"/>
  <c r="Q498" i="25"/>
  <c r="Q499" i="25"/>
  <c r="Q500" i="25"/>
  <c r="Q501" i="25"/>
  <c r="Q3" i="25"/>
  <c r="N4" i="17"/>
  <c r="N5" i="17"/>
  <c r="N6" i="17"/>
  <c r="N7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58" i="17"/>
  <c r="N59" i="17"/>
  <c r="N60" i="17"/>
  <c r="N61" i="17"/>
  <c r="N62" i="17"/>
  <c r="N63" i="17"/>
  <c r="N64" i="17"/>
  <c r="N65" i="17"/>
  <c r="N66" i="17"/>
  <c r="N67" i="17"/>
  <c r="N68" i="17"/>
  <c r="N69" i="17"/>
  <c r="N70" i="17"/>
  <c r="N71" i="17"/>
  <c r="N72" i="17"/>
  <c r="N73" i="17"/>
  <c r="N74" i="17"/>
  <c r="N75" i="17"/>
  <c r="N76" i="17"/>
  <c r="N77" i="17"/>
  <c r="N78" i="17"/>
  <c r="N79" i="17"/>
  <c r="N80" i="17"/>
  <c r="N81" i="17"/>
  <c r="N82" i="17"/>
  <c r="N83" i="17"/>
  <c r="N84" i="17"/>
  <c r="N85" i="17"/>
  <c r="N86" i="17"/>
  <c r="N87" i="17"/>
  <c r="N88" i="17"/>
  <c r="N89" i="17"/>
  <c r="N90" i="17"/>
  <c r="N91" i="17"/>
  <c r="N92" i="17"/>
  <c r="N93" i="17"/>
  <c r="N94" i="17"/>
  <c r="N95" i="17"/>
  <c r="N96" i="17"/>
  <c r="N97" i="17"/>
  <c r="N98" i="17"/>
  <c r="N99" i="17"/>
  <c r="N100" i="17"/>
  <c r="N101" i="17"/>
  <c r="N102" i="17"/>
  <c r="N103" i="17"/>
  <c r="N104" i="17"/>
  <c r="N105" i="17"/>
  <c r="N106" i="17"/>
  <c r="N107" i="17"/>
  <c r="N108" i="17"/>
  <c r="N109" i="17"/>
  <c r="N110" i="17"/>
  <c r="N111" i="17"/>
  <c r="N112" i="17"/>
  <c r="N113" i="17"/>
  <c r="N114" i="17"/>
  <c r="N115" i="17"/>
  <c r="N116" i="17"/>
  <c r="N117" i="17"/>
  <c r="N118" i="17"/>
  <c r="N119" i="17"/>
  <c r="N120" i="17"/>
  <c r="N121" i="17"/>
  <c r="N122" i="17"/>
  <c r="N123" i="17"/>
  <c r="N124" i="17"/>
  <c r="N125" i="17"/>
  <c r="N126" i="17"/>
  <c r="N127" i="17"/>
  <c r="N128" i="17"/>
  <c r="N129" i="17"/>
  <c r="N130" i="17"/>
  <c r="N131" i="17"/>
  <c r="N132" i="17"/>
  <c r="N133" i="17"/>
  <c r="N134" i="17"/>
  <c r="N135" i="17"/>
  <c r="N136" i="17"/>
  <c r="N137" i="17"/>
  <c r="N138" i="17"/>
  <c r="N139" i="17"/>
  <c r="N140" i="17"/>
  <c r="N141" i="17"/>
  <c r="N142" i="17"/>
  <c r="N143" i="17"/>
  <c r="N144" i="17"/>
  <c r="N145" i="17"/>
  <c r="N146" i="17"/>
  <c r="N147" i="17"/>
  <c r="N148" i="17"/>
  <c r="N149" i="17"/>
  <c r="N150" i="17"/>
  <c r="N151" i="17"/>
  <c r="N152" i="17"/>
  <c r="N153" i="17"/>
  <c r="N154" i="17"/>
  <c r="N155" i="17"/>
  <c r="N156" i="17"/>
  <c r="N157" i="17"/>
  <c r="N158" i="17"/>
  <c r="N159" i="17"/>
  <c r="N160" i="17"/>
  <c r="N161" i="17"/>
  <c r="N162" i="17"/>
  <c r="N163" i="17"/>
  <c r="N164" i="17"/>
  <c r="N165" i="17"/>
  <c r="N166" i="17"/>
  <c r="N167" i="17"/>
  <c r="N168" i="17"/>
  <c r="N169" i="17"/>
  <c r="N170" i="17"/>
  <c r="N171" i="17"/>
  <c r="N172" i="17"/>
  <c r="N173" i="17"/>
  <c r="N174" i="17"/>
  <c r="N175" i="17"/>
  <c r="N176" i="17"/>
  <c r="N177" i="17"/>
  <c r="N178" i="17"/>
  <c r="N179" i="17"/>
  <c r="N180" i="17"/>
  <c r="N181" i="17"/>
  <c r="N182" i="17"/>
  <c r="N183" i="17"/>
  <c r="N184" i="17"/>
  <c r="N185" i="17"/>
  <c r="N186" i="17"/>
  <c r="N187" i="17"/>
  <c r="N188" i="17"/>
  <c r="N189" i="17"/>
  <c r="N190" i="17"/>
  <c r="N191" i="17"/>
  <c r="N192" i="17"/>
  <c r="N193" i="17"/>
  <c r="N194" i="17"/>
  <c r="N195" i="17"/>
  <c r="N196" i="17"/>
  <c r="N197" i="17"/>
  <c r="N198" i="17"/>
  <c r="N199" i="17"/>
  <c r="N200" i="17"/>
  <c r="N201" i="17"/>
  <c r="N202" i="17"/>
  <c r="N203" i="17"/>
  <c r="N204" i="17"/>
  <c r="N205" i="17"/>
  <c r="N206" i="17"/>
  <c r="N207" i="17"/>
  <c r="N208" i="17"/>
  <c r="N209" i="17"/>
  <c r="N210" i="17"/>
  <c r="N211" i="17"/>
  <c r="N212" i="17"/>
  <c r="N213" i="17"/>
  <c r="N214" i="17"/>
  <c r="N215" i="17"/>
  <c r="N216" i="17"/>
  <c r="N217" i="17"/>
  <c r="N218" i="17"/>
  <c r="N219" i="17"/>
  <c r="N220" i="17"/>
  <c r="N221" i="17"/>
  <c r="N222" i="17"/>
  <c r="N223" i="17"/>
  <c r="N224" i="17"/>
  <c r="N225" i="17"/>
  <c r="N226" i="17"/>
  <c r="N227" i="17"/>
  <c r="N228" i="17"/>
  <c r="N229" i="17"/>
  <c r="N230" i="17"/>
  <c r="N231" i="17"/>
  <c r="N232" i="17"/>
  <c r="N233" i="17"/>
  <c r="N234" i="17"/>
  <c r="N235" i="17"/>
  <c r="N236" i="17"/>
  <c r="N237" i="17"/>
  <c r="N238" i="17"/>
  <c r="N239" i="17"/>
  <c r="N240" i="17"/>
  <c r="N241" i="17"/>
  <c r="N242" i="17"/>
  <c r="N243" i="17"/>
  <c r="N244" i="17"/>
  <c r="N245" i="17"/>
  <c r="N246" i="17"/>
  <c r="N247" i="17"/>
  <c r="N248" i="17"/>
  <c r="N249" i="17"/>
  <c r="N250" i="17"/>
  <c r="N251" i="17"/>
  <c r="N252" i="17"/>
  <c r="N253" i="17"/>
  <c r="N254" i="17"/>
  <c r="N255" i="17"/>
  <c r="N256" i="17"/>
  <c r="N257" i="17"/>
  <c r="N258" i="17"/>
  <c r="N259" i="17"/>
  <c r="N260" i="17"/>
  <c r="N261" i="17"/>
  <c r="N262" i="17"/>
  <c r="N263" i="17"/>
  <c r="N264" i="17"/>
  <c r="N265" i="17"/>
  <c r="N266" i="17"/>
  <c r="N267" i="17"/>
  <c r="N268" i="17"/>
  <c r="N269" i="17"/>
  <c r="N270" i="17"/>
  <c r="N271" i="17"/>
  <c r="N272" i="17"/>
  <c r="N273" i="17"/>
  <c r="N274" i="17"/>
  <c r="N275" i="17"/>
  <c r="N276" i="17"/>
  <c r="N277" i="17"/>
  <c r="N278" i="17"/>
  <c r="N279" i="17"/>
  <c r="N280" i="17"/>
  <c r="N281" i="17"/>
  <c r="N282" i="17"/>
  <c r="N283" i="17"/>
  <c r="N284" i="17"/>
  <c r="N285" i="17"/>
  <c r="N286" i="17"/>
  <c r="N287" i="17"/>
  <c r="N288" i="17"/>
  <c r="N289" i="17"/>
  <c r="N290" i="17"/>
  <c r="N291" i="17"/>
  <c r="N292" i="17"/>
  <c r="N293" i="17"/>
  <c r="N294" i="17"/>
  <c r="N295" i="17"/>
  <c r="N296" i="17"/>
  <c r="N297" i="17"/>
  <c r="N298" i="17"/>
  <c r="N299" i="17"/>
  <c r="N300" i="17"/>
  <c r="N301" i="17"/>
  <c r="N302" i="17"/>
  <c r="N303" i="17"/>
  <c r="N304" i="17"/>
  <c r="N305" i="17"/>
  <c r="N306" i="17"/>
  <c r="N307" i="17"/>
  <c r="N308" i="17"/>
  <c r="N309" i="17"/>
  <c r="N310" i="17"/>
  <c r="N311" i="17"/>
  <c r="N312" i="17"/>
  <c r="N313" i="17"/>
  <c r="N314" i="17"/>
  <c r="N315" i="17"/>
  <c r="N316" i="17"/>
  <c r="N317" i="17"/>
  <c r="N318" i="17"/>
  <c r="N319" i="17"/>
  <c r="N320" i="17"/>
  <c r="N321" i="17"/>
  <c r="N322" i="17"/>
  <c r="N323" i="17"/>
  <c r="N324" i="17"/>
  <c r="N325" i="17"/>
  <c r="N326" i="17"/>
  <c r="N327" i="17"/>
  <c r="N328" i="17"/>
  <c r="N329" i="17"/>
  <c r="N330" i="17"/>
  <c r="N331" i="17"/>
  <c r="N332" i="17"/>
  <c r="N333" i="17"/>
  <c r="N334" i="17"/>
  <c r="N335" i="17"/>
  <c r="N336" i="17"/>
  <c r="N337" i="17"/>
  <c r="N338" i="17"/>
  <c r="N339" i="17"/>
  <c r="N340" i="17"/>
  <c r="N341" i="17"/>
  <c r="N342" i="17"/>
  <c r="N343" i="17"/>
  <c r="N344" i="17"/>
  <c r="N345" i="17"/>
  <c r="N346" i="17"/>
  <c r="N347" i="17"/>
  <c r="N348" i="17"/>
  <c r="N349" i="17"/>
  <c r="N350" i="17"/>
  <c r="N351" i="17"/>
  <c r="N352" i="17"/>
  <c r="N353" i="17"/>
  <c r="N354" i="17"/>
  <c r="N355" i="17"/>
  <c r="N356" i="17"/>
  <c r="N357" i="17"/>
  <c r="N358" i="17"/>
  <c r="N359" i="17"/>
  <c r="N360" i="17"/>
  <c r="N361" i="17"/>
  <c r="N362" i="17"/>
  <c r="N363" i="17"/>
  <c r="N364" i="17"/>
  <c r="N365" i="17"/>
  <c r="N366" i="17"/>
  <c r="N367" i="17"/>
  <c r="N368" i="17"/>
  <c r="N369" i="17"/>
  <c r="N370" i="17"/>
  <c r="N371" i="17"/>
  <c r="N372" i="17"/>
  <c r="N373" i="17"/>
  <c r="N374" i="17"/>
  <c r="N375" i="17"/>
  <c r="N376" i="17"/>
  <c r="N377" i="17"/>
  <c r="N378" i="17"/>
  <c r="N379" i="17"/>
  <c r="N380" i="17"/>
  <c r="N381" i="17"/>
  <c r="N382" i="17"/>
  <c r="N383" i="17"/>
  <c r="N384" i="17"/>
  <c r="N385" i="17"/>
  <c r="N386" i="17"/>
  <c r="N387" i="17"/>
  <c r="N388" i="17"/>
  <c r="N389" i="17"/>
  <c r="N390" i="17"/>
  <c r="N391" i="17"/>
  <c r="N392" i="17"/>
  <c r="N393" i="17"/>
  <c r="N394" i="17"/>
  <c r="N395" i="17"/>
  <c r="N396" i="17"/>
  <c r="N397" i="17"/>
  <c r="N398" i="17"/>
  <c r="N399" i="17"/>
  <c r="N400" i="17"/>
  <c r="N401" i="17"/>
  <c r="N402" i="17"/>
  <c r="N403" i="17"/>
  <c r="N404" i="17"/>
  <c r="N405" i="17"/>
  <c r="N406" i="17"/>
  <c r="N407" i="17"/>
  <c r="N408" i="17"/>
  <c r="N409" i="17"/>
  <c r="N410" i="17"/>
  <c r="N411" i="17"/>
  <c r="N412" i="17"/>
  <c r="N413" i="17"/>
  <c r="N414" i="17"/>
  <c r="N415" i="17"/>
  <c r="N416" i="17"/>
  <c r="N417" i="17"/>
  <c r="N418" i="17"/>
  <c r="N419" i="17"/>
  <c r="N420" i="17"/>
  <c r="N421" i="17"/>
  <c r="N422" i="17"/>
  <c r="N423" i="17"/>
  <c r="N424" i="17"/>
  <c r="N425" i="17"/>
  <c r="N426" i="17"/>
  <c r="N427" i="17"/>
  <c r="N428" i="17"/>
  <c r="N429" i="17"/>
  <c r="N430" i="17"/>
  <c r="N431" i="17"/>
  <c r="N432" i="17"/>
  <c r="N433" i="17"/>
  <c r="N434" i="17"/>
  <c r="N435" i="17"/>
  <c r="N436" i="17"/>
  <c r="N437" i="17"/>
  <c r="N438" i="17"/>
  <c r="N439" i="17"/>
  <c r="N440" i="17"/>
  <c r="N441" i="17"/>
  <c r="N442" i="17"/>
  <c r="N443" i="17"/>
  <c r="N444" i="17"/>
  <c r="N445" i="17"/>
  <c r="N446" i="17"/>
  <c r="N447" i="17"/>
  <c r="N448" i="17"/>
  <c r="N449" i="17"/>
  <c r="N450" i="17"/>
  <c r="N451" i="17"/>
  <c r="N452" i="17"/>
  <c r="N453" i="17"/>
  <c r="N454" i="17"/>
  <c r="N455" i="17"/>
  <c r="N456" i="17"/>
  <c r="N457" i="17"/>
  <c r="N458" i="17"/>
  <c r="N459" i="17"/>
  <c r="N460" i="17"/>
  <c r="N461" i="17"/>
  <c r="N462" i="17"/>
  <c r="N463" i="17"/>
  <c r="N464" i="17"/>
  <c r="N465" i="17"/>
  <c r="N466" i="17"/>
  <c r="N467" i="17"/>
  <c r="N468" i="17"/>
  <c r="N469" i="17"/>
  <c r="N470" i="17"/>
  <c r="N471" i="17"/>
  <c r="N472" i="17"/>
  <c r="N473" i="17"/>
  <c r="N474" i="17"/>
  <c r="N475" i="17"/>
  <c r="N476" i="17"/>
  <c r="N477" i="17"/>
  <c r="N478" i="17"/>
  <c r="N479" i="17"/>
  <c r="N480" i="17"/>
  <c r="N481" i="17"/>
  <c r="N482" i="17"/>
  <c r="N483" i="17"/>
  <c r="N484" i="17"/>
  <c r="N485" i="17"/>
  <c r="N486" i="17"/>
  <c r="N487" i="17"/>
  <c r="N488" i="17"/>
  <c r="N489" i="17"/>
  <c r="N490" i="17"/>
  <c r="N491" i="17"/>
  <c r="N492" i="17"/>
  <c r="N493" i="17"/>
  <c r="N494" i="17"/>
  <c r="N495" i="17"/>
  <c r="N496" i="17"/>
  <c r="N497" i="17"/>
  <c r="N498" i="17"/>
  <c r="N499" i="17"/>
  <c r="N500" i="17"/>
  <c r="N501" i="17"/>
  <c r="N3" i="17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A3" i="4"/>
  <c r="B4" i="4" l="1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3" i="4"/>
  <c r="B3" i="17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3" i="17"/>
  <c r="U177" i="25" l="1"/>
  <c r="U178" i="25"/>
  <c r="U179" i="25"/>
  <c r="U180" i="25"/>
  <c r="U181" i="25"/>
  <c r="U182" i="25"/>
  <c r="U183" i="25"/>
  <c r="U184" i="25"/>
  <c r="U185" i="25"/>
  <c r="U186" i="25"/>
  <c r="U187" i="25"/>
  <c r="U188" i="25"/>
  <c r="U189" i="25"/>
  <c r="U190" i="25"/>
  <c r="U191" i="25"/>
  <c r="U192" i="25"/>
  <c r="U193" i="25"/>
  <c r="U194" i="25"/>
  <c r="U195" i="25"/>
  <c r="U196" i="25"/>
  <c r="U197" i="25"/>
  <c r="U198" i="25"/>
  <c r="U199" i="25"/>
  <c r="U200" i="25"/>
  <c r="U201" i="25"/>
  <c r="U202" i="25"/>
  <c r="U203" i="25"/>
  <c r="U204" i="25"/>
  <c r="U205" i="25"/>
  <c r="U206" i="25"/>
  <c r="U207" i="25"/>
  <c r="U208" i="25"/>
  <c r="U209" i="25"/>
  <c r="U210" i="25"/>
  <c r="U211" i="25"/>
  <c r="U212" i="25"/>
  <c r="U213" i="25"/>
  <c r="U214" i="25"/>
  <c r="U215" i="25"/>
  <c r="U216" i="25"/>
  <c r="U217" i="25"/>
  <c r="U218" i="25"/>
  <c r="U219" i="25"/>
  <c r="U220" i="25"/>
  <c r="U221" i="25"/>
  <c r="U222" i="25"/>
  <c r="U223" i="25"/>
  <c r="U224" i="25"/>
  <c r="U225" i="25"/>
  <c r="U226" i="25"/>
  <c r="U227" i="25"/>
  <c r="U228" i="25"/>
  <c r="U229" i="25"/>
  <c r="U230" i="25"/>
  <c r="U231" i="25"/>
  <c r="U232" i="25"/>
  <c r="U233" i="25"/>
  <c r="U234" i="25"/>
  <c r="U235" i="25"/>
  <c r="U236" i="25"/>
  <c r="U237" i="25"/>
  <c r="U238" i="25"/>
  <c r="U239" i="25"/>
  <c r="U240" i="25"/>
  <c r="U241" i="25"/>
  <c r="U242" i="25"/>
  <c r="U243" i="25"/>
  <c r="U244" i="25"/>
  <c r="U245" i="25"/>
  <c r="U246" i="25"/>
  <c r="U247" i="25"/>
  <c r="U248" i="25"/>
  <c r="U249" i="25"/>
  <c r="U250" i="25"/>
  <c r="U251" i="25"/>
  <c r="U252" i="25"/>
  <c r="U253" i="25"/>
  <c r="U254" i="25"/>
  <c r="U255" i="25"/>
  <c r="U256" i="25"/>
  <c r="U257" i="25"/>
  <c r="U258" i="25"/>
  <c r="U259" i="25"/>
  <c r="U260" i="25"/>
  <c r="U261" i="25"/>
  <c r="U262" i="25"/>
  <c r="U263" i="25"/>
  <c r="U264" i="25"/>
  <c r="U265" i="25"/>
  <c r="U266" i="25"/>
  <c r="U267" i="25"/>
  <c r="U268" i="25"/>
  <c r="U269" i="25"/>
  <c r="U270" i="25"/>
  <c r="U271" i="25"/>
  <c r="U272" i="25"/>
  <c r="U273" i="25"/>
  <c r="U274" i="25"/>
  <c r="U275" i="25"/>
  <c r="U276" i="25"/>
  <c r="U277" i="25"/>
  <c r="U278" i="25"/>
  <c r="U279" i="25"/>
  <c r="U280" i="25"/>
  <c r="U281" i="25"/>
  <c r="U282" i="25"/>
  <c r="U283" i="25"/>
  <c r="U284" i="25"/>
  <c r="U285" i="25"/>
  <c r="U286" i="25"/>
  <c r="U287" i="25"/>
  <c r="U288" i="25"/>
  <c r="U289" i="25"/>
  <c r="U290" i="25"/>
  <c r="U291" i="25"/>
  <c r="U292" i="25"/>
  <c r="U293" i="25"/>
  <c r="U294" i="25"/>
  <c r="U295" i="25"/>
  <c r="U296" i="25"/>
  <c r="U297" i="25"/>
  <c r="U298" i="25"/>
  <c r="U299" i="25"/>
  <c r="U300" i="25"/>
  <c r="U301" i="25"/>
  <c r="U302" i="25"/>
  <c r="U303" i="25"/>
  <c r="U304" i="25"/>
  <c r="U305" i="25"/>
  <c r="U306" i="25"/>
  <c r="U307" i="25"/>
  <c r="U308" i="25"/>
  <c r="U309" i="25"/>
  <c r="U310" i="25"/>
  <c r="U311" i="25"/>
  <c r="U312" i="25"/>
  <c r="U313" i="25"/>
  <c r="U314" i="25"/>
  <c r="U315" i="25"/>
  <c r="U316" i="25"/>
  <c r="U317" i="25"/>
  <c r="U318" i="25"/>
  <c r="U319" i="25"/>
  <c r="U320" i="25"/>
  <c r="U321" i="25"/>
  <c r="U322" i="25"/>
  <c r="U323" i="25"/>
  <c r="U324" i="25"/>
  <c r="U325" i="25"/>
  <c r="U326" i="25"/>
  <c r="U327" i="25"/>
  <c r="U328" i="25"/>
  <c r="U329" i="25"/>
  <c r="U330" i="25"/>
  <c r="U331" i="25"/>
  <c r="U332" i="25"/>
  <c r="U333" i="25"/>
  <c r="U334" i="25"/>
  <c r="U335" i="25"/>
  <c r="U336" i="25"/>
  <c r="U337" i="25"/>
  <c r="U338" i="25"/>
  <c r="U339" i="25"/>
  <c r="U340" i="25"/>
  <c r="U341" i="25"/>
  <c r="U342" i="25"/>
  <c r="U343" i="25"/>
  <c r="U344" i="25"/>
  <c r="U345" i="25"/>
  <c r="U346" i="25"/>
  <c r="U347" i="25"/>
  <c r="U348" i="25"/>
  <c r="U349" i="25"/>
  <c r="U350" i="25"/>
  <c r="U351" i="25"/>
  <c r="U352" i="25"/>
  <c r="U353" i="25"/>
  <c r="U354" i="25"/>
  <c r="U355" i="25"/>
  <c r="U356" i="25"/>
  <c r="U357" i="25"/>
  <c r="U358" i="25"/>
  <c r="U359" i="25"/>
  <c r="U360" i="25"/>
  <c r="U361" i="25"/>
  <c r="U362" i="25"/>
  <c r="U363" i="25"/>
  <c r="U364" i="25"/>
  <c r="U365" i="25"/>
  <c r="U366" i="25"/>
  <c r="U367" i="25"/>
  <c r="U368" i="25"/>
  <c r="U369" i="25"/>
  <c r="U370" i="25"/>
  <c r="U371" i="25"/>
  <c r="U372" i="25"/>
  <c r="U373" i="25"/>
  <c r="U374" i="25"/>
  <c r="U375" i="25"/>
  <c r="U376" i="25"/>
  <c r="U377" i="25"/>
  <c r="U378" i="25"/>
  <c r="U379" i="25"/>
  <c r="U380" i="25"/>
  <c r="U381" i="25"/>
  <c r="U382" i="25"/>
  <c r="U383" i="25"/>
  <c r="U384" i="25"/>
  <c r="U385" i="25"/>
  <c r="U386" i="25"/>
  <c r="U387" i="25"/>
  <c r="U388" i="25"/>
  <c r="U389" i="25"/>
  <c r="U390" i="25"/>
  <c r="U391" i="25"/>
  <c r="U392" i="25"/>
  <c r="U393" i="25"/>
  <c r="U394" i="25"/>
  <c r="U395" i="25"/>
  <c r="U396" i="25"/>
  <c r="U397" i="25"/>
  <c r="U398" i="25"/>
  <c r="U399" i="25"/>
  <c r="U400" i="25"/>
  <c r="U401" i="25"/>
  <c r="U402" i="25"/>
  <c r="U403" i="25"/>
  <c r="U404" i="25"/>
  <c r="U405" i="25"/>
  <c r="U406" i="25"/>
  <c r="U407" i="25"/>
  <c r="U408" i="25"/>
  <c r="U409" i="25"/>
  <c r="U410" i="25"/>
  <c r="U411" i="25"/>
  <c r="U412" i="25"/>
  <c r="U413" i="25"/>
  <c r="U414" i="25"/>
  <c r="U415" i="25"/>
  <c r="U416" i="25"/>
  <c r="U417" i="25"/>
  <c r="U418" i="25"/>
  <c r="U419" i="25"/>
  <c r="U420" i="25"/>
  <c r="U421" i="25"/>
  <c r="U422" i="25"/>
  <c r="U423" i="25"/>
  <c r="U424" i="25"/>
  <c r="U425" i="25"/>
  <c r="U426" i="25"/>
  <c r="U427" i="25"/>
  <c r="U428" i="25"/>
  <c r="U429" i="25"/>
  <c r="U430" i="25"/>
  <c r="U431" i="25"/>
  <c r="U432" i="25"/>
  <c r="U433" i="25"/>
  <c r="U434" i="25"/>
  <c r="U435" i="25"/>
  <c r="U436" i="25"/>
  <c r="U437" i="25"/>
  <c r="U438" i="25"/>
  <c r="U439" i="25"/>
  <c r="U440" i="25"/>
  <c r="U441" i="25"/>
  <c r="U442" i="25"/>
  <c r="U443" i="25"/>
  <c r="U444" i="25"/>
  <c r="U445" i="25"/>
  <c r="U446" i="25"/>
  <c r="U447" i="25"/>
  <c r="U448" i="25"/>
  <c r="U449" i="25"/>
  <c r="U450" i="25"/>
  <c r="U451" i="25"/>
  <c r="U452" i="25"/>
  <c r="U453" i="25"/>
  <c r="U454" i="25"/>
  <c r="U455" i="25"/>
  <c r="U456" i="25"/>
  <c r="U457" i="25"/>
  <c r="U458" i="25"/>
  <c r="U459" i="25"/>
  <c r="U460" i="25"/>
  <c r="U461" i="25"/>
  <c r="U462" i="25"/>
  <c r="U463" i="25"/>
  <c r="U464" i="25"/>
  <c r="U465" i="25"/>
  <c r="U466" i="25"/>
  <c r="U467" i="25"/>
  <c r="U468" i="25"/>
  <c r="U469" i="25"/>
  <c r="U470" i="25"/>
  <c r="U471" i="25"/>
  <c r="U472" i="25"/>
  <c r="U473" i="25"/>
  <c r="U474" i="25"/>
  <c r="U475" i="25"/>
  <c r="U476" i="25"/>
  <c r="U477" i="25"/>
  <c r="U478" i="25"/>
  <c r="U479" i="25"/>
  <c r="U480" i="25"/>
  <c r="U481" i="25"/>
  <c r="U482" i="25"/>
  <c r="U483" i="25"/>
  <c r="U484" i="25"/>
  <c r="U485" i="25"/>
  <c r="U486" i="25"/>
  <c r="U487" i="25"/>
  <c r="U488" i="25"/>
  <c r="U489" i="25"/>
  <c r="U490" i="25"/>
  <c r="U491" i="25"/>
  <c r="U492" i="25"/>
  <c r="U493" i="25"/>
  <c r="U494" i="25"/>
  <c r="U495" i="25"/>
  <c r="U496" i="25"/>
  <c r="U497" i="25"/>
  <c r="U498" i="25"/>
  <c r="U499" i="25"/>
  <c r="U500" i="25"/>
  <c r="U501" i="25"/>
  <c r="T177" i="25"/>
  <c r="T178" i="25"/>
  <c r="T179" i="25"/>
  <c r="T180" i="25"/>
  <c r="T181" i="25"/>
  <c r="T182" i="25"/>
  <c r="T183" i="25"/>
  <c r="T184" i="25"/>
  <c r="T185" i="25"/>
  <c r="T186" i="25"/>
  <c r="T187" i="25"/>
  <c r="T188" i="25"/>
  <c r="T189" i="25"/>
  <c r="T190" i="25"/>
  <c r="T191" i="25"/>
  <c r="T192" i="25"/>
  <c r="T193" i="25"/>
  <c r="T194" i="25"/>
  <c r="T195" i="25"/>
  <c r="T196" i="25"/>
  <c r="T197" i="25"/>
  <c r="T198" i="25"/>
  <c r="T199" i="25"/>
  <c r="T200" i="25"/>
  <c r="T201" i="25"/>
  <c r="T202" i="25"/>
  <c r="T203" i="25"/>
  <c r="T204" i="25"/>
  <c r="T205" i="25"/>
  <c r="T206" i="25"/>
  <c r="T207" i="25"/>
  <c r="T208" i="25"/>
  <c r="T209" i="25"/>
  <c r="T210" i="25"/>
  <c r="T211" i="25"/>
  <c r="T212" i="25"/>
  <c r="T213" i="25"/>
  <c r="T214" i="25"/>
  <c r="T215" i="25"/>
  <c r="T216" i="25"/>
  <c r="T217" i="25"/>
  <c r="T218" i="25"/>
  <c r="T219" i="25"/>
  <c r="T220" i="25"/>
  <c r="T221" i="25"/>
  <c r="T222" i="25"/>
  <c r="T223" i="25"/>
  <c r="T224" i="25"/>
  <c r="T225" i="25"/>
  <c r="T226" i="25"/>
  <c r="T227" i="25"/>
  <c r="T228" i="25"/>
  <c r="T229" i="25"/>
  <c r="T230" i="25"/>
  <c r="T231" i="25"/>
  <c r="T232" i="25"/>
  <c r="T233" i="25"/>
  <c r="T234" i="25"/>
  <c r="T235" i="25"/>
  <c r="T236" i="25"/>
  <c r="T237" i="25"/>
  <c r="T238" i="25"/>
  <c r="T239" i="25"/>
  <c r="T240" i="25"/>
  <c r="T241" i="25"/>
  <c r="T242" i="25"/>
  <c r="T243" i="25"/>
  <c r="T244" i="25"/>
  <c r="T245" i="25"/>
  <c r="T246" i="25"/>
  <c r="T247" i="25"/>
  <c r="T248" i="25"/>
  <c r="T249" i="25"/>
  <c r="T250" i="25"/>
  <c r="T251" i="25"/>
  <c r="T252" i="25"/>
  <c r="T253" i="25"/>
  <c r="T254" i="25"/>
  <c r="T255" i="25"/>
  <c r="T256" i="25"/>
  <c r="T257" i="25"/>
  <c r="T258" i="25"/>
  <c r="T259" i="25"/>
  <c r="T260" i="25"/>
  <c r="T261" i="25"/>
  <c r="T262" i="25"/>
  <c r="T263" i="25"/>
  <c r="T264" i="25"/>
  <c r="T265" i="25"/>
  <c r="T266" i="25"/>
  <c r="T267" i="25"/>
  <c r="T268" i="25"/>
  <c r="T269" i="25"/>
  <c r="T270" i="25"/>
  <c r="T271" i="25"/>
  <c r="T272" i="25"/>
  <c r="T273" i="25"/>
  <c r="T274" i="25"/>
  <c r="T275" i="25"/>
  <c r="T276" i="25"/>
  <c r="T277" i="25"/>
  <c r="T278" i="25"/>
  <c r="T279" i="25"/>
  <c r="T280" i="25"/>
  <c r="T281" i="25"/>
  <c r="T282" i="25"/>
  <c r="T283" i="25"/>
  <c r="T284" i="25"/>
  <c r="T285" i="25"/>
  <c r="T286" i="25"/>
  <c r="T287" i="25"/>
  <c r="T288" i="25"/>
  <c r="T289" i="25"/>
  <c r="T290" i="25"/>
  <c r="T291" i="25"/>
  <c r="T292" i="25"/>
  <c r="T293" i="25"/>
  <c r="T294" i="25"/>
  <c r="T295" i="25"/>
  <c r="T296" i="25"/>
  <c r="T297" i="25"/>
  <c r="T298" i="25"/>
  <c r="T299" i="25"/>
  <c r="T300" i="25"/>
  <c r="T301" i="25"/>
  <c r="T302" i="25"/>
  <c r="T303" i="25"/>
  <c r="T304" i="25"/>
  <c r="T305" i="25"/>
  <c r="T306" i="25"/>
  <c r="T307" i="25"/>
  <c r="T308" i="25"/>
  <c r="T309" i="25"/>
  <c r="T310" i="25"/>
  <c r="T311" i="25"/>
  <c r="T312" i="25"/>
  <c r="T313" i="25"/>
  <c r="T314" i="25"/>
  <c r="T315" i="25"/>
  <c r="T316" i="25"/>
  <c r="T317" i="25"/>
  <c r="T318" i="25"/>
  <c r="T319" i="25"/>
  <c r="T320" i="25"/>
  <c r="T321" i="25"/>
  <c r="T322" i="25"/>
  <c r="T323" i="25"/>
  <c r="T324" i="25"/>
  <c r="T325" i="25"/>
  <c r="T326" i="25"/>
  <c r="T327" i="25"/>
  <c r="T328" i="25"/>
  <c r="T329" i="25"/>
  <c r="T330" i="25"/>
  <c r="T331" i="25"/>
  <c r="T332" i="25"/>
  <c r="T333" i="25"/>
  <c r="T334" i="25"/>
  <c r="T335" i="25"/>
  <c r="T336" i="25"/>
  <c r="T337" i="25"/>
  <c r="T338" i="25"/>
  <c r="T339" i="25"/>
  <c r="T340" i="25"/>
  <c r="T341" i="25"/>
  <c r="T342" i="25"/>
  <c r="T343" i="25"/>
  <c r="T344" i="25"/>
  <c r="T345" i="25"/>
  <c r="T346" i="25"/>
  <c r="T347" i="25"/>
  <c r="T348" i="25"/>
  <c r="T349" i="25"/>
  <c r="T350" i="25"/>
  <c r="T351" i="25"/>
  <c r="T352" i="25"/>
  <c r="T353" i="25"/>
  <c r="T354" i="25"/>
  <c r="T355" i="25"/>
  <c r="T356" i="25"/>
  <c r="T357" i="25"/>
  <c r="T358" i="25"/>
  <c r="T359" i="25"/>
  <c r="T360" i="25"/>
  <c r="T361" i="25"/>
  <c r="T362" i="25"/>
  <c r="T363" i="25"/>
  <c r="T364" i="25"/>
  <c r="T365" i="25"/>
  <c r="T366" i="25"/>
  <c r="T367" i="25"/>
  <c r="T368" i="25"/>
  <c r="T369" i="25"/>
  <c r="T370" i="25"/>
  <c r="T371" i="25"/>
  <c r="T372" i="25"/>
  <c r="T373" i="25"/>
  <c r="T374" i="25"/>
  <c r="T375" i="25"/>
  <c r="T376" i="25"/>
  <c r="T377" i="25"/>
  <c r="T378" i="25"/>
  <c r="T379" i="25"/>
  <c r="T380" i="25"/>
  <c r="T381" i="25"/>
  <c r="T382" i="25"/>
  <c r="T383" i="25"/>
  <c r="T384" i="25"/>
  <c r="T385" i="25"/>
  <c r="T386" i="25"/>
  <c r="T387" i="25"/>
  <c r="T388" i="25"/>
  <c r="T389" i="25"/>
  <c r="T390" i="25"/>
  <c r="T391" i="25"/>
  <c r="T392" i="25"/>
  <c r="T393" i="25"/>
  <c r="T394" i="25"/>
  <c r="T395" i="25"/>
  <c r="T396" i="25"/>
  <c r="T397" i="25"/>
  <c r="T398" i="25"/>
  <c r="T399" i="25"/>
  <c r="T400" i="25"/>
  <c r="T401" i="25"/>
  <c r="T402" i="25"/>
  <c r="T403" i="25"/>
  <c r="T404" i="25"/>
  <c r="T405" i="25"/>
  <c r="T406" i="25"/>
  <c r="T407" i="25"/>
  <c r="T408" i="25"/>
  <c r="T409" i="25"/>
  <c r="T410" i="25"/>
  <c r="T411" i="25"/>
  <c r="T412" i="25"/>
  <c r="T413" i="25"/>
  <c r="T414" i="25"/>
  <c r="T415" i="25"/>
  <c r="T416" i="25"/>
  <c r="T417" i="25"/>
  <c r="T418" i="25"/>
  <c r="T419" i="25"/>
  <c r="T420" i="25"/>
  <c r="T421" i="25"/>
  <c r="T422" i="25"/>
  <c r="T423" i="25"/>
  <c r="T424" i="25"/>
  <c r="T425" i="25"/>
  <c r="T426" i="25"/>
  <c r="T427" i="25"/>
  <c r="T428" i="25"/>
  <c r="T429" i="25"/>
  <c r="T430" i="25"/>
  <c r="T431" i="25"/>
  <c r="T432" i="25"/>
  <c r="T433" i="25"/>
  <c r="T434" i="25"/>
  <c r="T435" i="25"/>
  <c r="T436" i="25"/>
  <c r="T437" i="25"/>
  <c r="T438" i="25"/>
  <c r="T439" i="25"/>
  <c r="T440" i="25"/>
  <c r="T441" i="25"/>
  <c r="T442" i="25"/>
  <c r="T443" i="25"/>
  <c r="T444" i="25"/>
  <c r="T445" i="25"/>
  <c r="T446" i="25"/>
  <c r="T447" i="25"/>
  <c r="T448" i="25"/>
  <c r="T449" i="25"/>
  <c r="T450" i="25"/>
  <c r="T451" i="25"/>
  <c r="T452" i="25"/>
  <c r="T453" i="25"/>
  <c r="T454" i="25"/>
  <c r="T455" i="25"/>
  <c r="T456" i="25"/>
  <c r="T457" i="25"/>
  <c r="T458" i="25"/>
  <c r="T459" i="25"/>
  <c r="T460" i="25"/>
  <c r="T461" i="25"/>
  <c r="T462" i="25"/>
  <c r="T463" i="25"/>
  <c r="T464" i="25"/>
  <c r="T465" i="25"/>
  <c r="T466" i="25"/>
  <c r="T467" i="25"/>
  <c r="T468" i="25"/>
  <c r="T469" i="25"/>
  <c r="T470" i="25"/>
  <c r="T471" i="25"/>
  <c r="T472" i="25"/>
  <c r="T473" i="25"/>
  <c r="T474" i="25"/>
  <c r="T475" i="25"/>
  <c r="T476" i="25"/>
  <c r="T477" i="25"/>
  <c r="T478" i="25"/>
  <c r="T479" i="25"/>
  <c r="T480" i="25"/>
  <c r="T481" i="25"/>
  <c r="T482" i="25"/>
  <c r="T483" i="25"/>
  <c r="T484" i="25"/>
  <c r="T485" i="25"/>
  <c r="T486" i="25"/>
  <c r="T487" i="25"/>
  <c r="T488" i="25"/>
  <c r="T489" i="25"/>
  <c r="T490" i="25"/>
  <c r="T491" i="25"/>
  <c r="T492" i="25"/>
  <c r="T493" i="25"/>
  <c r="T494" i="25"/>
  <c r="T495" i="25"/>
  <c r="T496" i="25"/>
  <c r="T497" i="25"/>
  <c r="T498" i="25"/>
  <c r="T499" i="25"/>
  <c r="T500" i="25"/>
  <c r="T501" i="25"/>
  <c r="S177" i="25"/>
  <c r="S178" i="25"/>
  <c r="S179" i="25"/>
  <c r="S180" i="25"/>
  <c r="S181" i="25"/>
  <c r="S182" i="25"/>
  <c r="S183" i="25"/>
  <c r="S184" i="25"/>
  <c r="S185" i="25"/>
  <c r="S186" i="25"/>
  <c r="S187" i="25"/>
  <c r="S188" i="25"/>
  <c r="S189" i="25"/>
  <c r="S190" i="25"/>
  <c r="S191" i="25"/>
  <c r="S192" i="25"/>
  <c r="S193" i="25"/>
  <c r="S194" i="25"/>
  <c r="S195" i="25"/>
  <c r="S196" i="25"/>
  <c r="S197" i="25"/>
  <c r="S198" i="25"/>
  <c r="S199" i="25"/>
  <c r="S200" i="25"/>
  <c r="S201" i="25"/>
  <c r="S202" i="25"/>
  <c r="S203" i="25"/>
  <c r="S204" i="25"/>
  <c r="S205" i="25"/>
  <c r="S206" i="25"/>
  <c r="S207" i="25"/>
  <c r="S208" i="25"/>
  <c r="S209" i="25"/>
  <c r="S210" i="25"/>
  <c r="S211" i="25"/>
  <c r="S212" i="25"/>
  <c r="S213" i="25"/>
  <c r="S214" i="25"/>
  <c r="S215" i="25"/>
  <c r="S216" i="25"/>
  <c r="S217" i="25"/>
  <c r="S218" i="25"/>
  <c r="S219" i="25"/>
  <c r="S220" i="25"/>
  <c r="S221" i="25"/>
  <c r="S222" i="25"/>
  <c r="S223" i="25"/>
  <c r="S224" i="25"/>
  <c r="S225" i="25"/>
  <c r="S226" i="25"/>
  <c r="S227" i="25"/>
  <c r="S228" i="25"/>
  <c r="S229" i="25"/>
  <c r="S230" i="25"/>
  <c r="S231" i="25"/>
  <c r="S232" i="25"/>
  <c r="S233" i="25"/>
  <c r="S234" i="25"/>
  <c r="S235" i="25"/>
  <c r="S236" i="25"/>
  <c r="S237" i="25"/>
  <c r="S238" i="25"/>
  <c r="S239" i="25"/>
  <c r="S240" i="25"/>
  <c r="S241" i="25"/>
  <c r="S242" i="25"/>
  <c r="S243" i="25"/>
  <c r="S244" i="25"/>
  <c r="S245" i="25"/>
  <c r="S246" i="25"/>
  <c r="S247" i="25"/>
  <c r="S248" i="25"/>
  <c r="S249" i="25"/>
  <c r="S250" i="25"/>
  <c r="S251" i="25"/>
  <c r="S252" i="25"/>
  <c r="S253" i="25"/>
  <c r="S254" i="25"/>
  <c r="S255" i="25"/>
  <c r="S256" i="25"/>
  <c r="S257" i="25"/>
  <c r="S258" i="25"/>
  <c r="S259" i="25"/>
  <c r="S260" i="25"/>
  <c r="S261" i="25"/>
  <c r="S262" i="25"/>
  <c r="S263" i="25"/>
  <c r="S264" i="25"/>
  <c r="S265" i="25"/>
  <c r="S266" i="25"/>
  <c r="S267" i="25"/>
  <c r="S268" i="25"/>
  <c r="S269" i="25"/>
  <c r="S270" i="25"/>
  <c r="S271" i="25"/>
  <c r="S272" i="25"/>
  <c r="S273" i="25"/>
  <c r="S274" i="25"/>
  <c r="S275" i="25"/>
  <c r="S276" i="25"/>
  <c r="S277" i="25"/>
  <c r="S278" i="25"/>
  <c r="S279" i="25"/>
  <c r="S280" i="25"/>
  <c r="S281" i="25"/>
  <c r="S282" i="25"/>
  <c r="S283" i="25"/>
  <c r="S284" i="25"/>
  <c r="S285" i="25"/>
  <c r="S286" i="25"/>
  <c r="S287" i="25"/>
  <c r="S288" i="25"/>
  <c r="S289" i="25"/>
  <c r="S290" i="25"/>
  <c r="S291" i="25"/>
  <c r="S292" i="25"/>
  <c r="S293" i="25"/>
  <c r="S294" i="25"/>
  <c r="S295" i="25"/>
  <c r="S296" i="25"/>
  <c r="S297" i="25"/>
  <c r="S298" i="25"/>
  <c r="S299" i="25"/>
  <c r="S300" i="25"/>
  <c r="S301" i="25"/>
  <c r="S302" i="25"/>
  <c r="S303" i="25"/>
  <c r="S304" i="25"/>
  <c r="S305" i="25"/>
  <c r="S306" i="25"/>
  <c r="S307" i="25"/>
  <c r="S308" i="25"/>
  <c r="S309" i="25"/>
  <c r="S310" i="25"/>
  <c r="S311" i="25"/>
  <c r="S312" i="25"/>
  <c r="S313" i="25"/>
  <c r="S314" i="25"/>
  <c r="S315" i="25"/>
  <c r="S316" i="25"/>
  <c r="S317" i="25"/>
  <c r="S318" i="25"/>
  <c r="S319" i="25"/>
  <c r="S320" i="25"/>
  <c r="S321" i="25"/>
  <c r="S322" i="25"/>
  <c r="S323" i="25"/>
  <c r="S324" i="25"/>
  <c r="S325" i="25"/>
  <c r="S326" i="25"/>
  <c r="S327" i="25"/>
  <c r="S328" i="25"/>
  <c r="S329" i="25"/>
  <c r="S330" i="25"/>
  <c r="S331" i="25"/>
  <c r="S332" i="25"/>
  <c r="S333" i="25"/>
  <c r="S334" i="25"/>
  <c r="S335" i="25"/>
  <c r="S336" i="25"/>
  <c r="S337" i="25"/>
  <c r="S338" i="25"/>
  <c r="S339" i="25"/>
  <c r="S340" i="25"/>
  <c r="S341" i="25"/>
  <c r="S342" i="25"/>
  <c r="S343" i="25"/>
  <c r="S344" i="25"/>
  <c r="S345" i="25"/>
  <c r="S346" i="25"/>
  <c r="S347" i="25"/>
  <c r="S348" i="25"/>
  <c r="S349" i="25"/>
  <c r="S350" i="25"/>
  <c r="S351" i="25"/>
  <c r="S352" i="25"/>
  <c r="S353" i="25"/>
  <c r="S354" i="25"/>
  <c r="S355" i="25"/>
  <c r="S356" i="25"/>
  <c r="S357" i="25"/>
  <c r="S358" i="25"/>
  <c r="S359" i="25"/>
  <c r="S360" i="25"/>
  <c r="S361" i="25"/>
  <c r="S362" i="25"/>
  <c r="S363" i="25"/>
  <c r="S364" i="25"/>
  <c r="S365" i="25"/>
  <c r="S366" i="25"/>
  <c r="S367" i="25"/>
  <c r="S368" i="25"/>
  <c r="S369" i="25"/>
  <c r="S370" i="25"/>
  <c r="S371" i="25"/>
  <c r="S372" i="25"/>
  <c r="S373" i="25"/>
  <c r="S374" i="25"/>
  <c r="S375" i="25"/>
  <c r="S376" i="25"/>
  <c r="S377" i="25"/>
  <c r="S378" i="25"/>
  <c r="S379" i="25"/>
  <c r="S380" i="25"/>
  <c r="S381" i="25"/>
  <c r="S382" i="25"/>
  <c r="S383" i="25"/>
  <c r="S384" i="25"/>
  <c r="S385" i="25"/>
  <c r="S386" i="25"/>
  <c r="S387" i="25"/>
  <c r="S388" i="25"/>
  <c r="S389" i="25"/>
  <c r="S390" i="25"/>
  <c r="S391" i="25"/>
  <c r="S392" i="25"/>
  <c r="S393" i="25"/>
  <c r="S394" i="25"/>
  <c r="S395" i="25"/>
  <c r="S396" i="25"/>
  <c r="S397" i="25"/>
  <c r="S398" i="25"/>
  <c r="S399" i="25"/>
  <c r="S400" i="25"/>
  <c r="S401" i="25"/>
  <c r="S402" i="25"/>
  <c r="S403" i="25"/>
  <c r="S404" i="25"/>
  <c r="S405" i="25"/>
  <c r="S406" i="25"/>
  <c r="S407" i="25"/>
  <c r="S408" i="25"/>
  <c r="S409" i="25"/>
  <c r="S410" i="25"/>
  <c r="S411" i="25"/>
  <c r="S412" i="25"/>
  <c r="S413" i="25"/>
  <c r="S414" i="25"/>
  <c r="S415" i="25"/>
  <c r="S416" i="25"/>
  <c r="S417" i="25"/>
  <c r="S418" i="25"/>
  <c r="S419" i="25"/>
  <c r="S420" i="25"/>
  <c r="S421" i="25"/>
  <c r="S422" i="25"/>
  <c r="S423" i="25"/>
  <c r="S424" i="25"/>
  <c r="S425" i="25"/>
  <c r="S426" i="25"/>
  <c r="S427" i="25"/>
  <c r="S428" i="25"/>
  <c r="S429" i="25"/>
  <c r="S430" i="25"/>
  <c r="S431" i="25"/>
  <c r="S432" i="25"/>
  <c r="S433" i="25"/>
  <c r="S434" i="25"/>
  <c r="S435" i="25"/>
  <c r="S436" i="25"/>
  <c r="S437" i="25"/>
  <c r="S438" i="25"/>
  <c r="S439" i="25"/>
  <c r="S440" i="25"/>
  <c r="S441" i="25"/>
  <c r="S442" i="25"/>
  <c r="S443" i="25"/>
  <c r="S444" i="25"/>
  <c r="S445" i="25"/>
  <c r="S446" i="25"/>
  <c r="S447" i="25"/>
  <c r="S448" i="25"/>
  <c r="S449" i="25"/>
  <c r="S450" i="25"/>
  <c r="S451" i="25"/>
  <c r="S452" i="25"/>
  <c r="S453" i="25"/>
  <c r="S454" i="25"/>
  <c r="S455" i="25"/>
  <c r="S456" i="25"/>
  <c r="S457" i="25"/>
  <c r="S458" i="25"/>
  <c r="S459" i="25"/>
  <c r="S460" i="25"/>
  <c r="S461" i="25"/>
  <c r="S462" i="25"/>
  <c r="S463" i="25"/>
  <c r="S464" i="25"/>
  <c r="S465" i="25"/>
  <c r="S466" i="25"/>
  <c r="S467" i="25"/>
  <c r="S468" i="25"/>
  <c r="S469" i="25"/>
  <c r="S470" i="25"/>
  <c r="S471" i="25"/>
  <c r="S472" i="25"/>
  <c r="S473" i="25"/>
  <c r="S474" i="25"/>
  <c r="S475" i="25"/>
  <c r="S476" i="25"/>
  <c r="S477" i="25"/>
  <c r="S478" i="25"/>
  <c r="S479" i="25"/>
  <c r="S480" i="25"/>
  <c r="S481" i="25"/>
  <c r="S482" i="25"/>
  <c r="S483" i="25"/>
  <c r="S484" i="25"/>
  <c r="S485" i="25"/>
  <c r="S486" i="25"/>
  <c r="S487" i="25"/>
  <c r="S488" i="25"/>
  <c r="S489" i="25"/>
  <c r="S490" i="25"/>
  <c r="S491" i="25"/>
  <c r="S492" i="25"/>
  <c r="S493" i="25"/>
  <c r="S494" i="25"/>
  <c r="S495" i="25"/>
  <c r="S496" i="25"/>
  <c r="S497" i="25"/>
  <c r="S498" i="25"/>
  <c r="S499" i="25"/>
  <c r="S500" i="25"/>
  <c r="S501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4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271" i="25"/>
  <c r="R272" i="25"/>
  <c r="R273" i="25"/>
  <c r="R274" i="25"/>
  <c r="R275" i="25"/>
  <c r="R276" i="25"/>
  <c r="R277" i="25"/>
  <c r="R278" i="25"/>
  <c r="R279" i="25"/>
  <c r="R280" i="25"/>
  <c r="R281" i="25"/>
  <c r="R282" i="25"/>
  <c r="R283" i="25"/>
  <c r="R284" i="25"/>
  <c r="R285" i="25"/>
  <c r="R286" i="25"/>
  <c r="R287" i="25"/>
  <c r="R288" i="25"/>
  <c r="R289" i="25"/>
  <c r="R290" i="25"/>
  <c r="R291" i="25"/>
  <c r="R292" i="25"/>
  <c r="R293" i="25"/>
  <c r="R294" i="25"/>
  <c r="R295" i="25"/>
  <c r="R296" i="25"/>
  <c r="R297" i="25"/>
  <c r="R298" i="25"/>
  <c r="R299" i="25"/>
  <c r="R300" i="25"/>
  <c r="R301" i="25"/>
  <c r="R302" i="25"/>
  <c r="R303" i="25"/>
  <c r="R304" i="25"/>
  <c r="R305" i="25"/>
  <c r="R306" i="25"/>
  <c r="R307" i="25"/>
  <c r="R308" i="25"/>
  <c r="R309" i="25"/>
  <c r="R310" i="25"/>
  <c r="R311" i="25"/>
  <c r="R312" i="25"/>
  <c r="R313" i="25"/>
  <c r="R314" i="25"/>
  <c r="R315" i="25"/>
  <c r="R316" i="25"/>
  <c r="R317" i="25"/>
  <c r="R318" i="25"/>
  <c r="R319" i="25"/>
  <c r="R320" i="25"/>
  <c r="R321" i="25"/>
  <c r="R322" i="25"/>
  <c r="R323" i="25"/>
  <c r="R324" i="25"/>
  <c r="R325" i="25"/>
  <c r="R326" i="25"/>
  <c r="R327" i="25"/>
  <c r="R328" i="25"/>
  <c r="R329" i="25"/>
  <c r="R330" i="25"/>
  <c r="R331" i="25"/>
  <c r="R332" i="25"/>
  <c r="R333" i="25"/>
  <c r="R334" i="25"/>
  <c r="R335" i="25"/>
  <c r="R336" i="25"/>
  <c r="R337" i="25"/>
  <c r="R338" i="25"/>
  <c r="R339" i="25"/>
  <c r="R340" i="25"/>
  <c r="R341" i="25"/>
  <c r="R342" i="25"/>
  <c r="R343" i="25"/>
  <c r="R344" i="25"/>
  <c r="R345" i="25"/>
  <c r="R346" i="25"/>
  <c r="R347" i="25"/>
  <c r="R348" i="25"/>
  <c r="R349" i="25"/>
  <c r="R350" i="25"/>
  <c r="R351" i="25"/>
  <c r="R352" i="25"/>
  <c r="R353" i="25"/>
  <c r="R354" i="25"/>
  <c r="R355" i="25"/>
  <c r="R356" i="25"/>
  <c r="R357" i="25"/>
  <c r="R358" i="25"/>
  <c r="R359" i="25"/>
  <c r="R360" i="25"/>
  <c r="R361" i="25"/>
  <c r="R362" i="25"/>
  <c r="R363" i="25"/>
  <c r="R364" i="25"/>
  <c r="R365" i="25"/>
  <c r="R366" i="25"/>
  <c r="R367" i="25"/>
  <c r="R368" i="25"/>
  <c r="R369" i="25"/>
  <c r="R370" i="25"/>
  <c r="R371" i="25"/>
  <c r="R372" i="25"/>
  <c r="R373" i="25"/>
  <c r="R374" i="25"/>
  <c r="R375" i="25"/>
  <c r="R376" i="25"/>
  <c r="R377" i="25"/>
  <c r="R378" i="25"/>
  <c r="R379" i="25"/>
  <c r="R380" i="25"/>
  <c r="R381" i="25"/>
  <c r="R382" i="25"/>
  <c r="R383" i="25"/>
  <c r="R384" i="25"/>
  <c r="R385" i="25"/>
  <c r="R386" i="25"/>
  <c r="R387" i="25"/>
  <c r="R388" i="25"/>
  <c r="R389" i="25"/>
  <c r="R390" i="25"/>
  <c r="R391" i="25"/>
  <c r="R392" i="25"/>
  <c r="R393" i="25"/>
  <c r="R394" i="25"/>
  <c r="R395" i="25"/>
  <c r="R396" i="25"/>
  <c r="R397" i="25"/>
  <c r="R398" i="25"/>
  <c r="R399" i="25"/>
  <c r="R400" i="25"/>
  <c r="R401" i="25"/>
  <c r="R402" i="25"/>
  <c r="R403" i="25"/>
  <c r="R404" i="25"/>
  <c r="R405" i="25"/>
  <c r="R406" i="25"/>
  <c r="R407" i="25"/>
  <c r="R408" i="25"/>
  <c r="R409" i="25"/>
  <c r="R410" i="25"/>
  <c r="R411" i="25"/>
  <c r="R412" i="25"/>
  <c r="R413" i="25"/>
  <c r="R414" i="25"/>
  <c r="R415" i="25"/>
  <c r="R416" i="25"/>
  <c r="R417" i="25"/>
  <c r="R418" i="25"/>
  <c r="R419" i="25"/>
  <c r="R420" i="25"/>
  <c r="R421" i="25"/>
  <c r="R422" i="25"/>
  <c r="R423" i="25"/>
  <c r="R424" i="25"/>
  <c r="R425" i="25"/>
  <c r="R426" i="25"/>
  <c r="R427" i="25"/>
  <c r="R428" i="25"/>
  <c r="R429" i="25"/>
  <c r="R430" i="25"/>
  <c r="R431" i="25"/>
  <c r="R432" i="25"/>
  <c r="R433" i="25"/>
  <c r="R434" i="25"/>
  <c r="R435" i="25"/>
  <c r="R436" i="25"/>
  <c r="R437" i="25"/>
  <c r="R438" i="25"/>
  <c r="R439" i="25"/>
  <c r="R440" i="25"/>
  <c r="R441" i="25"/>
  <c r="R442" i="25"/>
  <c r="R443" i="25"/>
  <c r="R444" i="25"/>
  <c r="R445" i="25"/>
  <c r="R446" i="25"/>
  <c r="R447" i="25"/>
  <c r="R448" i="25"/>
  <c r="R449" i="25"/>
  <c r="R450" i="25"/>
  <c r="R451" i="25"/>
  <c r="R452" i="25"/>
  <c r="R453" i="25"/>
  <c r="R454" i="25"/>
  <c r="R455" i="25"/>
  <c r="R456" i="25"/>
  <c r="R457" i="25"/>
  <c r="R458" i="25"/>
  <c r="R459" i="25"/>
  <c r="R460" i="25"/>
  <c r="R461" i="25"/>
  <c r="R462" i="25"/>
  <c r="R463" i="25"/>
  <c r="R464" i="25"/>
  <c r="R465" i="25"/>
  <c r="R466" i="25"/>
  <c r="R467" i="25"/>
  <c r="R468" i="25"/>
  <c r="R469" i="25"/>
  <c r="R470" i="25"/>
  <c r="R471" i="25"/>
  <c r="R472" i="25"/>
  <c r="R473" i="25"/>
  <c r="R474" i="25"/>
  <c r="R475" i="25"/>
  <c r="R476" i="25"/>
  <c r="R477" i="25"/>
  <c r="R478" i="25"/>
  <c r="R479" i="25"/>
  <c r="R480" i="25"/>
  <c r="R481" i="25"/>
  <c r="R482" i="25"/>
  <c r="R483" i="25"/>
  <c r="R484" i="25"/>
  <c r="R485" i="25"/>
  <c r="R486" i="25"/>
  <c r="R487" i="25"/>
  <c r="R488" i="25"/>
  <c r="R489" i="25"/>
  <c r="R490" i="25"/>
  <c r="R491" i="25"/>
  <c r="R492" i="25"/>
  <c r="R493" i="25"/>
  <c r="R494" i="25"/>
  <c r="R495" i="25"/>
  <c r="R496" i="25"/>
  <c r="R497" i="25"/>
  <c r="R498" i="25"/>
  <c r="R499" i="25"/>
  <c r="R500" i="25"/>
  <c r="R501" i="25"/>
  <c r="S112" i="17"/>
  <c r="S113" i="17"/>
  <c r="S114" i="17"/>
  <c r="S115" i="17"/>
  <c r="S116" i="17"/>
  <c r="S117" i="17"/>
  <c r="S118" i="17"/>
  <c r="S119" i="17"/>
  <c r="S120" i="17"/>
  <c r="S121" i="17"/>
  <c r="S122" i="17"/>
  <c r="S123" i="17"/>
  <c r="S124" i="17"/>
  <c r="S125" i="17"/>
  <c r="S126" i="17"/>
  <c r="S127" i="17"/>
  <c r="S128" i="17"/>
  <c r="S129" i="17"/>
  <c r="S130" i="17"/>
  <c r="S131" i="17"/>
  <c r="S132" i="17"/>
  <c r="S133" i="17"/>
  <c r="S134" i="17"/>
  <c r="S135" i="17"/>
  <c r="S136" i="17"/>
  <c r="S137" i="17"/>
  <c r="S138" i="17"/>
  <c r="S139" i="17"/>
  <c r="S140" i="17"/>
  <c r="S141" i="17"/>
  <c r="S142" i="17"/>
  <c r="S143" i="17"/>
  <c r="S144" i="17"/>
  <c r="S145" i="17"/>
  <c r="S146" i="17"/>
  <c r="S147" i="17"/>
  <c r="S148" i="17"/>
  <c r="S149" i="17"/>
  <c r="S150" i="17"/>
  <c r="S151" i="17"/>
  <c r="S152" i="17"/>
  <c r="S153" i="17"/>
  <c r="S154" i="17"/>
  <c r="S155" i="17"/>
  <c r="S156" i="17"/>
  <c r="S157" i="17"/>
  <c r="S158" i="17"/>
  <c r="S159" i="17"/>
  <c r="S160" i="17"/>
  <c r="S161" i="17"/>
  <c r="S162" i="17"/>
  <c r="S163" i="17"/>
  <c r="S164" i="17"/>
  <c r="S165" i="17"/>
  <c r="S166" i="17"/>
  <c r="S167" i="17"/>
  <c r="S168" i="17"/>
  <c r="S169" i="17"/>
  <c r="S170" i="17"/>
  <c r="S171" i="17"/>
  <c r="S172" i="17"/>
  <c r="S173" i="17"/>
  <c r="S174" i="17"/>
  <c r="S175" i="17"/>
  <c r="S176" i="17"/>
  <c r="S177" i="17"/>
  <c r="S178" i="17"/>
  <c r="S179" i="17"/>
  <c r="S180" i="17"/>
  <c r="S181" i="17"/>
  <c r="S182" i="17"/>
  <c r="S183" i="17"/>
  <c r="S184" i="17"/>
  <c r="S185" i="17"/>
  <c r="S186" i="17"/>
  <c r="S187" i="17"/>
  <c r="S188" i="17"/>
  <c r="S189" i="17"/>
  <c r="S190" i="17"/>
  <c r="S191" i="17"/>
  <c r="S192" i="17"/>
  <c r="S193" i="17"/>
  <c r="S194" i="17"/>
  <c r="S195" i="17"/>
  <c r="S196" i="17"/>
  <c r="S197" i="17"/>
  <c r="S198" i="17"/>
  <c r="S199" i="17"/>
  <c r="S200" i="17"/>
  <c r="S201" i="17"/>
  <c r="S202" i="17"/>
  <c r="S203" i="17"/>
  <c r="S204" i="17"/>
  <c r="S205" i="17"/>
  <c r="S206" i="17"/>
  <c r="S207" i="17"/>
  <c r="S208" i="17"/>
  <c r="S209" i="17"/>
  <c r="S210" i="17"/>
  <c r="S211" i="17"/>
  <c r="S212" i="17"/>
  <c r="S213" i="17"/>
  <c r="S214" i="17"/>
  <c r="S215" i="17"/>
  <c r="S216" i="17"/>
  <c r="S217" i="17"/>
  <c r="S218" i="17"/>
  <c r="S219" i="17"/>
  <c r="S220" i="17"/>
  <c r="S221" i="17"/>
  <c r="S222" i="17"/>
  <c r="S223" i="17"/>
  <c r="S224" i="17"/>
  <c r="S225" i="17"/>
  <c r="S226" i="17"/>
  <c r="S227" i="17"/>
  <c r="S228" i="17"/>
  <c r="S229" i="17"/>
  <c r="S230" i="17"/>
  <c r="S231" i="17"/>
  <c r="S232" i="17"/>
  <c r="S233" i="17"/>
  <c r="S234" i="17"/>
  <c r="S235" i="17"/>
  <c r="S236" i="17"/>
  <c r="S237" i="17"/>
  <c r="S238" i="17"/>
  <c r="S239" i="17"/>
  <c r="S240" i="17"/>
  <c r="S241" i="17"/>
  <c r="S242" i="17"/>
  <c r="S243" i="17"/>
  <c r="S244" i="17"/>
  <c r="S245" i="17"/>
  <c r="S246" i="17"/>
  <c r="S247" i="17"/>
  <c r="S248" i="17"/>
  <c r="S249" i="17"/>
  <c r="S250" i="17"/>
  <c r="S251" i="17"/>
  <c r="S252" i="17"/>
  <c r="S253" i="17"/>
  <c r="S254" i="17"/>
  <c r="S255" i="17"/>
  <c r="S256" i="17"/>
  <c r="S257" i="17"/>
  <c r="S258" i="17"/>
  <c r="S259" i="17"/>
  <c r="S260" i="17"/>
  <c r="S261" i="17"/>
  <c r="S262" i="17"/>
  <c r="S263" i="17"/>
  <c r="S264" i="17"/>
  <c r="S265" i="17"/>
  <c r="S266" i="17"/>
  <c r="S267" i="17"/>
  <c r="S268" i="17"/>
  <c r="S269" i="17"/>
  <c r="S270" i="17"/>
  <c r="S271" i="17"/>
  <c r="S272" i="17"/>
  <c r="S273" i="17"/>
  <c r="S274" i="17"/>
  <c r="S275" i="17"/>
  <c r="S276" i="17"/>
  <c r="S277" i="17"/>
  <c r="S278" i="17"/>
  <c r="S279" i="17"/>
  <c r="S280" i="17"/>
  <c r="S281" i="17"/>
  <c r="S282" i="17"/>
  <c r="S283" i="17"/>
  <c r="S284" i="17"/>
  <c r="S285" i="17"/>
  <c r="S286" i="17"/>
  <c r="S287" i="17"/>
  <c r="S288" i="17"/>
  <c r="S289" i="17"/>
  <c r="S290" i="17"/>
  <c r="S291" i="17"/>
  <c r="S292" i="17"/>
  <c r="S293" i="17"/>
  <c r="S294" i="17"/>
  <c r="S295" i="17"/>
  <c r="S296" i="17"/>
  <c r="S297" i="17"/>
  <c r="S298" i="17"/>
  <c r="S299" i="17"/>
  <c r="S300" i="17"/>
  <c r="S301" i="17"/>
  <c r="S302" i="17"/>
  <c r="S303" i="17"/>
  <c r="S304" i="17"/>
  <c r="S305" i="17"/>
  <c r="S306" i="17"/>
  <c r="S307" i="17"/>
  <c r="S308" i="17"/>
  <c r="S309" i="17"/>
  <c r="S310" i="17"/>
  <c r="S311" i="17"/>
  <c r="S312" i="17"/>
  <c r="S313" i="17"/>
  <c r="S314" i="17"/>
  <c r="S315" i="17"/>
  <c r="S316" i="17"/>
  <c r="S317" i="17"/>
  <c r="S318" i="17"/>
  <c r="S319" i="17"/>
  <c r="S320" i="17"/>
  <c r="S321" i="17"/>
  <c r="S322" i="17"/>
  <c r="S323" i="17"/>
  <c r="S324" i="17"/>
  <c r="S325" i="17"/>
  <c r="S326" i="17"/>
  <c r="S327" i="17"/>
  <c r="S328" i="17"/>
  <c r="S329" i="17"/>
  <c r="S330" i="17"/>
  <c r="S331" i="17"/>
  <c r="S332" i="17"/>
  <c r="S333" i="17"/>
  <c r="S334" i="17"/>
  <c r="S335" i="17"/>
  <c r="S336" i="17"/>
  <c r="S337" i="17"/>
  <c r="S338" i="17"/>
  <c r="S339" i="17"/>
  <c r="S340" i="17"/>
  <c r="S341" i="17"/>
  <c r="S342" i="17"/>
  <c r="S343" i="17"/>
  <c r="S344" i="17"/>
  <c r="S345" i="17"/>
  <c r="S346" i="17"/>
  <c r="S347" i="17"/>
  <c r="S348" i="17"/>
  <c r="S349" i="17"/>
  <c r="S350" i="17"/>
  <c r="S351" i="17"/>
  <c r="S352" i="17"/>
  <c r="S353" i="17"/>
  <c r="S354" i="17"/>
  <c r="S355" i="17"/>
  <c r="S356" i="17"/>
  <c r="S357" i="17"/>
  <c r="S358" i="17"/>
  <c r="S359" i="17"/>
  <c r="S360" i="17"/>
  <c r="S361" i="17"/>
  <c r="S362" i="17"/>
  <c r="S363" i="17"/>
  <c r="S364" i="17"/>
  <c r="S365" i="17"/>
  <c r="S366" i="17"/>
  <c r="S367" i="17"/>
  <c r="S368" i="17"/>
  <c r="S369" i="17"/>
  <c r="S370" i="17"/>
  <c r="S371" i="17"/>
  <c r="S372" i="17"/>
  <c r="S373" i="17"/>
  <c r="S374" i="17"/>
  <c r="S375" i="17"/>
  <c r="S376" i="17"/>
  <c r="S377" i="17"/>
  <c r="S378" i="17"/>
  <c r="S379" i="17"/>
  <c r="S380" i="17"/>
  <c r="S381" i="17"/>
  <c r="S382" i="17"/>
  <c r="S383" i="17"/>
  <c r="S384" i="17"/>
  <c r="S385" i="17"/>
  <c r="S386" i="17"/>
  <c r="S387" i="17"/>
  <c r="S388" i="17"/>
  <c r="S389" i="17"/>
  <c r="S390" i="17"/>
  <c r="S391" i="17"/>
  <c r="S392" i="17"/>
  <c r="S393" i="17"/>
  <c r="S394" i="17"/>
  <c r="S395" i="17"/>
  <c r="S396" i="17"/>
  <c r="S397" i="17"/>
  <c r="S398" i="17"/>
  <c r="S399" i="17"/>
  <c r="S400" i="17"/>
  <c r="S401" i="17"/>
  <c r="S402" i="17"/>
  <c r="S403" i="17"/>
  <c r="S404" i="17"/>
  <c r="S405" i="17"/>
  <c r="S406" i="17"/>
  <c r="S407" i="17"/>
  <c r="S408" i="17"/>
  <c r="S409" i="17"/>
  <c r="S410" i="17"/>
  <c r="S411" i="17"/>
  <c r="S412" i="17"/>
  <c r="S413" i="17"/>
  <c r="S414" i="17"/>
  <c r="S415" i="17"/>
  <c r="S416" i="17"/>
  <c r="S417" i="17"/>
  <c r="S418" i="17"/>
  <c r="S419" i="17"/>
  <c r="S420" i="17"/>
  <c r="S421" i="17"/>
  <c r="S422" i="17"/>
  <c r="S423" i="17"/>
  <c r="S424" i="17"/>
  <c r="S425" i="17"/>
  <c r="S426" i="17"/>
  <c r="S427" i="17"/>
  <c r="S428" i="17"/>
  <c r="S429" i="17"/>
  <c r="S430" i="17"/>
  <c r="S431" i="17"/>
  <c r="S432" i="17"/>
  <c r="S433" i="17"/>
  <c r="S434" i="17"/>
  <c r="S435" i="17"/>
  <c r="S436" i="17"/>
  <c r="S437" i="17"/>
  <c r="S438" i="17"/>
  <c r="S439" i="17"/>
  <c r="S440" i="17"/>
  <c r="S441" i="17"/>
  <c r="S442" i="17"/>
  <c r="S443" i="17"/>
  <c r="S444" i="17"/>
  <c r="S445" i="17"/>
  <c r="S446" i="17"/>
  <c r="S447" i="17"/>
  <c r="S448" i="17"/>
  <c r="S449" i="17"/>
  <c r="S450" i="17"/>
  <c r="S451" i="17"/>
  <c r="S452" i="17"/>
  <c r="S453" i="17"/>
  <c r="S454" i="17"/>
  <c r="S455" i="17"/>
  <c r="S456" i="17"/>
  <c r="S457" i="17"/>
  <c r="S458" i="17"/>
  <c r="S459" i="17"/>
  <c r="S460" i="17"/>
  <c r="S461" i="17"/>
  <c r="S462" i="17"/>
  <c r="S463" i="17"/>
  <c r="S464" i="17"/>
  <c r="S465" i="17"/>
  <c r="S466" i="17"/>
  <c r="S467" i="17"/>
  <c r="S468" i="17"/>
  <c r="S469" i="17"/>
  <c r="S470" i="17"/>
  <c r="S471" i="17"/>
  <c r="S472" i="17"/>
  <c r="S473" i="17"/>
  <c r="S474" i="17"/>
  <c r="S475" i="17"/>
  <c r="S476" i="17"/>
  <c r="S477" i="17"/>
  <c r="S478" i="17"/>
  <c r="S479" i="17"/>
  <c r="S480" i="17"/>
  <c r="S481" i="17"/>
  <c r="S482" i="17"/>
  <c r="S483" i="17"/>
  <c r="S484" i="17"/>
  <c r="S485" i="17"/>
  <c r="S486" i="17"/>
  <c r="S487" i="17"/>
  <c r="S488" i="17"/>
  <c r="S489" i="17"/>
  <c r="S490" i="17"/>
  <c r="S491" i="17"/>
  <c r="S492" i="17"/>
  <c r="S493" i="17"/>
  <c r="S494" i="17"/>
  <c r="S495" i="17"/>
  <c r="S496" i="17"/>
  <c r="S497" i="17"/>
  <c r="S498" i="17"/>
  <c r="S499" i="17"/>
  <c r="S500" i="17"/>
  <c r="S501" i="17"/>
  <c r="R112" i="17"/>
  <c r="R113" i="17"/>
  <c r="R114" i="17"/>
  <c r="R115" i="17"/>
  <c r="R116" i="17"/>
  <c r="R117" i="17"/>
  <c r="R118" i="17"/>
  <c r="R119" i="17"/>
  <c r="R120" i="17"/>
  <c r="R121" i="17"/>
  <c r="R122" i="17"/>
  <c r="R123" i="17"/>
  <c r="R124" i="17"/>
  <c r="R125" i="17"/>
  <c r="R126" i="17"/>
  <c r="R127" i="17"/>
  <c r="R128" i="17"/>
  <c r="R129" i="17"/>
  <c r="R130" i="17"/>
  <c r="R131" i="17"/>
  <c r="R132" i="17"/>
  <c r="R133" i="17"/>
  <c r="R134" i="17"/>
  <c r="R135" i="17"/>
  <c r="R136" i="17"/>
  <c r="R137" i="17"/>
  <c r="R138" i="17"/>
  <c r="R139" i="17"/>
  <c r="R140" i="17"/>
  <c r="R141" i="17"/>
  <c r="R142" i="17"/>
  <c r="R143" i="17"/>
  <c r="R144" i="17"/>
  <c r="R145" i="17"/>
  <c r="R146" i="17"/>
  <c r="R147" i="17"/>
  <c r="R148" i="17"/>
  <c r="R149" i="17"/>
  <c r="R150" i="17"/>
  <c r="R151" i="17"/>
  <c r="R152" i="17"/>
  <c r="R153" i="17"/>
  <c r="R154" i="17"/>
  <c r="R155" i="17"/>
  <c r="R156" i="17"/>
  <c r="R157" i="17"/>
  <c r="R158" i="17"/>
  <c r="R159" i="17"/>
  <c r="R160" i="17"/>
  <c r="R161" i="17"/>
  <c r="R162" i="17"/>
  <c r="R163" i="17"/>
  <c r="R164" i="17"/>
  <c r="R165" i="17"/>
  <c r="R166" i="17"/>
  <c r="R167" i="17"/>
  <c r="R168" i="17"/>
  <c r="R169" i="17"/>
  <c r="R170" i="17"/>
  <c r="R171" i="17"/>
  <c r="R172" i="17"/>
  <c r="R173" i="17"/>
  <c r="R174" i="17"/>
  <c r="R175" i="17"/>
  <c r="R176" i="17"/>
  <c r="R177" i="17"/>
  <c r="R178" i="17"/>
  <c r="R179" i="17"/>
  <c r="R180" i="17"/>
  <c r="R181" i="17"/>
  <c r="R182" i="17"/>
  <c r="R183" i="17"/>
  <c r="R184" i="17"/>
  <c r="R185" i="17"/>
  <c r="R186" i="17"/>
  <c r="R187" i="17"/>
  <c r="R188" i="17"/>
  <c r="R189" i="17"/>
  <c r="R190" i="17"/>
  <c r="R191" i="17"/>
  <c r="R192" i="17"/>
  <c r="R193" i="17"/>
  <c r="R194" i="17"/>
  <c r="R195" i="17"/>
  <c r="R196" i="17"/>
  <c r="R197" i="17"/>
  <c r="R198" i="17"/>
  <c r="R199" i="17"/>
  <c r="R200" i="17"/>
  <c r="R201" i="17"/>
  <c r="R202" i="17"/>
  <c r="R203" i="17"/>
  <c r="R204" i="17"/>
  <c r="R205" i="17"/>
  <c r="R206" i="17"/>
  <c r="R207" i="17"/>
  <c r="R208" i="17"/>
  <c r="R209" i="17"/>
  <c r="R210" i="17"/>
  <c r="R211" i="17"/>
  <c r="R212" i="17"/>
  <c r="R213" i="17"/>
  <c r="R214" i="17"/>
  <c r="R215" i="17"/>
  <c r="R216" i="17"/>
  <c r="R217" i="17"/>
  <c r="R218" i="17"/>
  <c r="R219" i="17"/>
  <c r="R220" i="17"/>
  <c r="R221" i="17"/>
  <c r="R222" i="17"/>
  <c r="R223" i="17"/>
  <c r="R224" i="17"/>
  <c r="R225" i="17"/>
  <c r="R226" i="17"/>
  <c r="R227" i="17"/>
  <c r="R228" i="17"/>
  <c r="R229" i="17"/>
  <c r="R230" i="17"/>
  <c r="R231" i="17"/>
  <c r="R232" i="17"/>
  <c r="R233" i="17"/>
  <c r="R234" i="17"/>
  <c r="R235" i="17"/>
  <c r="R236" i="17"/>
  <c r="R237" i="17"/>
  <c r="R238" i="17"/>
  <c r="R239" i="17"/>
  <c r="R240" i="17"/>
  <c r="R241" i="17"/>
  <c r="R242" i="17"/>
  <c r="R243" i="17"/>
  <c r="R244" i="17"/>
  <c r="R245" i="17"/>
  <c r="R246" i="17"/>
  <c r="R247" i="17"/>
  <c r="R248" i="17"/>
  <c r="R249" i="17"/>
  <c r="R250" i="17"/>
  <c r="R251" i="17"/>
  <c r="R252" i="17"/>
  <c r="R253" i="17"/>
  <c r="R254" i="17"/>
  <c r="R255" i="17"/>
  <c r="R256" i="17"/>
  <c r="R257" i="17"/>
  <c r="R258" i="17"/>
  <c r="R259" i="17"/>
  <c r="R260" i="17"/>
  <c r="R261" i="17"/>
  <c r="R262" i="17"/>
  <c r="R263" i="17"/>
  <c r="R264" i="17"/>
  <c r="R265" i="17"/>
  <c r="R266" i="17"/>
  <c r="R267" i="17"/>
  <c r="R268" i="17"/>
  <c r="R269" i="17"/>
  <c r="R270" i="17"/>
  <c r="R271" i="17"/>
  <c r="R272" i="17"/>
  <c r="R273" i="17"/>
  <c r="R274" i="17"/>
  <c r="R275" i="17"/>
  <c r="R276" i="17"/>
  <c r="R277" i="17"/>
  <c r="R278" i="17"/>
  <c r="R279" i="17"/>
  <c r="R280" i="17"/>
  <c r="R281" i="17"/>
  <c r="R282" i="17"/>
  <c r="R283" i="17"/>
  <c r="R284" i="17"/>
  <c r="R285" i="17"/>
  <c r="R286" i="17"/>
  <c r="R287" i="17"/>
  <c r="R288" i="17"/>
  <c r="R289" i="17"/>
  <c r="R290" i="17"/>
  <c r="R291" i="17"/>
  <c r="R292" i="17"/>
  <c r="R293" i="17"/>
  <c r="R294" i="17"/>
  <c r="R295" i="17"/>
  <c r="R296" i="17"/>
  <c r="R297" i="17"/>
  <c r="R298" i="17"/>
  <c r="R299" i="17"/>
  <c r="R300" i="17"/>
  <c r="R301" i="17"/>
  <c r="R302" i="17"/>
  <c r="R303" i="17"/>
  <c r="R304" i="17"/>
  <c r="R305" i="17"/>
  <c r="R306" i="17"/>
  <c r="R307" i="17"/>
  <c r="R308" i="17"/>
  <c r="R309" i="17"/>
  <c r="R310" i="17"/>
  <c r="R311" i="17"/>
  <c r="R312" i="17"/>
  <c r="R313" i="17"/>
  <c r="R314" i="17"/>
  <c r="R315" i="17"/>
  <c r="R316" i="17"/>
  <c r="R317" i="17"/>
  <c r="R318" i="17"/>
  <c r="R319" i="17"/>
  <c r="R320" i="17"/>
  <c r="R321" i="17"/>
  <c r="R322" i="17"/>
  <c r="R323" i="17"/>
  <c r="R324" i="17"/>
  <c r="R325" i="17"/>
  <c r="R326" i="17"/>
  <c r="R327" i="17"/>
  <c r="R328" i="17"/>
  <c r="R329" i="17"/>
  <c r="R330" i="17"/>
  <c r="R331" i="17"/>
  <c r="R332" i="17"/>
  <c r="R333" i="17"/>
  <c r="R334" i="17"/>
  <c r="R335" i="17"/>
  <c r="R336" i="17"/>
  <c r="R337" i="17"/>
  <c r="R338" i="17"/>
  <c r="R339" i="17"/>
  <c r="R340" i="17"/>
  <c r="R341" i="17"/>
  <c r="R342" i="17"/>
  <c r="R343" i="17"/>
  <c r="R344" i="17"/>
  <c r="R345" i="17"/>
  <c r="R346" i="17"/>
  <c r="R347" i="17"/>
  <c r="R348" i="17"/>
  <c r="R349" i="17"/>
  <c r="R350" i="17"/>
  <c r="R351" i="17"/>
  <c r="R352" i="17"/>
  <c r="R353" i="17"/>
  <c r="R354" i="17"/>
  <c r="R355" i="17"/>
  <c r="R356" i="17"/>
  <c r="R357" i="17"/>
  <c r="R358" i="17"/>
  <c r="R359" i="17"/>
  <c r="R360" i="17"/>
  <c r="R361" i="17"/>
  <c r="R362" i="17"/>
  <c r="R363" i="17"/>
  <c r="R364" i="17"/>
  <c r="R365" i="17"/>
  <c r="R366" i="17"/>
  <c r="R367" i="17"/>
  <c r="R368" i="17"/>
  <c r="R369" i="17"/>
  <c r="R370" i="17"/>
  <c r="R371" i="17"/>
  <c r="R372" i="17"/>
  <c r="R373" i="17"/>
  <c r="R374" i="17"/>
  <c r="R375" i="17"/>
  <c r="R376" i="17"/>
  <c r="R377" i="17"/>
  <c r="R378" i="17"/>
  <c r="R379" i="17"/>
  <c r="R380" i="17"/>
  <c r="R381" i="17"/>
  <c r="R382" i="17"/>
  <c r="R383" i="17"/>
  <c r="R384" i="17"/>
  <c r="R385" i="17"/>
  <c r="R386" i="17"/>
  <c r="R387" i="17"/>
  <c r="R388" i="17"/>
  <c r="R389" i="17"/>
  <c r="R390" i="17"/>
  <c r="R391" i="17"/>
  <c r="R392" i="17"/>
  <c r="R393" i="17"/>
  <c r="R394" i="17"/>
  <c r="R395" i="17"/>
  <c r="R396" i="17"/>
  <c r="R397" i="17"/>
  <c r="R398" i="17"/>
  <c r="R399" i="17"/>
  <c r="R400" i="17"/>
  <c r="R401" i="17"/>
  <c r="R402" i="17"/>
  <c r="R403" i="17"/>
  <c r="R404" i="17"/>
  <c r="R405" i="17"/>
  <c r="R406" i="17"/>
  <c r="R407" i="17"/>
  <c r="R408" i="17"/>
  <c r="R409" i="17"/>
  <c r="R410" i="17"/>
  <c r="R411" i="17"/>
  <c r="R412" i="17"/>
  <c r="R413" i="17"/>
  <c r="R414" i="17"/>
  <c r="R415" i="17"/>
  <c r="R416" i="17"/>
  <c r="R417" i="17"/>
  <c r="R418" i="17"/>
  <c r="R419" i="17"/>
  <c r="R420" i="17"/>
  <c r="R421" i="17"/>
  <c r="R422" i="17"/>
  <c r="R423" i="17"/>
  <c r="R424" i="17"/>
  <c r="R425" i="17"/>
  <c r="R426" i="17"/>
  <c r="R427" i="17"/>
  <c r="R428" i="17"/>
  <c r="R429" i="17"/>
  <c r="R430" i="17"/>
  <c r="R431" i="17"/>
  <c r="R432" i="17"/>
  <c r="R433" i="17"/>
  <c r="R434" i="17"/>
  <c r="R435" i="17"/>
  <c r="R436" i="17"/>
  <c r="R437" i="17"/>
  <c r="R438" i="17"/>
  <c r="R439" i="17"/>
  <c r="R440" i="17"/>
  <c r="R441" i="17"/>
  <c r="R442" i="17"/>
  <c r="R443" i="17"/>
  <c r="R444" i="17"/>
  <c r="R445" i="17"/>
  <c r="R446" i="17"/>
  <c r="R447" i="17"/>
  <c r="R448" i="17"/>
  <c r="R449" i="17"/>
  <c r="R450" i="17"/>
  <c r="R451" i="17"/>
  <c r="R452" i="17"/>
  <c r="R453" i="17"/>
  <c r="R454" i="17"/>
  <c r="R455" i="17"/>
  <c r="R456" i="17"/>
  <c r="R457" i="17"/>
  <c r="R458" i="17"/>
  <c r="R459" i="17"/>
  <c r="R460" i="17"/>
  <c r="R461" i="17"/>
  <c r="R462" i="17"/>
  <c r="R463" i="17"/>
  <c r="R464" i="17"/>
  <c r="R465" i="17"/>
  <c r="R466" i="17"/>
  <c r="R467" i="17"/>
  <c r="R468" i="17"/>
  <c r="R469" i="17"/>
  <c r="R470" i="17"/>
  <c r="R471" i="17"/>
  <c r="R472" i="17"/>
  <c r="R473" i="17"/>
  <c r="R474" i="17"/>
  <c r="R475" i="17"/>
  <c r="R476" i="17"/>
  <c r="R477" i="17"/>
  <c r="R478" i="17"/>
  <c r="R479" i="17"/>
  <c r="R480" i="17"/>
  <c r="R481" i="17"/>
  <c r="R482" i="17"/>
  <c r="R483" i="17"/>
  <c r="R484" i="17"/>
  <c r="R485" i="17"/>
  <c r="R486" i="17"/>
  <c r="R487" i="17"/>
  <c r="R488" i="17"/>
  <c r="R489" i="17"/>
  <c r="R490" i="17"/>
  <c r="R491" i="17"/>
  <c r="R492" i="17"/>
  <c r="R493" i="17"/>
  <c r="R494" i="17"/>
  <c r="R495" i="17"/>
  <c r="R496" i="17"/>
  <c r="R497" i="17"/>
  <c r="R498" i="17"/>
  <c r="R499" i="17"/>
  <c r="R500" i="17"/>
  <c r="R50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292" i="17"/>
  <c r="P293" i="17"/>
  <c r="P294" i="17"/>
  <c r="P295" i="17"/>
  <c r="P296" i="17"/>
  <c r="P297" i="17"/>
  <c r="P298" i="17"/>
  <c r="P299" i="17"/>
  <c r="P300" i="17"/>
  <c r="P301" i="17"/>
  <c r="P302" i="17"/>
  <c r="P303" i="17"/>
  <c r="P304" i="17"/>
  <c r="P305" i="17"/>
  <c r="P306" i="17"/>
  <c r="P307" i="17"/>
  <c r="P308" i="17"/>
  <c r="P309" i="17"/>
  <c r="P310" i="17"/>
  <c r="P311" i="17"/>
  <c r="P312" i="17"/>
  <c r="P313" i="17"/>
  <c r="P314" i="17"/>
  <c r="P315" i="17"/>
  <c r="P316" i="17"/>
  <c r="P317" i="17"/>
  <c r="P318" i="17"/>
  <c r="P319" i="17"/>
  <c r="P320" i="17"/>
  <c r="P321" i="17"/>
  <c r="P322" i="17"/>
  <c r="P323" i="17"/>
  <c r="P324" i="17"/>
  <c r="P325" i="17"/>
  <c r="P326" i="17"/>
  <c r="P327" i="17"/>
  <c r="P328" i="17"/>
  <c r="P329" i="17"/>
  <c r="P330" i="17"/>
  <c r="P331" i="17"/>
  <c r="P332" i="17"/>
  <c r="P333" i="17"/>
  <c r="P334" i="17"/>
  <c r="P335" i="17"/>
  <c r="P336" i="17"/>
  <c r="P337" i="17"/>
  <c r="P338" i="17"/>
  <c r="P339" i="17"/>
  <c r="P340" i="17"/>
  <c r="P341" i="17"/>
  <c r="P342" i="17"/>
  <c r="P343" i="17"/>
  <c r="P344" i="17"/>
  <c r="P345" i="17"/>
  <c r="P346" i="17"/>
  <c r="P347" i="17"/>
  <c r="P348" i="17"/>
  <c r="P349" i="17"/>
  <c r="P350" i="17"/>
  <c r="P351" i="17"/>
  <c r="P352" i="17"/>
  <c r="P353" i="17"/>
  <c r="P354" i="17"/>
  <c r="P355" i="17"/>
  <c r="P356" i="17"/>
  <c r="P357" i="17"/>
  <c r="P358" i="17"/>
  <c r="P359" i="17"/>
  <c r="P360" i="17"/>
  <c r="P361" i="17"/>
  <c r="P362" i="17"/>
  <c r="P363" i="17"/>
  <c r="P364" i="17"/>
  <c r="P365" i="17"/>
  <c r="P366" i="17"/>
  <c r="P367" i="17"/>
  <c r="P368" i="17"/>
  <c r="P369" i="17"/>
  <c r="P370" i="17"/>
  <c r="P371" i="17"/>
  <c r="P372" i="17"/>
  <c r="P373" i="17"/>
  <c r="P374" i="17"/>
  <c r="P375" i="17"/>
  <c r="P376" i="17"/>
  <c r="P377" i="17"/>
  <c r="P378" i="17"/>
  <c r="P379" i="17"/>
  <c r="P380" i="17"/>
  <c r="P381" i="17"/>
  <c r="P382" i="17"/>
  <c r="P383" i="17"/>
  <c r="P384" i="17"/>
  <c r="P385" i="17"/>
  <c r="P386" i="17"/>
  <c r="P387" i="17"/>
  <c r="P388" i="17"/>
  <c r="P389" i="17"/>
  <c r="P390" i="17"/>
  <c r="P391" i="17"/>
  <c r="P392" i="17"/>
  <c r="P393" i="17"/>
  <c r="P394" i="17"/>
  <c r="P395" i="17"/>
  <c r="P396" i="17"/>
  <c r="P397" i="17"/>
  <c r="P398" i="17"/>
  <c r="P399" i="17"/>
  <c r="P400" i="17"/>
  <c r="P401" i="17"/>
  <c r="P402" i="17"/>
  <c r="P403" i="17"/>
  <c r="P404" i="17"/>
  <c r="P405" i="17"/>
  <c r="P406" i="17"/>
  <c r="P407" i="17"/>
  <c r="P408" i="17"/>
  <c r="P409" i="17"/>
  <c r="P410" i="17"/>
  <c r="P411" i="17"/>
  <c r="P412" i="17"/>
  <c r="P413" i="17"/>
  <c r="P414" i="17"/>
  <c r="P415" i="17"/>
  <c r="P416" i="17"/>
  <c r="P417" i="17"/>
  <c r="P418" i="17"/>
  <c r="P419" i="17"/>
  <c r="P420" i="17"/>
  <c r="P421" i="17"/>
  <c r="P422" i="17"/>
  <c r="P423" i="17"/>
  <c r="P424" i="17"/>
  <c r="P425" i="17"/>
  <c r="P426" i="17"/>
  <c r="P427" i="17"/>
  <c r="P428" i="17"/>
  <c r="P429" i="17"/>
  <c r="P430" i="17"/>
  <c r="P431" i="17"/>
  <c r="P432" i="17"/>
  <c r="P433" i="17"/>
  <c r="P434" i="17"/>
  <c r="P435" i="17"/>
  <c r="P436" i="17"/>
  <c r="P437" i="17"/>
  <c r="P438" i="17"/>
  <c r="P439" i="17"/>
  <c r="P440" i="17"/>
  <c r="P441" i="17"/>
  <c r="P442" i="17"/>
  <c r="P443" i="17"/>
  <c r="P444" i="17"/>
  <c r="P445" i="17"/>
  <c r="P446" i="17"/>
  <c r="P447" i="17"/>
  <c r="P448" i="17"/>
  <c r="P449" i="17"/>
  <c r="P450" i="17"/>
  <c r="P451" i="17"/>
  <c r="P452" i="17"/>
  <c r="P453" i="17"/>
  <c r="P454" i="17"/>
  <c r="P455" i="17"/>
  <c r="P456" i="17"/>
  <c r="P457" i="17"/>
  <c r="P458" i="17"/>
  <c r="P459" i="17"/>
  <c r="P460" i="17"/>
  <c r="P461" i="17"/>
  <c r="P462" i="17"/>
  <c r="P463" i="17"/>
  <c r="P464" i="17"/>
  <c r="P465" i="17"/>
  <c r="P466" i="17"/>
  <c r="P467" i="17"/>
  <c r="P468" i="17"/>
  <c r="P469" i="17"/>
  <c r="P470" i="17"/>
  <c r="P471" i="17"/>
  <c r="P472" i="17"/>
  <c r="P473" i="17"/>
  <c r="P474" i="17"/>
  <c r="P475" i="17"/>
  <c r="P476" i="17"/>
  <c r="P477" i="17"/>
  <c r="P478" i="17"/>
  <c r="P479" i="17"/>
  <c r="P480" i="17"/>
  <c r="P481" i="17"/>
  <c r="P482" i="17"/>
  <c r="P483" i="17"/>
  <c r="P484" i="17"/>
  <c r="P485" i="17"/>
  <c r="P486" i="17"/>
  <c r="P487" i="17"/>
  <c r="P488" i="17"/>
  <c r="P489" i="17"/>
  <c r="P490" i="17"/>
  <c r="P491" i="17"/>
  <c r="P492" i="17"/>
  <c r="P493" i="17"/>
  <c r="P494" i="17"/>
  <c r="P495" i="17"/>
  <c r="P496" i="17"/>
  <c r="P497" i="17"/>
  <c r="P498" i="17"/>
  <c r="P499" i="17"/>
  <c r="P500" i="17"/>
  <c r="P50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292" i="17"/>
  <c r="O293" i="17"/>
  <c r="O294" i="17"/>
  <c r="O295" i="17"/>
  <c r="O296" i="17"/>
  <c r="O297" i="17"/>
  <c r="O298" i="17"/>
  <c r="O299" i="17"/>
  <c r="O300" i="17"/>
  <c r="O301" i="17"/>
  <c r="O302" i="17"/>
  <c r="O303" i="17"/>
  <c r="O304" i="17"/>
  <c r="O305" i="17"/>
  <c r="O306" i="17"/>
  <c r="O307" i="17"/>
  <c r="O308" i="17"/>
  <c r="O309" i="17"/>
  <c r="O310" i="17"/>
  <c r="O311" i="17"/>
  <c r="O312" i="17"/>
  <c r="O313" i="17"/>
  <c r="O314" i="17"/>
  <c r="O315" i="17"/>
  <c r="O316" i="17"/>
  <c r="O317" i="17"/>
  <c r="O318" i="17"/>
  <c r="O319" i="17"/>
  <c r="O320" i="17"/>
  <c r="O321" i="17"/>
  <c r="O322" i="17"/>
  <c r="O323" i="17"/>
  <c r="O324" i="17"/>
  <c r="O325" i="17"/>
  <c r="O326" i="17"/>
  <c r="O327" i="17"/>
  <c r="O328" i="17"/>
  <c r="O329" i="17"/>
  <c r="O330" i="17"/>
  <c r="O331" i="17"/>
  <c r="O332" i="17"/>
  <c r="O333" i="17"/>
  <c r="O334" i="17"/>
  <c r="O335" i="17"/>
  <c r="O336" i="17"/>
  <c r="O337" i="17"/>
  <c r="O338" i="17"/>
  <c r="O339" i="17"/>
  <c r="O340" i="17"/>
  <c r="O341" i="17"/>
  <c r="O342" i="17"/>
  <c r="O343" i="17"/>
  <c r="O344" i="17"/>
  <c r="O345" i="17"/>
  <c r="O346" i="17"/>
  <c r="O347" i="17"/>
  <c r="O348" i="17"/>
  <c r="O349" i="17"/>
  <c r="O350" i="17"/>
  <c r="O351" i="17"/>
  <c r="O352" i="17"/>
  <c r="O353" i="17"/>
  <c r="O354" i="17"/>
  <c r="O355" i="17"/>
  <c r="O356" i="17"/>
  <c r="O357" i="17"/>
  <c r="O358" i="17"/>
  <c r="O359" i="17"/>
  <c r="O360" i="17"/>
  <c r="O361" i="17"/>
  <c r="O362" i="17"/>
  <c r="O363" i="17"/>
  <c r="O364" i="17"/>
  <c r="O365" i="17"/>
  <c r="O366" i="17"/>
  <c r="O367" i="17"/>
  <c r="O368" i="17"/>
  <c r="O369" i="17"/>
  <c r="O370" i="17"/>
  <c r="O371" i="17"/>
  <c r="O372" i="17"/>
  <c r="O373" i="17"/>
  <c r="O374" i="17"/>
  <c r="O375" i="17"/>
  <c r="O376" i="17"/>
  <c r="O377" i="17"/>
  <c r="O378" i="17"/>
  <c r="O379" i="17"/>
  <c r="O380" i="17"/>
  <c r="O381" i="17"/>
  <c r="O382" i="17"/>
  <c r="O383" i="17"/>
  <c r="O384" i="17"/>
  <c r="O385" i="17"/>
  <c r="O386" i="17"/>
  <c r="O387" i="17"/>
  <c r="O388" i="17"/>
  <c r="O389" i="17"/>
  <c r="O390" i="17"/>
  <c r="O391" i="17"/>
  <c r="O392" i="17"/>
  <c r="O393" i="17"/>
  <c r="O394" i="17"/>
  <c r="O395" i="17"/>
  <c r="O396" i="17"/>
  <c r="O397" i="17"/>
  <c r="O398" i="17"/>
  <c r="O399" i="17"/>
  <c r="O400" i="17"/>
  <c r="O401" i="17"/>
  <c r="O402" i="17"/>
  <c r="O403" i="17"/>
  <c r="O404" i="17"/>
  <c r="O405" i="17"/>
  <c r="O406" i="17"/>
  <c r="O407" i="17"/>
  <c r="O408" i="17"/>
  <c r="O409" i="17"/>
  <c r="O410" i="17"/>
  <c r="O411" i="17"/>
  <c r="O412" i="17"/>
  <c r="O413" i="17"/>
  <c r="O414" i="17"/>
  <c r="O415" i="17"/>
  <c r="O416" i="17"/>
  <c r="O417" i="17"/>
  <c r="O418" i="17"/>
  <c r="O419" i="17"/>
  <c r="O420" i="17"/>
  <c r="O421" i="17"/>
  <c r="O422" i="17"/>
  <c r="O423" i="17"/>
  <c r="O424" i="17"/>
  <c r="O425" i="17"/>
  <c r="O426" i="17"/>
  <c r="O427" i="17"/>
  <c r="O428" i="17"/>
  <c r="O429" i="17"/>
  <c r="O430" i="17"/>
  <c r="O431" i="17"/>
  <c r="O432" i="17"/>
  <c r="O433" i="17"/>
  <c r="O434" i="17"/>
  <c r="O435" i="17"/>
  <c r="O436" i="17"/>
  <c r="O437" i="17"/>
  <c r="O438" i="17"/>
  <c r="O439" i="17"/>
  <c r="O440" i="17"/>
  <c r="O441" i="17"/>
  <c r="O442" i="17"/>
  <c r="O443" i="17"/>
  <c r="O444" i="17"/>
  <c r="O445" i="17"/>
  <c r="O446" i="17"/>
  <c r="O447" i="17"/>
  <c r="O448" i="17"/>
  <c r="O449" i="17"/>
  <c r="O450" i="17"/>
  <c r="O451" i="17"/>
  <c r="O452" i="17"/>
  <c r="O453" i="17"/>
  <c r="O454" i="17"/>
  <c r="O455" i="17"/>
  <c r="O456" i="17"/>
  <c r="O457" i="17"/>
  <c r="O458" i="17"/>
  <c r="O459" i="17"/>
  <c r="O460" i="17"/>
  <c r="O461" i="17"/>
  <c r="O462" i="17"/>
  <c r="O463" i="17"/>
  <c r="O464" i="17"/>
  <c r="O465" i="17"/>
  <c r="O466" i="17"/>
  <c r="O467" i="17"/>
  <c r="O468" i="17"/>
  <c r="O469" i="17"/>
  <c r="O470" i="17"/>
  <c r="O471" i="17"/>
  <c r="O472" i="17"/>
  <c r="O473" i="17"/>
  <c r="O474" i="17"/>
  <c r="O475" i="17"/>
  <c r="O476" i="17"/>
  <c r="O477" i="17"/>
  <c r="O478" i="17"/>
  <c r="O479" i="17"/>
  <c r="O480" i="17"/>
  <c r="O481" i="17"/>
  <c r="O482" i="17"/>
  <c r="O483" i="17"/>
  <c r="O484" i="17"/>
  <c r="O485" i="17"/>
  <c r="O486" i="17"/>
  <c r="O487" i="17"/>
  <c r="O488" i="17"/>
  <c r="O489" i="17"/>
  <c r="O490" i="17"/>
  <c r="O491" i="17"/>
  <c r="O492" i="17"/>
  <c r="O493" i="17"/>
  <c r="O494" i="17"/>
  <c r="O495" i="17"/>
  <c r="O496" i="17"/>
  <c r="O497" i="17"/>
  <c r="O498" i="17"/>
  <c r="O499" i="17"/>
  <c r="O500" i="17"/>
  <c r="O501" i="17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U176" i="25" l="1"/>
  <c r="U4" i="25"/>
  <c r="U5" i="25"/>
  <c r="U6" i="25"/>
  <c r="U7" i="25"/>
  <c r="U8" i="25"/>
  <c r="U9" i="25"/>
  <c r="U10" i="25"/>
  <c r="U11" i="25"/>
  <c r="U12" i="25"/>
  <c r="U13" i="25"/>
  <c r="U14" i="25"/>
  <c r="U15" i="25"/>
  <c r="U16" i="25"/>
  <c r="U17" i="25"/>
  <c r="U18" i="25"/>
  <c r="U19" i="25"/>
  <c r="U20" i="25"/>
  <c r="U21" i="25"/>
  <c r="U22" i="25"/>
  <c r="U23" i="25"/>
  <c r="U24" i="25"/>
  <c r="U25" i="25"/>
  <c r="U26" i="25"/>
  <c r="U27" i="25"/>
  <c r="U28" i="25"/>
  <c r="U29" i="25"/>
  <c r="U30" i="25"/>
  <c r="U31" i="25"/>
  <c r="U32" i="25"/>
  <c r="U33" i="25"/>
  <c r="U34" i="25"/>
  <c r="U35" i="25"/>
  <c r="U36" i="25"/>
  <c r="U37" i="25"/>
  <c r="U38" i="25"/>
  <c r="U39" i="25"/>
  <c r="U40" i="25"/>
  <c r="U41" i="25"/>
  <c r="U42" i="25"/>
  <c r="U43" i="25"/>
  <c r="U44" i="25"/>
  <c r="U45" i="25"/>
  <c r="U46" i="25"/>
  <c r="U47" i="25"/>
  <c r="U48" i="25"/>
  <c r="U49" i="25"/>
  <c r="U50" i="25"/>
  <c r="U51" i="25"/>
  <c r="U52" i="25"/>
  <c r="U53" i="25"/>
  <c r="U54" i="25"/>
  <c r="U55" i="25"/>
  <c r="U56" i="25"/>
  <c r="U57" i="25"/>
  <c r="U58" i="25"/>
  <c r="U59" i="25"/>
  <c r="U60" i="25"/>
  <c r="U61" i="25"/>
  <c r="U62" i="25"/>
  <c r="U63" i="25"/>
  <c r="U64" i="25"/>
  <c r="U65" i="25"/>
  <c r="U66" i="25"/>
  <c r="U67" i="25"/>
  <c r="U68" i="25"/>
  <c r="U69" i="25"/>
  <c r="U70" i="25"/>
  <c r="U71" i="25"/>
  <c r="U72" i="25"/>
  <c r="U73" i="25"/>
  <c r="U74" i="25"/>
  <c r="U75" i="25"/>
  <c r="U76" i="25"/>
  <c r="U77" i="25"/>
  <c r="U78" i="25"/>
  <c r="U79" i="25"/>
  <c r="U80" i="25"/>
  <c r="U81" i="25"/>
  <c r="U82" i="25"/>
  <c r="U83" i="25"/>
  <c r="U84" i="25"/>
  <c r="U85" i="25"/>
  <c r="U86" i="25"/>
  <c r="U87" i="25"/>
  <c r="U88" i="25"/>
  <c r="U89" i="25"/>
  <c r="U90" i="25"/>
  <c r="U91" i="25"/>
  <c r="U92" i="25"/>
  <c r="U93" i="25"/>
  <c r="U94" i="25"/>
  <c r="U95" i="25"/>
  <c r="U96" i="25"/>
  <c r="U97" i="25"/>
  <c r="U98" i="25"/>
  <c r="U99" i="25"/>
  <c r="U100" i="25"/>
  <c r="U101" i="25"/>
  <c r="U102" i="25"/>
  <c r="U103" i="25"/>
  <c r="U104" i="25"/>
  <c r="U105" i="25"/>
  <c r="U106" i="25"/>
  <c r="U107" i="25"/>
  <c r="U108" i="25"/>
  <c r="U109" i="25"/>
  <c r="U110" i="25"/>
  <c r="U111" i="25"/>
  <c r="U112" i="25"/>
  <c r="U113" i="25"/>
  <c r="U114" i="25"/>
  <c r="U115" i="25"/>
  <c r="U116" i="25"/>
  <c r="U117" i="25"/>
  <c r="U118" i="25"/>
  <c r="U119" i="25"/>
  <c r="U120" i="25"/>
  <c r="U121" i="25"/>
  <c r="U122" i="25"/>
  <c r="U123" i="25"/>
  <c r="U124" i="25"/>
  <c r="U125" i="25"/>
  <c r="U126" i="25"/>
  <c r="U127" i="25"/>
  <c r="U128" i="25"/>
  <c r="U129" i="25"/>
  <c r="U130" i="25"/>
  <c r="U131" i="25"/>
  <c r="U132" i="25"/>
  <c r="U133" i="25"/>
  <c r="U134" i="25"/>
  <c r="U135" i="25"/>
  <c r="U136" i="25"/>
  <c r="U137" i="25"/>
  <c r="U138" i="25"/>
  <c r="U139" i="25"/>
  <c r="U140" i="25"/>
  <c r="U141" i="25"/>
  <c r="U142" i="25"/>
  <c r="U143" i="25"/>
  <c r="U144" i="25"/>
  <c r="U145" i="25"/>
  <c r="U146" i="25"/>
  <c r="U147" i="25"/>
  <c r="U148" i="25"/>
  <c r="U149" i="25"/>
  <c r="U150" i="25"/>
  <c r="U151" i="25"/>
  <c r="U152" i="25"/>
  <c r="U153" i="25"/>
  <c r="U154" i="25"/>
  <c r="U155" i="25"/>
  <c r="U156" i="25"/>
  <c r="U157" i="25"/>
  <c r="U158" i="25"/>
  <c r="U159" i="25"/>
  <c r="U160" i="25"/>
  <c r="U161" i="25"/>
  <c r="U162" i="25"/>
  <c r="U163" i="25"/>
  <c r="U164" i="25"/>
  <c r="U165" i="25"/>
  <c r="U166" i="25"/>
  <c r="U167" i="25"/>
  <c r="U168" i="25"/>
  <c r="U169" i="25"/>
  <c r="U170" i="25"/>
  <c r="U171" i="25"/>
  <c r="U172" i="25"/>
  <c r="U173" i="25"/>
  <c r="U174" i="25"/>
  <c r="U175" i="25"/>
  <c r="U3" i="25"/>
  <c r="S4" i="17"/>
  <c r="S5" i="17"/>
  <c r="S6" i="17"/>
  <c r="S7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S30" i="17"/>
  <c r="S31" i="17"/>
  <c r="S32" i="17"/>
  <c r="S33" i="17"/>
  <c r="S34" i="17"/>
  <c r="S35" i="17"/>
  <c r="S36" i="17"/>
  <c r="S37" i="17"/>
  <c r="S38" i="17"/>
  <c r="S39" i="17"/>
  <c r="S40" i="17"/>
  <c r="S41" i="17"/>
  <c r="S42" i="17"/>
  <c r="S43" i="17"/>
  <c r="S44" i="17"/>
  <c r="S45" i="17"/>
  <c r="S46" i="17"/>
  <c r="S47" i="17"/>
  <c r="S48" i="17"/>
  <c r="S49" i="17"/>
  <c r="S50" i="17"/>
  <c r="S51" i="17"/>
  <c r="S52" i="17"/>
  <c r="S53" i="17"/>
  <c r="S54" i="17"/>
  <c r="S55" i="17"/>
  <c r="S56" i="17"/>
  <c r="S57" i="17"/>
  <c r="S58" i="17"/>
  <c r="S59" i="17"/>
  <c r="S60" i="17"/>
  <c r="S61" i="17"/>
  <c r="S62" i="17"/>
  <c r="S63" i="17"/>
  <c r="S64" i="17"/>
  <c r="S65" i="17"/>
  <c r="S66" i="17"/>
  <c r="S67" i="17"/>
  <c r="S68" i="17"/>
  <c r="S69" i="17"/>
  <c r="S70" i="17"/>
  <c r="S71" i="17"/>
  <c r="S72" i="17"/>
  <c r="S73" i="17"/>
  <c r="S74" i="17"/>
  <c r="S75" i="17"/>
  <c r="S76" i="17"/>
  <c r="S77" i="17"/>
  <c r="S78" i="17"/>
  <c r="S79" i="17"/>
  <c r="S80" i="17"/>
  <c r="S81" i="17"/>
  <c r="S82" i="17"/>
  <c r="S83" i="17"/>
  <c r="S84" i="17"/>
  <c r="S85" i="17"/>
  <c r="S86" i="17"/>
  <c r="S87" i="17"/>
  <c r="S88" i="17"/>
  <c r="S89" i="17"/>
  <c r="S90" i="17"/>
  <c r="S91" i="17"/>
  <c r="S92" i="17"/>
  <c r="S93" i="17"/>
  <c r="S94" i="17"/>
  <c r="S95" i="17"/>
  <c r="S96" i="17"/>
  <c r="S97" i="17"/>
  <c r="S98" i="17"/>
  <c r="S99" i="17"/>
  <c r="S100" i="17"/>
  <c r="S101" i="17"/>
  <c r="S102" i="17"/>
  <c r="S103" i="17"/>
  <c r="S104" i="17"/>
  <c r="S105" i="17"/>
  <c r="S106" i="17"/>
  <c r="S107" i="17"/>
  <c r="S108" i="17"/>
  <c r="S109" i="17"/>
  <c r="S110" i="17"/>
  <c r="S111" i="17"/>
  <c r="S3" i="17"/>
  <c r="F14" i="38" l="1"/>
  <c r="G14" i="38"/>
  <c r="E14" i="38"/>
  <c r="Q109" i="17"/>
  <c r="Q110" i="17"/>
  <c r="C6" i="38" l="1"/>
  <c r="C13" i="38"/>
  <c r="C12" i="38" s="1"/>
  <c r="D13" i="38"/>
  <c r="D12" i="38" s="1"/>
  <c r="D10" i="38"/>
  <c r="C10" i="38"/>
  <c r="D7" i="38"/>
  <c r="C7" i="38"/>
  <c r="D6" i="38"/>
  <c r="C1" i="25" l="1"/>
  <c r="D15" i="37"/>
  <c r="E15" i="37"/>
  <c r="D10" i="37"/>
  <c r="E10" i="37"/>
  <c r="F3" i="25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I113" i="17"/>
  <c r="I114" i="17"/>
  <c r="I115" i="17"/>
  <c r="I116" i="17"/>
  <c r="I117" i="17"/>
  <c r="I118" i="17"/>
  <c r="I119" i="17"/>
  <c r="I120" i="17"/>
  <c r="I121" i="17"/>
  <c r="I122" i="17"/>
  <c r="I123" i="17"/>
  <c r="I124" i="17"/>
  <c r="I125" i="17"/>
  <c r="I126" i="17"/>
  <c r="I127" i="17"/>
  <c r="I128" i="17"/>
  <c r="I129" i="17"/>
  <c r="I130" i="17"/>
  <c r="I131" i="17"/>
  <c r="I132" i="17"/>
  <c r="I133" i="17"/>
  <c r="I134" i="17"/>
  <c r="I135" i="17"/>
  <c r="I136" i="17"/>
  <c r="I137" i="17"/>
  <c r="I138" i="17"/>
  <c r="I139" i="17"/>
  <c r="I140" i="17"/>
  <c r="I141" i="17"/>
  <c r="I142" i="17"/>
  <c r="I143" i="17"/>
  <c r="I144" i="17"/>
  <c r="I145" i="17"/>
  <c r="I146" i="17"/>
  <c r="I147" i="17"/>
  <c r="I148" i="17"/>
  <c r="I149" i="17"/>
  <c r="I150" i="17"/>
  <c r="I151" i="17"/>
  <c r="I152" i="17"/>
  <c r="I153" i="17"/>
  <c r="I154" i="17"/>
  <c r="I155" i="17"/>
  <c r="I156" i="17"/>
  <c r="I157" i="17"/>
  <c r="I158" i="17"/>
  <c r="I159" i="17"/>
  <c r="I160" i="17"/>
  <c r="I161" i="17"/>
  <c r="I162" i="17"/>
  <c r="I163" i="17"/>
  <c r="I164" i="17"/>
  <c r="I165" i="17"/>
  <c r="I166" i="17"/>
  <c r="I167" i="17"/>
  <c r="I168" i="17"/>
  <c r="I169" i="17"/>
  <c r="I170" i="17"/>
  <c r="I171" i="17"/>
  <c r="I172" i="17"/>
  <c r="I173" i="17"/>
  <c r="I174" i="17"/>
  <c r="I175" i="17"/>
  <c r="I176" i="17"/>
  <c r="I177" i="17"/>
  <c r="I178" i="17"/>
  <c r="I179" i="17"/>
  <c r="I180" i="17"/>
  <c r="I181" i="17"/>
  <c r="I182" i="17"/>
  <c r="I183" i="17"/>
  <c r="I184" i="17"/>
  <c r="I185" i="17"/>
  <c r="I186" i="17"/>
  <c r="I187" i="17"/>
  <c r="I188" i="17"/>
  <c r="I189" i="17"/>
  <c r="I190" i="17"/>
  <c r="I191" i="17"/>
  <c r="I192" i="17"/>
  <c r="I193" i="17"/>
  <c r="I194" i="17"/>
  <c r="I195" i="17"/>
  <c r="I196" i="17"/>
  <c r="I197" i="17"/>
  <c r="I198" i="17"/>
  <c r="I199" i="17"/>
  <c r="I200" i="17"/>
  <c r="I201" i="17"/>
  <c r="I202" i="17"/>
  <c r="I203" i="17"/>
  <c r="I204" i="17"/>
  <c r="I205" i="17"/>
  <c r="I206" i="17"/>
  <c r="I207" i="17"/>
  <c r="I208" i="17"/>
  <c r="I209" i="17"/>
  <c r="I210" i="17"/>
  <c r="I211" i="17"/>
  <c r="I212" i="17"/>
  <c r="I213" i="17"/>
  <c r="I214" i="17"/>
  <c r="I215" i="17"/>
  <c r="I216" i="17"/>
  <c r="I217" i="17"/>
  <c r="I218" i="17"/>
  <c r="I219" i="17"/>
  <c r="I220" i="17"/>
  <c r="I221" i="17"/>
  <c r="I222" i="17"/>
  <c r="I223" i="17"/>
  <c r="I224" i="17"/>
  <c r="I225" i="17"/>
  <c r="I226" i="17"/>
  <c r="I227" i="17"/>
  <c r="I228" i="17"/>
  <c r="I229" i="17"/>
  <c r="I230" i="17"/>
  <c r="I231" i="17"/>
  <c r="I232" i="17"/>
  <c r="I233" i="17"/>
  <c r="I234" i="17"/>
  <c r="I235" i="17"/>
  <c r="I236" i="17"/>
  <c r="I237" i="17"/>
  <c r="I238" i="17"/>
  <c r="I239" i="17"/>
  <c r="I240" i="17"/>
  <c r="I241" i="17"/>
  <c r="I242" i="17"/>
  <c r="I243" i="17"/>
  <c r="I244" i="17"/>
  <c r="I245" i="17"/>
  <c r="I246" i="17"/>
  <c r="I247" i="17"/>
  <c r="I248" i="17"/>
  <c r="I249" i="17"/>
  <c r="I250" i="17"/>
  <c r="I251" i="17"/>
  <c r="I252" i="17"/>
  <c r="I253" i="17"/>
  <c r="I254" i="17"/>
  <c r="I255" i="17"/>
  <c r="I256" i="17"/>
  <c r="I257" i="17"/>
  <c r="I258" i="17"/>
  <c r="I259" i="17"/>
  <c r="I260" i="17"/>
  <c r="I261" i="17"/>
  <c r="I262" i="17"/>
  <c r="I263" i="17"/>
  <c r="I264" i="17"/>
  <c r="I265" i="17"/>
  <c r="I266" i="17"/>
  <c r="I267" i="17"/>
  <c r="I268" i="17"/>
  <c r="I269" i="17"/>
  <c r="I270" i="17"/>
  <c r="I271" i="17"/>
  <c r="I272" i="17"/>
  <c r="I273" i="17"/>
  <c r="I274" i="17"/>
  <c r="I275" i="17"/>
  <c r="I276" i="17"/>
  <c r="I277" i="17"/>
  <c r="I278" i="17"/>
  <c r="I279" i="17"/>
  <c r="I280" i="17"/>
  <c r="I281" i="17"/>
  <c r="I282" i="17"/>
  <c r="I283" i="17"/>
  <c r="I284" i="17"/>
  <c r="I285" i="17"/>
  <c r="I286" i="17"/>
  <c r="I287" i="17"/>
  <c r="I288" i="17"/>
  <c r="I289" i="17"/>
  <c r="I290" i="17"/>
  <c r="I291" i="17"/>
  <c r="I292" i="17"/>
  <c r="I293" i="17"/>
  <c r="I294" i="17"/>
  <c r="I295" i="17"/>
  <c r="I296" i="17"/>
  <c r="I297" i="17"/>
  <c r="I298" i="17"/>
  <c r="I299" i="17"/>
  <c r="I300" i="17"/>
  <c r="I301" i="17"/>
  <c r="I302" i="17"/>
  <c r="I303" i="17"/>
  <c r="I304" i="17"/>
  <c r="I305" i="17"/>
  <c r="I306" i="17"/>
  <c r="I307" i="17"/>
  <c r="I308" i="17"/>
  <c r="I309" i="17"/>
  <c r="I310" i="17"/>
  <c r="I311" i="17"/>
  <c r="I312" i="17"/>
  <c r="I313" i="17"/>
  <c r="I314" i="17"/>
  <c r="I315" i="17"/>
  <c r="I316" i="17"/>
  <c r="I317" i="17"/>
  <c r="I318" i="17"/>
  <c r="I319" i="17"/>
  <c r="I320" i="17"/>
  <c r="I321" i="17"/>
  <c r="I322" i="17"/>
  <c r="I323" i="17"/>
  <c r="I324" i="17"/>
  <c r="I325" i="17"/>
  <c r="I326" i="17"/>
  <c r="I327" i="17"/>
  <c r="I328" i="17"/>
  <c r="I329" i="17"/>
  <c r="I330" i="17"/>
  <c r="I331" i="17"/>
  <c r="I332" i="17"/>
  <c r="I333" i="17"/>
  <c r="I334" i="17"/>
  <c r="I335" i="17"/>
  <c r="I336" i="17"/>
  <c r="I337" i="17"/>
  <c r="I338" i="17"/>
  <c r="I339" i="17"/>
  <c r="I340" i="17"/>
  <c r="I341" i="17"/>
  <c r="I342" i="17"/>
  <c r="I343" i="17"/>
  <c r="I344" i="17"/>
  <c r="I345" i="17"/>
  <c r="I346" i="17"/>
  <c r="I347" i="17"/>
  <c r="I348" i="17"/>
  <c r="I349" i="17"/>
  <c r="I350" i="17"/>
  <c r="I351" i="17"/>
  <c r="I352" i="17"/>
  <c r="I353" i="17"/>
  <c r="I354" i="17"/>
  <c r="I355" i="17"/>
  <c r="I356" i="17"/>
  <c r="I357" i="17"/>
  <c r="I358" i="17"/>
  <c r="I359" i="17"/>
  <c r="I360" i="17"/>
  <c r="I361" i="17"/>
  <c r="I362" i="17"/>
  <c r="I363" i="17"/>
  <c r="I364" i="17"/>
  <c r="I365" i="17"/>
  <c r="I366" i="17"/>
  <c r="I367" i="17"/>
  <c r="I368" i="17"/>
  <c r="I369" i="17"/>
  <c r="I370" i="17"/>
  <c r="I371" i="17"/>
  <c r="I372" i="17"/>
  <c r="I373" i="17"/>
  <c r="I374" i="17"/>
  <c r="I375" i="17"/>
  <c r="I376" i="17"/>
  <c r="I377" i="17"/>
  <c r="I378" i="17"/>
  <c r="I379" i="17"/>
  <c r="I380" i="17"/>
  <c r="I381" i="17"/>
  <c r="I382" i="17"/>
  <c r="I383" i="17"/>
  <c r="I384" i="17"/>
  <c r="I385" i="17"/>
  <c r="I386" i="17"/>
  <c r="I387" i="17"/>
  <c r="I388" i="17"/>
  <c r="I389" i="17"/>
  <c r="I390" i="17"/>
  <c r="I391" i="17"/>
  <c r="I392" i="17"/>
  <c r="I393" i="17"/>
  <c r="I394" i="17"/>
  <c r="I395" i="17"/>
  <c r="I396" i="17"/>
  <c r="I397" i="17"/>
  <c r="I398" i="17"/>
  <c r="I399" i="17"/>
  <c r="I400" i="17"/>
  <c r="I401" i="17"/>
  <c r="I402" i="17"/>
  <c r="I403" i="17"/>
  <c r="I404" i="17"/>
  <c r="I405" i="17"/>
  <c r="I406" i="17"/>
  <c r="I407" i="17"/>
  <c r="I408" i="17"/>
  <c r="I409" i="17"/>
  <c r="I410" i="17"/>
  <c r="I411" i="17"/>
  <c r="I412" i="17"/>
  <c r="I413" i="17"/>
  <c r="I414" i="17"/>
  <c r="I415" i="17"/>
  <c r="I416" i="17"/>
  <c r="I417" i="17"/>
  <c r="I418" i="17"/>
  <c r="I419" i="17"/>
  <c r="I420" i="17"/>
  <c r="I421" i="17"/>
  <c r="I422" i="17"/>
  <c r="I423" i="17"/>
  <c r="I424" i="17"/>
  <c r="I425" i="17"/>
  <c r="I426" i="17"/>
  <c r="I427" i="17"/>
  <c r="I428" i="17"/>
  <c r="I429" i="17"/>
  <c r="I430" i="17"/>
  <c r="I431" i="17"/>
  <c r="I432" i="17"/>
  <c r="I433" i="17"/>
  <c r="I434" i="17"/>
  <c r="I435" i="17"/>
  <c r="I436" i="17"/>
  <c r="I437" i="17"/>
  <c r="I438" i="17"/>
  <c r="I439" i="17"/>
  <c r="I440" i="17"/>
  <c r="I441" i="17"/>
  <c r="I442" i="17"/>
  <c r="I443" i="17"/>
  <c r="I444" i="17"/>
  <c r="I445" i="17"/>
  <c r="I446" i="17"/>
  <c r="I447" i="17"/>
  <c r="I448" i="17"/>
  <c r="I449" i="17"/>
  <c r="I450" i="17"/>
  <c r="I451" i="17"/>
  <c r="I452" i="17"/>
  <c r="I453" i="17"/>
  <c r="I454" i="17"/>
  <c r="I455" i="17"/>
  <c r="I456" i="17"/>
  <c r="I457" i="17"/>
  <c r="I458" i="17"/>
  <c r="I459" i="17"/>
  <c r="I460" i="17"/>
  <c r="I461" i="17"/>
  <c r="I462" i="17"/>
  <c r="I463" i="17"/>
  <c r="I464" i="17"/>
  <c r="I465" i="17"/>
  <c r="I466" i="17"/>
  <c r="I467" i="17"/>
  <c r="I468" i="17"/>
  <c r="I469" i="17"/>
  <c r="I470" i="17"/>
  <c r="I471" i="17"/>
  <c r="I472" i="17"/>
  <c r="I473" i="17"/>
  <c r="I474" i="17"/>
  <c r="I475" i="17"/>
  <c r="I476" i="17"/>
  <c r="I477" i="17"/>
  <c r="I478" i="17"/>
  <c r="I479" i="17"/>
  <c r="I480" i="17"/>
  <c r="I481" i="17"/>
  <c r="I482" i="17"/>
  <c r="I483" i="17"/>
  <c r="I484" i="17"/>
  <c r="I485" i="17"/>
  <c r="I486" i="17"/>
  <c r="I487" i="17"/>
  <c r="I488" i="17"/>
  <c r="I489" i="17"/>
  <c r="I490" i="17"/>
  <c r="I491" i="17"/>
  <c r="I492" i="17"/>
  <c r="I493" i="17"/>
  <c r="I494" i="17"/>
  <c r="I495" i="17"/>
  <c r="I496" i="17"/>
  <c r="I497" i="17"/>
  <c r="I498" i="17"/>
  <c r="I499" i="17"/>
  <c r="I500" i="17"/>
  <c r="I501" i="17"/>
  <c r="I3" i="17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113" i="17"/>
  <c r="H114" i="17"/>
  <c r="H115" i="17"/>
  <c r="H116" i="17"/>
  <c r="H117" i="17"/>
  <c r="H118" i="17"/>
  <c r="H119" i="17"/>
  <c r="H120" i="17"/>
  <c r="H121" i="17"/>
  <c r="H122" i="17"/>
  <c r="H123" i="17"/>
  <c r="H124" i="17"/>
  <c r="H125" i="17"/>
  <c r="H126" i="17"/>
  <c r="H127" i="17"/>
  <c r="H128" i="17"/>
  <c r="H129" i="17"/>
  <c r="H130" i="17"/>
  <c r="H131" i="17"/>
  <c r="H132" i="17"/>
  <c r="H133" i="17"/>
  <c r="H134" i="17"/>
  <c r="H135" i="17"/>
  <c r="H136" i="17"/>
  <c r="H137" i="17"/>
  <c r="H138" i="17"/>
  <c r="H139" i="17"/>
  <c r="H140" i="17"/>
  <c r="H141" i="17"/>
  <c r="H142" i="17"/>
  <c r="H143" i="17"/>
  <c r="H144" i="17"/>
  <c r="H145" i="17"/>
  <c r="H146" i="17"/>
  <c r="H147" i="17"/>
  <c r="H148" i="17"/>
  <c r="H149" i="17"/>
  <c r="H150" i="17"/>
  <c r="H151" i="17"/>
  <c r="H152" i="17"/>
  <c r="H153" i="17"/>
  <c r="H154" i="17"/>
  <c r="H155" i="17"/>
  <c r="H156" i="17"/>
  <c r="H157" i="17"/>
  <c r="H158" i="17"/>
  <c r="H159" i="17"/>
  <c r="H160" i="17"/>
  <c r="H161" i="17"/>
  <c r="H162" i="17"/>
  <c r="H163" i="17"/>
  <c r="H164" i="17"/>
  <c r="H165" i="17"/>
  <c r="H166" i="17"/>
  <c r="H167" i="17"/>
  <c r="H168" i="17"/>
  <c r="H169" i="17"/>
  <c r="H170" i="17"/>
  <c r="H171" i="17"/>
  <c r="H172" i="17"/>
  <c r="H173" i="17"/>
  <c r="H174" i="17"/>
  <c r="H175" i="17"/>
  <c r="H176" i="17"/>
  <c r="H177" i="17"/>
  <c r="H178" i="17"/>
  <c r="H179" i="17"/>
  <c r="H180" i="17"/>
  <c r="H181" i="17"/>
  <c r="H182" i="17"/>
  <c r="H183" i="17"/>
  <c r="H184" i="17"/>
  <c r="H185" i="17"/>
  <c r="H186" i="17"/>
  <c r="H187" i="17"/>
  <c r="H188" i="17"/>
  <c r="H189" i="17"/>
  <c r="H190" i="17"/>
  <c r="H191" i="17"/>
  <c r="H192" i="17"/>
  <c r="H193" i="17"/>
  <c r="H194" i="17"/>
  <c r="H195" i="17"/>
  <c r="H196" i="17"/>
  <c r="H197" i="17"/>
  <c r="H198" i="17"/>
  <c r="H199" i="17"/>
  <c r="H200" i="17"/>
  <c r="H201" i="17"/>
  <c r="H202" i="17"/>
  <c r="H203" i="17"/>
  <c r="H204" i="17"/>
  <c r="H205" i="17"/>
  <c r="H206" i="17"/>
  <c r="H207" i="17"/>
  <c r="H208" i="17"/>
  <c r="H209" i="17"/>
  <c r="H210" i="17"/>
  <c r="H211" i="17"/>
  <c r="H212" i="17"/>
  <c r="H213" i="17"/>
  <c r="H214" i="17"/>
  <c r="H215" i="17"/>
  <c r="H216" i="17"/>
  <c r="H217" i="17"/>
  <c r="H218" i="17"/>
  <c r="H219" i="17"/>
  <c r="H220" i="17"/>
  <c r="H221" i="17"/>
  <c r="H222" i="17"/>
  <c r="H223" i="17"/>
  <c r="H224" i="17"/>
  <c r="H225" i="17"/>
  <c r="H226" i="17"/>
  <c r="H227" i="17"/>
  <c r="H228" i="17"/>
  <c r="H229" i="17"/>
  <c r="H230" i="17"/>
  <c r="H231" i="17"/>
  <c r="H232" i="17"/>
  <c r="H233" i="17"/>
  <c r="H234" i="17"/>
  <c r="H235" i="17"/>
  <c r="H236" i="17"/>
  <c r="H237" i="17"/>
  <c r="H238" i="17"/>
  <c r="H239" i="17"/>
  <c r="H240" i="17"/>
  <c r="H241" i="17"/>
  <c r="H242" i="17"/>
  <c r="H243" i="17"/>
  <c r="H244" i="17"/>
  <c r="H245" i="17"/>
  <c r="H246" i="17"/>
  <c r="H247" i="17"/>
  <c r="H248" i="17"/>
  <c r="H249" i="17"/>
  <c r="H250" i="17"/>
  <c r="H251" i="17"/>
  <c r="H252" i="17"/>
  <c r="H253" i="17"/>
  <c r="H254" i="17"/>
  <c r="H255" i="17"/>
  <c r="H256" i="17"/>
  <c r="H257" i="17"/>
  <c r="H258" i="17"/>
  <c r="H259" i="17"/>
  <c r="H260" i="17"/>
  <c r="H261" i="17"/>
  <c r="H262" i="17"/>
  <c r="H263" i="17"/>
  <c r="H264" i="17"/>
  <c r="H265" i="17"/>
  <c r="H266" i="17"/>
  <c r="H267" i="17"/>
  <c r="H268" i="17"/>
  <c r="H269" i="17"/>
  <c r="H270" i="17"/>
  <c r="H271" i="17"/>
  <c r="H272" i="17"/>
  <c r="H273" i="17"/>
  <c r="H274" i="17"/>
  <c r="H275" i="17"/>
  <c r="H276" i="17"/>
  <c r="H277" i="17"/>
  <c r="H278" i="17"/>
  <c r="H279" i="17"/>
  <c r="H280" i="17"/>
  <c r="H281" i="17"/>
  <c r="H282" i="17"/>
  <c r="H283" i="17"/>
  <c r="H284" i="17"/>
  <c r="H285" i="17"/>
  <c r="H286" i="17"/>
  <c r="H287" i="17"/>
  <c r="H288" i="17"/>
  <c r="H289" i="17"/>
  <c r="H290" i="17"/>
  <c r="H291" i="17"/>
  <c r="H292" i="17"/>
  <c r="H293" i="17"/>
  <c r="H294" i="17"/>
  <c r="H295" i="17"/>
  <c r="H296" i="17"/>
  <c r="H297" i="17"/>
  <c r="H298" i="17"/>
  <c r="H299" i="17"/>
  <c r="H300" i="17"/>
  <c r="H301" i="17"/>
  <c r="H302" i="17"/>
  <c r="H303" i="17"/>
  <c r="H304" i="17"/>
  <c r="H305" i="17"/>
  <c r="H306" i="17"/>
  <c r="H307" i="17"/>
  <c r="H308" i="17"/>
  <c r="H309" i="17"/>
  <c r="H310" i="17"/>
  <c r="H311" i="17"/>
  <c r="H312" i="17"/>
  <c r="H313" i="17"/>
  <c r="H314" i="17"/>
  <c r="H315" i="17"/>
  <c r="H316" i="17"/>
  <c r="H317" i="17"/>
  <c r="H318" i="17"/>
  <c r="H319" i="17"/>
  <c r="H320" i="17"/>
  <c r="H321" i="17"/>
  <c r="H322" i="17"/>
  <c r="H323" i="17"/>
  <c r="H324" i="17"/>
  <c r="H325" i="17"/>
  <c r="H326" i="17"/>
  <c r="H327" i="17"/>
  <c r="H328" i="17"/>
  <c r="H329" i="17"/>
  <c r="H330" i="17"/>
  <c r="H331" i="17"/>
  <c r="H332" i="17"/>
  <c r="H333" i="17"/>
  <c r="H334" i="17"/>
  <c r="H335" i="17"/>
  <c r="H336" i="17"/>
  <c r="H337" i="17"/>
  <c r="H338" i="17"/>
  <c r="H339" i="17"/>
  <c r="H340" i="17"/>
  <c r="H341" i="17"/>
  <c r="H342" i="17"/>
  <c r="H343" i="17"/>
  <c r="H344" i="17"/>
  <c r="H345" i="17"/>
  <c r="H346" i="17"/>
  <c r="H347" i="17"/>
  <c r="H348" i="17"/>
  <c r="H349" i="17"/>
  <c r="H350" i="17"/>
  <c r="H351" i="17"/>
  <c r="H352" i="17"/>
  <c r="H353" i="17"/>
  <c r="H354" i="17"/>
  <c r="H355" i="17"/>
  <c r="H356" i="17"/>
  <c r="H357" i="17"/>
  <c r="H358" i="17"/>
  <c r="H359" i="17"/>
  <c r="H360" i="17"/>
  <c r="H361" i="17"/>
  <c r="H362" i="17"/>
  <c r="H363" i="17"/>
  <c r="H364" i="17"/>
  <c r="H365" i="17"/>
  <c r="H366" i="17"/>
  <c r="H367" i="17"/>
  <c r="H368" i="17"/>
  <c r="H369" i="17"/>
  <c r="H370" i="17"/>
  <c r="H371" i="17"/>
  <c r="H372" i="17"/>
  <c r="H373" i="17"/>
  <c r="H374" i="17"/>
  <c r="H375" i="17"/>
  <c r="H376" i="17"/>
  <c r="H377" i="17"/>
  <c r="H378" i="17"/>
  <c r="H379" i="17"/>
  <c r="H380" i="17"/>
  <c r="H381" i="17"/>
  <c r="H382" i="17"/>
  <c r="H383" i="17"/>
  <c r="H384" i="17"/>
  <c r="H385" i="17"/>
  <c r="H386" i="17"/>
  <c r="H387" i="17"/>
  <c r="H388" i="17"/>
  <c r="H389" i="17"/>
  <c r="H390" i="17"/>
  <c r="H391" i="17"/>
  <c r="H392" i="17"/>
  <c r="H393" i="17"/>
  <c r="H394" i="17"/>
  <c r="H395" i="17"/>
  <c r="H396" i="17"/>
  <c r="H397" i="17"/>
  <c r="H398" i="17"/>
  <c r="H399" i="17"/>
  <c r="H400" i="17"/>
  <c r="H401" i="17"/>
  <c r="H402" i="17"/>
  <c r="H403" i="17"/>
  <c r="H404" i="17"/>
  <c r="H405" i="17"/>
  <c r="H406" i="17"/>
  <c r="H407" i="17"/>
  <c r="H408" i="17"/>
  <c r="H409" i="17"/>
  <c r="H410" i="17"/>
  <c r="H411" i="17"/>
  <c r="H412" i="17"/>
  <c r="H413" i="17"/>
  <c r="H414" i="17"/>
  <c r="H415" i="17"/>
  <c r="H416" i="17"/>
  <c r="H417" i="17"/>
  <c r="H418" i="17"/>
  <c r="H419" i="17"/>
  <c r="H420" i="17"/>
  <c r="H421" i="17"/>
  <c r="H422" i="17"/>
  <c r="H423" i="17"/>
  <c r="H424" i="17"/>
  <c r="H425" i="17"/>
  <c r="H426" i="17"/>
  <c r="H427" i="17"/>
  <c r="H428" i="17"/>
  <c r="H429" i="17"/>
  <c r="H430" i="17"/>
  <c r="H431" i="17"/>
  <c r="H432" i="17"/>
  <c r="H433" i="17"/>
  <c r="H434" i="17"/>
  <c r="H435" i="17"/>
  <c r="H436" i="17"/>
  <c r="H437" i="17"/>
  <c r="H438" i="17"/>
  <c r="H439" i="17"/>
  <c r="H440" i="17"/>
  <c r="H441" i="17"/>
  <c r="H442" i="17"/>
  <c r="H443" i="17"/>
  <c r="H444" i="17"/>
  <c r="H445" i="17"/>
  <c r="H446" i="17"/>
  <c r="H447" i="17"/>
  <c r="H448" i="17"/>
  <c r="H449" i="17"/>
  <c r="H450" i="17"/>
  <c r="H451" i="17"/>
  <c r="H452" i="17"/>
  <c r="H453" i="17"/>
  <c r="H454" i="17"/>
  <c r="H455" i="17"/>
  <c r="H456" i="17"/>
  <c r="H457" i="17"/>
  <c r="H458" i="17"/>
  <c r="H459" i="17"/>
  <c r="H460" i="17"/>
  <c r="H461" i="17"/>
  <c r="H462" i="17"/>
  <c r="H463" i="17"/>
  <c r="H464" i="17"/>
  <c r="H465" i="17"/>
  <c r="H466" i="17"/>
  <c r="H467" i="17"/>
  <c r="H468" i="17"/>
  <c r="H469" i="17"/>
  <c r="H470" i="17"/>
  <c r="H471" i="17"/>
  <c r="H472" i="17"/>
  <c r="H473" i="17"/>
  <c r="H474" i="17"/>
  <c r="H475" i="17"/>
  <c r="H476" i="17"/>
  <c r="H477" i="17"/>
  <c r="H478" i="17"/>
  <c r="H479" i="17"/>
  <c r="H480" i="17"/>
  <c r="H481" i="17"/>
  <c r="H482" i="17"/>
  <c r="H483" i="17"/>
  <c r="H484" i="17"/>
  <c r="H485" i="17"/>
  <c r="H486" i="17"/>
  <c r="H487" i="17"/>
  <c r="H488" i="17"/>
  <c r="H489" i="17"/>
  <c r="H490" i="17"/>
  <c r="H491" i="17"/>
  <c r="H492" i="17"/>
  <c r="H493" i="17"/>
  <c r="H494" i="17"/>
  <c r="H495" i="17"/>
  <c r="H496" i="17"/>
  <c r="H497" i="17"/>
  <c r="H498" i="17"/>
  <c r="H499" i="17"/>
  <c r="H500" i="17"/>
  <c r="H501" i="17"/>
  <c r="H3" i="17"/>
  <c r="C3" i="4"/>
  <c r="D3" i="4"/>
  <c r="F3" i="4"/>
  <c r="C4" i="4"/>
  <c r="D4" i="4"/>
  <c r="F4" i="4"/>
  <c r="C5" i="4"/>
  <c r="D5" i="4"/>
  <c r="F5" i="4"/>
  <c r="C6" i="4"/>
  <c r="D6" i="4"/>
  <c r="F6" i="4"/>
  <c r="C7" i="4"/>
  <c r="D7" i="4"/>
  <c r="F7" i="4"/>
  <c r="C8" i="4"/>
  <c r="D8" i="4"/>
  <c r="F8" i="4"/>
  <c r="C9" i="4"/>
  <c r="D9" i="4"/>
  <c r="F9" i="4"/>
  <c r="C10" i="4"/>
  <c r="D10" i="4"/>
  <c r="F10" i="4"/>
  <c r="C11" i="4"/>
  <c r="D11" i="4"/>
  <c r="F11" i="4"/>
  <c r="C12" i="4"/>
  <c r="D12" i="4"/>
  <c r="F12" i="4"/>
  <c r="C13" i="4"/>
  <c r="D13" i="4"/>
  <c r="F13" i="4"/>
  <c r="C14" i="4"/>
  <c r="D14" i="4"/>
  <c r="F14" i="4"/>
  <c r="C15" i="4"/>
  <c r="D15" i="4"/>
  <c r="F15" i="4"/>
  <c r="C16" i="4"/>
  <c r="D16" i="4"/>
  <c r="F16" i="4"/>
  <c r="C17" i="4"/>
  <c r="D17" i="4"/>
  <c r="F17" i="4"/>
  <c r="C18" i="4"/>
  <c r="D18" i="4"/>
  <c r="F18" i="4"/>
  <c r="C19" i="4"/>
  <c r="D19" i="4"/>
  <c r="F19" i="4"/>
  <c r="C20" i="4"/>
  <c r="D20" i="4"/>
  <c r="F20" i="4"/>
  <c r="C21" i="4"/>
  <c r="D21" i="4"/>
  <c r="F21" i="4"/>
  <c r="C22" i="4"/>
  <c r="D22" i="4"/>
  <c r="F22" i="4"/>
  <c r="C23" i="4"/>
  <c r="D23" i="4"/>
  <c r="F23" i="4"/>
  <c r="C24" i="4"/>
  <c r="D24" i="4"/>
  <c r="F24" i="4"/>
  <c r="C25" i="4"/>
  <c r="D25" i="4"/>
  <c r="F25" i="4"/>
  <c r="C26" i="4"/>
  <c r="D26" i="4"/>
  <c r="F26" i="4"/>
  <c r="C27" i="4"/>
  <c r="D27" i="4"/>
  <c r="F27" i="4"/>
  <c r="C28" i="4"/>
  <c r="D28" i="4"/>
  <c r="F28" i="4"/>
  <c r="C29" i="4"/>
  <c r="D29" i="4"/>
  <c r="F29" i="4"/>
  <c r="C30" i="4"/>
  <c r="D30" i="4"/>
  <c r="F30" i="4"/>
  <c r="C31" i="4"/>
  <c r="D31" i="4"/>
  <c r="F31" i="4"/>
  <c r="C32" i="4"/>
  <c r="D32" i="4"/>
  <c r="F32" i="4"/>
  <c r="C33" i="4"/>
  <c r="D33" i="4"/>
  <c r="F33" i="4"/>
  <c r="C34" i="4"/>
  <c r="D34" i="4"/>
  <c r="F34" i="4"/>
  <c r="C35" i="4"/>
  <c r="D35" i="4"/>
  <c r="F35" i="4"/>
  <c r="C36" i="4"/>
  <c r="D36" i="4"/>
  <c r="F36" i="4"/>
  <c r="C37" i="4"/>
  <c r="D37" i="4"/>
  <c r="F37" i="4"/>
  <c r="C38" i="4"/>
  <c r="D38" i="4"/>
  <c r="F38" i="4"/>
  <c r="C39" i="4"/>
  <c r="D39" i="4"/>
  <c r="F39" i="4"/>
  <c r="C40" i="4"/>
  <c r="D40" i="4"/>
  <c r="F40" i="4"/>
  <c r="C41" i="4"/>
  <c r="D41" i="4"/>
  <c r="F41" i="4"/>
  <c r="C42" i="4"/>
  <c r="D42" i="4"/>
  <c r="F42" i="4"/>
  <c r="C43" i="4"/>
  <c r="D43" i="4"/>
  <c r="F43" i="4"/>
  <c r="C44" i="4"/>
  <c r="D44" i="4"/>
  <c r="F44" i="4"/>
  <c r="C45" i="4"/>
  <c r="D45" i="4"/>
  <c r="F45" i="4"/>
  <c r="C46" i="4"/>
  <c r="D46" i="4"/>
  <c r="F46" i="4"/>
  <c r="C47" i="4"/>
  <c r="D47" i="4"/>
  <c r="F47" i="4"/>
  <c r="C48" i="4"/>
  <c r="D48" i="4"/>
  <c r="F48" i="4"/>
  <c r="C49" i="4"/>
  <c r="D49" i="4"/>
  <c r="F49" i="4"/>
  <c r="C50" i="4"/>
  <c r="D50" i="4"/>
  <c r="F50" i="4"/>
  <c r="C51" i="4"/>
  <c r="D51" i="4"/>
  <c r="F51" i="4"/>
  <c r="C52" i="4"/>
  <c r="D52" i="4"/>
  <c r="F52" i="4"/>
  <c r="C53" i="4"/>
  <c r="D53" i="4"/>
  <c r="F53" i="4"/>
  <c r="C54" i="4"/>
  <c r="D54" i="4"/>
  <c r="F54" i="4"/>
  <c r="C55" i="4"/>
  <c r="D55" i="4"/>
  <c r="F55" i="4"/>
  <c r="C56" i="4"/>
  <c r="D56" i="4"/>
  <c r="F56" i="4"/>
  <c r="C57" i="4"/>
  <c r="D57" i="4"/>
  <c r="F57" i="4"/>
  <c r="C58" i="4"/>
  <c r="D58" i="4"/>
  <c r="F58" i="4"/>
  <c r="C59" i="4"/>
  <c r="D59" i="4"/>
  <c r="F59" i="4"/>
  <c r="C60" i="4"/>
  <c r="D60" i="4"/>
  <c r="F60" i="4"/>
  <c r="C61" i="4"/>
  <c r="D61" i="4"/>
  <c r="F61" i="4"/>
  <c r="C62" i="4"/>
  <c r="D62" i="4"/>
  <c r="F62" i="4"/>
  <c r="C63" i="4"/>
  <c r="D63" i="4"/>
  <c r="F63" i="4"/>
  <c r="C64" i="4"/>
  <c r="D64" i="4"/>
  <c r="F64" i="4"/>
  <c r="C65" i="4"/>
  <c r="D65" i="4"/>
  <c r="F65" i="4"/>
  <c r="C66" i="4"/>
  <c r="D66" i="4"/>
  <c r="F66" i="4"/>
  <c r="C67" i="4"/>
  <c r="D67" i="4"/>
  <c r="F67" i="4"/>
  <c r="C68" i="4"/>
  <c r="D68" i="4"/>
  <c r="F68" i="4"/>
  <c r="A70" i="4"/>
  <c r="B70" i="4"/>
  <c r="C70" i="4"/>
  <c r="D70" i="4"/>
  <c r="F70" i="4"/>
  <c r="A71" i="4"/>
  <c r="B71" i="4"/>
  <c r="C71" i="4"/>
  <c r="D71" i="4"/>
  <c r="F71" i="4"/>
  <c r="A72" i="4"/>
  <c r="B72" i="4"/>
  <c r="C72" i="4"/>
  <c r="D72" i="4"/>
  <c r="F72" i="4"/>
  <c r="A73" i="4"/>
  <c r="B73" i="4"/>
  <c r="C73" i="4"/>
  <c r="D73" i="4"/>
  <c r="F73" i="4"/>
  <c r="A74" i="4"/>
  <c r="B74" i="4"/>
  <c r="C74" i="4"/>
  <c r="D74" i="4"/>
  <c r="F74" i="4"/>
  <c r="A75" i="4"/>
  <c r="B75" i="4"/>
  <c r="C75" i="4"/>
  <c r="D75" i="4"/>
  <c r="F75" i="4"/>
  <c r="A76" i="4"/>
  <c r="B76" i="4"/>
  <c r="C76" i="4"/>
  <c r="D76" i="4"/>
  <c r="F76" i="4"/>
  <c r="A77" i="4"/>
  <c r="B77" i="4"/>
  <c r="C77" i="4"/>
  <c r="D77" i="4"/>
  <c r="F77" i="4"/>
  <c r="A78" i="4"/>
  <c r="B78" i="4"/>
  <c r="C78" i="4"/>
  <c r="D78" i="4"/>
  <c r="F78" i="4"/>
  <c r="A79" i="4"/>
  <c r="B79" i="4"/>
  <c r="C79" i="4"/>
  <c r="D79" i="4"/>
  <c r="F79" i="4"/>
  <c r="A80" i="4"/>
  <c r="B80" i="4"/>
  <c r="C80" i="4"/>
  <c r="D80" i="4"/>
  <c r="F80" i="4"/>
  <c r="A81" i="4"/>
  <c r="B81" i="4"/>
  <c r="C81" i="4"/>
  <c r="D81" i="4"/>
  <c r="F81" i="4"/>
  <c r="A82" i="4"/>
  <c r="B82" i="4"/>
  <c r="C82" i="4"/>
  <c r="D82" i="4"/>
  <c r="F82" i="4"/>
  <c r="A83" i="4"/>
  <c r="B83" i="4"/>
  <c r="C83" i="4"/>
  <c r="D83" i="4"/>
  <c r="F83" i="4"/>
  <c r="A84" i="4"/>
  <c r="B84" i="4"/>
  <c r="C84" i="4"/>
  <c r="D84" i="4"/>
  <c r="F84" i="4"/>
  <c r="A85" i="4"/>
  <c r="B85" i="4"/>
  <c r="C85" i="4"/>
  <c r="D85" i="4"/>
  <c r="F85" i="4"/>
  <c r="A86" i="4"/>
  <c r="B86" i="4"/>
  <c r="C86" i="4"/>
  <c r="D86" i="4"/>
  <c r="F86" i="4"/>
  <c r="A87" i="4"/>
  <c r="B87" i="4"/>
  <c r="C87" i="4"/>
  <c r="D87" i="4"/>
  <c r="F87" i="4"/>
  <c r="A88" i="4"/>
  <c r="B88" i="4"/>
  <c r="C88" i="4"/>
  <c r="D88" i="4"/>
  <c r="F88" i="4"/>
  <c r="A89" i="4"/>
  <c r="B89" i="4"/>
  <c r="C89" i="4"/>
  <c r="D89" i="4"/>
  <c r="F89" i="4"/>
  <c r="A90" i="4"/>
  <c r="B90" i="4"/>
  <c r="C90" i="4"/>
  <c r="D90" i="4"/>
  <c r="F90" i="4"/>
  <c r="A91" i="4"/>
  <c r="B91" i="4"/>
  <c r="C91" i="4"/>
  <c r="D91" i="4"/>
  <c r="F91" i="4"/>
  <c r="A92" i="4"/>
  <c r="B92" i="4"/>
  <c r="C92" i="4"/>
  <c r="D92" i="4"/>
  <c r="F92" i="4"/>
  <c r="A93" i="4"/>
  <c r="B93" i="4"/>
  <c r="C93" i="4"/>
  <c r="D93" i="4"/>
  <c r="F93" i="4"/>
  <c r="A94" i="4"/>
  <c r="B94" i="4"/>
  <c r="C94" i="4"/>
  <c r="D94" i="4"/>
  <c r="F94" i="4"/>
  <c r="A95" i="4"/>
  <c r="B95" i="4"/>
  <c r="C95" i="4"/>
  <c r="D95" i="4"/>
  <c r="F95" i="4"/>
  <c r="A96" i="4"/>
  <c r="B96" i="4"/>
  <c r="C96" i="4"/>
  <c r="D96" i="4"/>
  <c r="F96" i="4"/>
  <c r="A97" i="4"/>
  <c r="B97" i="4"/>
  <c r="C97" i="4"/>
  <c r="D97" i="4"/>
  <c r="F97" i="4"/>
  <c r="A98" i="4"/>
  <c r="B98" i="4"/>
  <c r="C98" i="4"/>
  <c r="D98" i="4"/>
  <c r="F98" i="4"/>
  <c r="A99" i="4"/>
  <c r="B99" i="4"/>
  <c r="C99" i="4"/>
  <c r="D99" i="4"/>
  <c r="F99" i="4"/>
  <c r="A100" i="4"/>
  <c r="B100" i="4"/>
  <c r="C100" i="4"/>
  <c r="D100" i="4"/>
  <c r="F100" i="4"/>
  <c r="A101" i="4"/>
  <c r="B101" i="4"/>
  <c r="C101" i="4"/>
  <c r="D101" i="4"/>
  <c r="F101" i="4"/>
  <c r="A102" i="4"/>
  <c r="B102" i="4"/>
  <c r="C102" i="4"/>
  <c r="D102" i="4"/>
  <c r="F102" i="4"/>
  <c r="A103" i="4"/>
  <c r="B103" i="4"/>
  <c r="C103" i="4"/>
  <c r="D103" i="4"/>
  <c r="F103" i="4"/>
  <c r="A104" i="4"/>
  <c r="B104" i="4"/>
  <c r="C104" i="4"/>
  <c r="D104" i="4"/>
  <c r="F104" i="4"/>
  <c r="A105" i="4"/>
  <c r="B105" i="4"/>
  <c r="C105" i="4"/>
  <c r="D105" i="4"/>
  <c r="F105" i="4"/>
  <c r="A106" i="4"/>
  <c r="B106" i="4"/>
  <c r="C106" i="4"/>
  <c r="D106" i="4"/>
  <c r="F106" i="4"/>
  <c r="A107" i="4"/>
  <c r="B107" i="4"/>
  <c r="C107" i="4"/>
  <c r="D107" i="4"/>
  <c r="F107" i="4"/>
  <c r="A108" i="4"/>
  <c r="B108" i="4"/>
  <c r="C108" i="4"/>
  <c r="D108" i="4"/>
  <c r="F108" i="4"/>
  <c r="A109" i="4"/>
  <c r="B109" i="4"/>
  <c r="C109" i="4"/>
  <c r="D109" i="4"/>
  <c r="F109" i="4"/>
  <c r="A110" i="4"/>
  <c r="B110" i="4"/>
  <c r="C110" i="4"/>
  <c r="D110" i="4"/>
  <c r="F110" i="4"/>
  <c r="A111" i="4"/>
  <c r="B111" i="4"/>
  <c r="C111" i="4"/>
  <c r="D111" i="4"/>
  <c r="F111" i="4"/>
  <c r="A112" i="4"/>
  <c r="B112" i="4"/>
  <c r="C112" i="4"/>
  <c r="D112" i="4"/>
  <c r="F112" i="4"/>
  <c r="A113" i="4"/>
  <c r="B113" i="4"/>
  <c r="C113" i="4"/>
  <c r="D113" i="4"/>
  <c r="F113" i="4"/>
  <c r="A114" i="4"/>
  <c r="B114" i="4"/>
  <c r="C114" i="4"/>
  <c r="D114" i="4"/>
  <c r="F114" i="4"/>
  <c r="A115" i="4"/>
  <c r="B115" i="4"/>
  <c r="C115" i="4"/>
  <c r="D115" i="4"/>
  <c r="F115" i="4"/>
  <c r="A116" i="4"/>
  <c r="B116" i="4"/>
  <c r="C116" i="4"/>
  <c r="D116" i="4"/>
  <c r="F116" i="4"/>
  <c r="A117" i="4"/>
  <c r="B117" i="4"/>
  <c r="C117" i="4"/>
  <c r="D117" i="4"/>
  <c r="F117" i="4"/>
  <c r="A118" i="4"/>
  <c r="B118" i="4"/>
  <c r="C118" i="4"/>
  <c r="D118" i="4"/>
  <c r="F118" i="4"/>
  <c r="A119" i="4"/>
  <c r="B119" i="4"/>
  <c r="C119" i="4"/>
  <c r="D119" i="4"/>
  <c r="F119" i="4"/>
  <c r="A120" i="4"/>
  <c r="B120" i="4"/>
  <c r="C120" i="4"/>
  <c r="D120" i="4"/>
  <c r="F120" i="4"/>
  <c r="A121" i="4"/>
  <c r="B121" i="4"/>
  <c r="C121" i="4"/>
  <c r="D121" i="4"/>
  <c r="F121" i="4"/>
  <c r="A122" i="4"/>
  <c r="B122" i="4"/>
  <c r="C122" i="4"/>
  <c r="D122" i="4"/>
  <c r="F122" i="4"/>
  <c r="A123" i="4"/>
  <c r="B123" i="4"/>
  <c r="C123" i="4"/>
  <c r="D123" i="4"/>
  <c r="F123" i="4"/>
  <c r="A124" i="4"/>
  <c r="B124" i="4"/>
  <c r="C124" i="4"/>
  <c r="D124" i="4"/>
  <c r="F124" i="4"/>
  <c r="A125" i="4"/>
  <c r="B125" i="4"/>
  <c r="C125" i="4"/>
  <c r="D125" i="4"/>
  <c r="F125" i="4"/>
  <c r="A126" i="4"/>
  <c r="B126" i="4"/>
  <c r="C126" i="4"/>
  <c r="D126" i="4"/>
  <c r="F126" i="4"/>
  <c r="A127" i="4"/>
  <c r="B127" i="4"/>
  <c r="C127" i="4"/>
  <c r="D127" i="4"/>
  <c r="F127" i="4"/>
  <c r="A128" i="4"/>
  <c r="B128" i="4"/>
  <c r="C128" i="4"/>
  <c r="D128" i="4"/>
  <c r="F128" i="4"/>
  <c r="A129" i="4"/>
  <c r="B129" i="4"/>
  <c r="C129" i="4"/>
  <c r="D129" i="4"/>
  <c r="F129" i="4"/>
  <c r="A130" i="4"/>
  <c r="B130" i="4"/>
  <c r="C130" i="4"/>
  <c r="D130" i="4"/>
  <c r="F130" i="4"/>
  <c r="A131" i="4"/>
  <c r="B131" i="4"/>
  <c r="C131" i="4"/>
  <c r="D131" i="4"/>
  <c r="F131" i="4"/>
  <c r="A132" i="4"/>
  <c r="B132" i="4"/>
  <c r="C132" i="4"/>
  <c r="D132" i="4"/>
  <c r="F132" i="4"/>
  <c r="A133" i="4"/>
  <c r="B133" i="4"/>
  <c r="C133" i="4"/>
  <c r="D133" i="4"/>
  <c r="F133" i="4"/>
  <c r="A134" i="4"/>
  <c r="B134" i="4"/>
  <c r="C134" i="4"/>
  <c r="D134" i="4"/>
  <c r="F134" i="4"/>
  <c r="A135" i="4"/>
  <c r="B135" i="4"/>
  <c r="C135" i="4"/>
  <c r="D135" i="4"/>
  <c r="F135" i="4"/>
  <c r="A136" i="4"/>
  <c r="B136" i="4"/>
  <c r="C136" i="4"/>
  <c r="D136" i="4"/>
  <c r="F136" i="4"/>
  <c r="A137" i="4"/>
  <c r="B137" i="4"/>
  <c r="C137" i="4"/>
  <c r="D137" i="4"/>
  <c r="F137" i="4"/>
  <c r="A138" i="4"/>
  <c r="B138" i="4"/>
  <c r="C138" i="4"/>
  <c r="D138" i="4"/>
  <c r="F138" i="4"/>
  <c r="A139" i="4"/>
  <c r="B139" i="4"/>
  <c r="C139" i="4"/>
  <c r="D139" i="4"/>
  <c r="F139" i="4"/>
  <c r="A140" i="4"/>
  <c r="B140" i="4"/>
  <c r="C140" i="4"/>
  <c r="D140" i="4"/>
  <c r="F140" i="4"/>
  <c r="A141" i="4"/>
  <c r="B141" i="4"/>
  <c r="C141" i="4"/>
  <c r="D141" i="4"/>
  <c r="F141" i="4"/>
  <c r="A142" i="4"/>
  <c r="B142" i="4"/>
  <c r="C142" i="4"/>
  <c r="D142" i="4"/>
  <c r="F142" i="4"/>
  <c r="A143" i="4"/>
  <c r="B143" i="4"/>
  <c r="C143" i="4"/>
  <c r="D143" i="4"/>
  <c r="F143" i="4"/>
  <c r="A144" i="4"/>
  <c r="B144" i="4"/>
  <c r="C144" i="4"/>
  <c r="D144" i="4"/>
  <c r="F144" i="4"/>
  <c r="A145" i="4"/>
  <c r="B145" i="4"/>
  <c r="C145" i="4"/>
  <c r="D145" i="4"/>
  <c r="F145" i="4"/>
  <c r="A146" i="4"/>
  <c r="B146" i="4"/>
  <c r="C146" i="4"/>
  <c r="D146" i="4"/>
  <c r="F146" i="4"/>
  <c r="A147" i="4"/>
  <c r="B147" i="4"/>
  <c r="C147" i="4"/>
  <c r="D147" i="4"/>
  <c r="F147" i="4"/>
  <c r="A148" i="4"/>
  <c r="B148" i="4"/>
  <c r="C148" i="4"/>
  <c r="D148" i="4"/>
  <c r="F148" i="4"/>
  <c r="A149" i="4"/>
  <c r="B149" i="4"/>
  <c r="C149" i="4"/>
  <c r="D149" i="4"/>
  <c r="F149" i="4"/>
  <c r="A150" i="4"/>
  <c r="B150" i="4"/>
  <c r="C150" i="4"/>
  <c r="D150" i="4"/>
  <c r="F150" i="4"/>
  <c r="A151" i="4"/>
  <c r="B151" i="4"/>
  <c r="C151" i="4"/>
  <c r="D151" i="4"/>
  <c r="F151" i="4"/>
  <c r="A152" i="4"/>
  <c r="B152" i="4"/>
  <c r="C152" i="4"/>
  <c r="D152" i="4"/>
  <c r="F152" i="4"/>
  <c r="A153" i="4"/>
  <c r="B153" i="4"/>
  <c r="C153" i="4"/>
  <c r="D153" i="4"/>
  <c r="F153" i="4"/>
  <c r="A154" i="4"/>
  <c r="B154" i="4"/>
  <c r="C154" i="4"/>
  <c r="D154" i="4"/>
  <c r="F154" i="4"/>
  <c r="A155" i="4"/>
  <c r="B155" i="4"/>
  <c r="C155" i="4"/>
  <c r="D155" i="4"/>
  <c r="F155" i="4"/>
  <c r="A156" i="4"/>
  <c r="B156" i="4"/>
  <c r="C156" i="4"/>
  <c r="D156" i="4"/>
  <c r="F156" i="4"/>
  <c r="A157" i="4"/>
  <c r="B157" i="4"/>
  <c r="C157" i="4"/>
  <c r="D157" i="4"/>
  <c r="F157" i="4"/>
  <c r="A158" i="4"/>
  <c r="B158" i="4"/>
  <c r="C158" i="4"/>
  <c r="D158" i="4"/>
  <c r="F158" i="4"/>
  <c r="A159" i="4"/>
  <c r="B159" i="4"/>
  <c r="C159" i="4"/>
  <c r="D159" i="4"/>
  <c r="F159" i="4"/>
  <c r="A160" i="4"/>
  <c r="B160" i="4"/>
  <c r="C160" i="4"/>
  <c r="D160" i="4"/>
  <c r="F160" i="4"/>
  <c r="A161" i="4"/>
  <c r="B161" i="4"/>
  <c r="C161" i="4"/>
  <c r="D161" i="4"/>
  <c r="F161" i="4"/>
  <c r="A162" i="4"/>
  <c r="B162" i="4"/>
  <c r="C162" i="4"/>
  <c r="D162" i="4"/>
  <c r="F162" i="4"/>
  <c r="A163" i="4"/>
  <c r="B163" i="4"/>
  <c r="C163" i="4"/>
  <c r="D163" i="4"/>
  <c r="F163" i="4"/>
  <c r="A164" i="4"/>
  <c r="B164" i="4"/>
  <c r="C164" i="4"/>
  <c r="D164" i="4"/>
  <c r="F164" i="4"/>
  <c r="A165" i="4"/>
  <c r="B165" i="4"/>
  <c r="C165" i="4"/>
  <c r="D165" i="4"/>
  <c r="F165" i="4"/>
  <c r="A166" i="4"/>
  <c r="B166" i="4"/>
  <c r="C166" i="4"/>
  <c r="D166" i="4"/>
  <c r="F166" i="4"/>
  <c r="A167" i="4"/>
  <c r="B167" i="4"/>
  <c r="C167" i="4"/>
  <c r="D167" i="4"/>
  <c r="F167" i="4"/>
  <c r="A168" i="4"/>
  <c r="B168" i="4"/>
  <c r="C168" i="4"/>
  <c r="D168" i="4"/>
  <c r="F168" i="4"/>
  <c r="A169" i="4"/>
  <c r="B169" i="4"/>
  <c r="C169" i="4"/>
  <c r="D169" i="4"/>
  <c r="F169" i="4"/>
  <c r="A170" i="4"/>
  <c r="B170" i="4"/>
  <c r="C170" i="4"/>
  <c r="D170" i="4"/>
  <c r="F170" i="4"/>
  <c r="A171" i="4"/>
  <c r="B171" i="4"/>
  <c r="C171" i="4"/>
  <c r="D171" i="4"/>
  <c r="F171" i="4"/>
  <c r="A172" i="4"/>
  <c r="B172" i="4"/>
  <c r="C172" i="4"/>
  <c r="D172" i="4"/>
  <c r="F172" i="4"/>
  <c r="A173" i="4"/>
  <c r="B173" i="4"/>
  <c r="C173" i="4"/>
  <c r="D173" i="4"/>
  <c r="F173" i="4"/>
  <c r="A174" i="4"/>
  <c r="B174" i="4"/>
  <c r="C174" i="4"/>
  <c r="D174" i="4"/>
  <c r="F174" i="4"/>
  <c r="A175" i="4"/>
  <c r="B175" i="4"/>
  <c r="C175" i="4"/>
  <c r="D175" i="4"/>
  <c r="F175" i="4"/>
  <c r="A176" i="4"/>
  <c r="B176" i="4"/>
  <c r="C176" i="4"/>
  <c r="D176" i="4"/>
  <c r="F176" i="4"/>
  <c r="A177" i="4"/>
  <c r="B177" i="4"/>
  <c r="C177" i="4"/>
  <c r="D177" i="4"/>
  <c r="F177" i="4"/>
  <c r="A178" i="4"/>
  <c r="B178" i="4"/>
  <c r="C178" i="4"/>
  <c r="D178" i="4"/>
  <c r="F178" i="4"/>
  <c r="A179" i="4"/>
  <c r="B179" i="4"/>
  <c r="C179" i="4"/>
  <c r="D179" i="4"/>
  <c r="F179" i="4"/>
  <c r="A180" i="4"/>
  <c r="B180" i="4"/>
  <c r="C180" i="4"/>
  <c r="D180" i="4"/>
  <c r="F180" i="4"/>
  <c r="A181" i="4"/>
  <c r="B181" i="4"/>
  <c r="C181" i="4"/>
  <c r="D181" i="4"/>
  <c r="F181" i="4"/>
  <c r="A182" i="4"/>
  <c r="B182" i="4"/>
  <c r="C182" i="4"/>
  <c r="D182" i="4"/>
  <c r="F182" i="4"/>
  <c r="A183" i="4"/>
  <c r="B183" i="4"/>
  <c r="C183" i="4"/>
  <c r="D183" i="4"/>
  <c r="F183" i="4"/>
  <c r="A184" i="4"/>
  <c r="B184" i="4"/>
  <c r="C184" i="4"/>
  <c r="D184" i="4"/>
  <c r="F184" i="4"/>
  <c r="A185" i="4"/>
  <c r="B185" i="4"/>
  <c r="C185" i="4"/>
  <c r="D185" i="4"/>
  <c r="F185" i="4"/>
  <c r="A186" i="4"/>
  <c r="B186" i="4"/>
  <c r="C186" i="4"/>
  <c r="D186" i="4"/>
  <c r="F186" i="4"/>
  <c r="A187" i="4"/>
  <c r="B187" i="4"/>
  <c r="C187" i="4"/>
  <c r="D187" i="4"/>
  <c r="F187" i="4"/>
  <c r="A188" i="4"/>
  <c r="B188" i="4"/>
  <c r="C188" i="4"/>
  <c r="D188" i="4"/>
  <c r="F188" i="4"/>
  <c r="A189" i="4"/>
  <c r="B189" i="4"/>
  <c r="C189" i="4"/>
  <c r="D189" i="4"/>
  <c r="F189" i="4"/>
  <c r="A190" i="4"/>
  <c r="B190" i="4"/>
  <c r="C190" i="4"/>
  <c r="D190" i="4"/>
  <c r="F190" i="4"/>
  <c r="A191" i="4"/>
  <c r="B191" i="4"/>
  <c r="C191" i="4"/>
  <c r="D191" i="4"/>
  <c r="F191" i="4"/>
  <c r="A192" i="4"/>
  <c r="B192" i="4"/>
  <c r="C192" i="4"/>
  <c r="D192" i="4"/>
  <c r="F192" i="4"/>
  <c r="A193" i="4"/>
  <c r="B193" i="4"/>
  <c r="C193" i="4"/>
  <c r="D193" i="4"/>
  <c r="F193" i="4"/>
  <c r="A194" i="4"/>
  <c r="B194" i="4"/>
  <c r="C194" i="4"/>
  <c r="D194" i="4"/>
  <c r="F194" i="4"/>
  <c r="A195" i="4"/>
  <c r="B195" i="4"/>
  <c r="C195" i="4"/>
  <c r="D195" i="4"/>
  <c r="F195" i="4"/>
  <c r="A196" i="4"/>
  <c r="B196" i="4"/>
  <c r="C196" i="4"/>
  <c r="D196" i="4"/>
  <c r="F196" i="4"/>
  <c r="A197" i="4"/>
  <c r="B197" i="4"/>
  <c r="C197" i="4"/>
  <c r="D197" i="4"/>
  <c r="F197" i="4"/>
  <c r="A198" i="4"/>
  <c r="B198" i="4"/>
  <c r="C198" i="4"/>
  <c r="D198" i="4"/>
  <c r="F198" i="4"/>
  <c r="A199" i="4"/>
  <c r="B199" i="4"/>
  <c r="C199" i="4"/>
  <c r="D199" i="4"/>
  <c r="F199" i="4"/>
  <c r="A200" i="4"/>
  <c r="B200" i="4"/>
  <c r="C200" i="4"/>
  <c r="D200" i="4"/>
  <c r="F200" i="4"/>
  <c r="A201" i="4"/>
  <c r="B201" i="4"/>
  <c r="C201" i="4"/>
  <c r="D201" i="4"/>
  <c r="F201" i="4"/>
  <c r="A202" i="4"/>
  <c r="B202" i="4"/>
  <c r="C202" i="4"/>
  <c r="D202" i="4"/>
  <c r="F202" i="4"/>
  <c r="A203" i="4"/>
  <c r="B203" i="4"/>
  <c r="C203" i="4"/>
  <c r="D203" i="4"/>
  <c r="F203" i="4"/>
  <c r="A204" i="4"/>
  <c r="B204" i="4"/>
  <c r="C204" i="4"/>
  <c r="D204" i="4"/>
  <c r="F204" i="4"/>
  <c r="A205" i="4"/>
  <c r="B205" i="4"/>
  <c r="C205" i="4"/>
  <c r="D205" i="4"/>
  <c r="F205" i="4"/>
  <c r="A206" i="4"/>
  <c r="B206" i="4"/>
  <c r="C206" i="4"/>
  <c r="D206" i="4"/>
  <c r="F206" i="4"/>
  <c r="A207" i="4"/>
  <c r="B207" i="4"/>
  <c r="C207" i="4"/>
  <c r="D207" i="4"/>
  <c r="F207" i="4"/>
  <c r="A208" i="4"/>
  <c r="B208" i="4"/>
  <c r="C208" i="4"/>
  <c r="D208" i="4"/>
  <c r="F208" i="4"/>
  <c r="A209" i="4"/>
  <c r="B209" i="4"/>
  <c r="C209" i="4"/>
  <c r="D209" i="4"/>
  <c r="F209" i="4"/>
  <c r="A210" i="4"/>
  <c r="B210" i="4"/>
  <c r="C210" i="4"/>
  <c r="D210" i="4"/>
  <c r="F210" i="4"/>
  <c r="A211" i="4"/>
  <c r="B211" i="4"/>
  <c r="C211" i="4"/>
  <c r="D211" i="4"/>
  <c r="F211" i="4"/>
  <c r="A212" i="4"/>
  <c r="B212" i="4"/>
  <c r="C212" i="4"/>
  <c r="D212" i="4"/>
  <c r="F212" i="4"/>
  <c r="A213" i="4"/>
  <c r="B213" i="4"/>
  <c r="C213" i="4"/>
  <c r="D213" i="4"/>
  <c r="F213" i="4"/>
  <c r="A214" i="4"/>
  <c r="B214" i="4"/>
  <c r="C214" i="4"/>
  <c r="D214" i="4"/>
  <c r="F214" i="4"/>
  <c r="A215" i="4"/>
  <c r="B215" i="4"/>
  <c r="C215" i="4"/>
  <c r="D215" i="4"/>
  <c r="F215" i="4"/>
  <c r="A216" i="4"/>
  <c r="B216" i="4"/>
  <c r="C216" i="4"/>
  <c r="D216" i="4"/>
  <c r="F216" i="4"/>
  <c r="A217" i="4"/>
  <c r="B217" i="4"/>
  <c r="C217" i="4"/>
  <c r="D217" i="4"/>
  <c r="F217" i="4"/>
  <c r="A218" i="4"/>
  <c r="B218" i="4"/>
  <c r="C218" i="4"/>
  <c r="D218" i="4"/>
  <c r="F218" i="4"/>
  <c r="A219" i="4"/>
  <c r="B219" i="4"/>
  <c r="C219" i="4"/>
  <c r="D219" i="4"/>
  <c r="F219" i="4"/>
  <c r="A220" i="4"/>
  <c r="B220" i="4"/>
  <c r="C220" i="4"/>
  <c r="D220" i="4"/>
  <c r="F220" i="4"/>
  <c r="A221" i="4"/>
  <c r="B221" i="4"/>
  <c r="C221" i="4"/>
  <c r="D221" i="4"/>
  <c r="F221" i="4"/>
  <c r="A222" i="4"/>
  <c r="B222" i="4"/>
  <c r="C222" i="4"/>
  <c r="D222" i="4"/>
  <c r="F222" i="4"/>
  <c r="A223" i="4"/>
  <c r="B223" i="4"/>
  <c r="C223" i="4"/>
  <c r="D223" i="4"/>
  <c r="F223" i="4"/>
  <c r="A224" i="4"/>
  <c r="B224" i="4"/>
  <c r="C224" i="4"/>
  <c r="D224" i="4"/>
  <c r="F224" i="4"/>
  <c r="A225" i="4"/>
  <c r="B225" i="4"/>
  <c r="C225" i="4"/>
  <c r="D225" i="4"/>
  <c r="F225" i="4"/>
  <c r="A226" i="4"/>
  <c r="B226" i="4"/>
  <c r="C226" i="4"/>
  <c r="D226" i="4"/>
  <c r="F226" i="4"/>
  <c r="A227" i="4"/>
  <c r="B227" i="4"/>
  <c r="C227" i="4"/>
  <c r="D227" i="4"/>
  <c r="F227" i="4"/>
  <c r="A228" i="4"/>
  <c r="B228" i="4"/>
  <c r="C228" i="4"/>
  <c r="D228" i="4"/>
  <c r="F228" i="4"/>
  <c r="A229" i="4"/>
  <c r="B229" i="4"/>
  <c r="C229" i="4"/>
  <c r="D229" i="4"/>
  <c r="F229" i="4"/>
  <c r="A230" i="4"/>
  <c r="B230" i="4"/>
  <c r="C230" i="4"/>
  <c r="D230" i="4"/>
  <c r="F230" i="4"/>
  <c r="A231" i="4"/>
  <c r="B231" i="4"/>
  <c r="C231" i="4"/>
  <c r="D231" i="4"/>
  <c r="F231" i="4"/>
  <c r="A232" i="4"/>
  <c r="B232" i="4"/>
  <c r="C232" i="4"/>
  <c r="D232" i="4"/>
  <c r="F232" i="4"/>
  <c r="A233" i="4"/>
  <c r="B233" i="4"/>
  <c r="C233" i="4"/>
  <c r="D233" i="4"/>
  <c r="F233" i="4"/>
  <c r="A234" i="4"/>
  <c r="B234" i="4"/>
  <c r="C234" i="4"/>
  <c r="D234" i="4"/>
  <c r="F234" i="4"/>
  <c r="A235" i="4"/>
  <c r="B235" i="4"/>
  <c r="C235" i="4"/>
  <c r="D235" i="4"/>
  <c r="F235" i="4"/>
  <c r="A236" i="4"/>
  <c r="B236" i="4"/>
  <c r="C236" i="4"/>
  <c r="D236" i="4"/>
  <c r="F236" i="4"/>
  <c r="A237" i="4"/>
  <c r="B237" i="4"/>
  <c r="C237" i="4"/>
  <c r="D237" i="4"/>
  <c r="F237" i="4"/>
  <c r="A238" i="4"/>
  <c r="B238" i="4"/>
  <c r="C238" i="4"/>
  <c r="D238" i="4"/>
  <c r="F238" i="4"/>
  <c r="A239" i="4"/>
  <c r="B239" i="4"/>
  <c r="C239" i="4"/>
  <c r="D239" i="4"/>
  <c r="F239" i="4"/>
  <c r="A240" i="4"/>
  <c r="B240" i="4"/>
  <c r="C240" i="4"/>
  <c r="D240" i="4"/>
  <c r="F240" i="4"/>
  <c r="A241" i="4"/>
  <c r="B241" i="4"/>
  <c r="C241" i="4"/>
  <c r="D241" i="4"/>
  <c r="F241" i="4"/>
  <c r="A242" i="4"/>
  <c r="B242" i="4"/>
  <c r="C242" i="4"/>
  <c r="D242" i="4"/>
  <c r="F242" i="4"/>
  <c r="A243" i="4"/>
  <c r="B243" i="4"/>
  <c r="C243" i="4"/>
  <c r="D243" i="4"/>
  <c r="F243" i="4"/>
  <c r="A244" i="4"/>
  <c r="B244" i="4"/>
  <c r="C244" i="4"/>
  <c r="D244" i="4"/>
  <c r="F244" i="4"/>
  <c r="A245" i="4"/>
  <c r="B245" i="4"/>
  <c r="C245" i="4"/>
  <c r="D245" i="4"/>
  <c r="F245" i="4"/>
  <c r="A246" i="4"/>
  <c r="B246" i="4"/>
  <c r="C246" i="4"/>
  <c r="D246" i="4"/>
  <c r="F246" i="4"/>
  <c r="A247" i="4"/>
  <c r="B247" i="4"/>
  <c r="C247" i="4"/>
  <c r="D247" i="4"/>
  <c r="F247" i="4"/>
  <c r="A248" i="4"/>
  <c r="B248" i="4"/>
  <c r="C248" i="4"/>
  <c r="D248" i="4"/>
  <c r="F248" i="4"/>
  <c r="A249" i="4"/>
  <c r="B249" i="4"/>
  <c r="C249" i="4"/>
  <c r="D249" i="4"/>
  <c r="F249" i="4"/>
  <c r="A250" i="4"/>
  <c r="B250" i="4"/>
  <c r="C250" i="4"/>
  <c r="D250" i="4"/>
  <c r="F250" i="4"/>
  <c r="A251" i="4"/>
  <c r="B251" i="4"/>
  <c r="C251" i="4"/>
  <c r="D251" i="4"/>
  <c r="F251" i="4"/>
  <c r="A252" i="4"/>
  <c r="B252" i="4"/>
  <c r="C252" i="4"/>
  <c r="D252" i="4"/>
  <c r="F252" i="4"/>
  <c r="A253" i="4"/>
  <c r="B253" i="4"/>
  <c r="C253" i="4"/>
  <c r="D253" i="4"/>
  <c r="F253" i="4"/>
  <c r="A254" i="4"/>
  <c r="B254" i="4"/>
  <c r="C254" i="4"/>
  <c r="D254" i="4"/>
  <c r="F254" i="4"/>
  <c r="A255" i="4"/>
  <c r="B255" i="4"/>
  <c r="C255" i="4"/>
  <c r="D255" i="4"/>
  <c r="F255" i="4"/>
  <c r="A256" i="4"/>
  <c r="B256" i="4"/>
  <c r="C256" i="4"/>
  <c r="D256" i="4"/>
  <c r="F256" i="4"/>
  <c r="A257" i="4"/>
  <c r="B257" i="4"/>
  <c r="C257" i="4"/>
  <c r="D257" i="4"/>
  <c r="F257" i="4"/>
  <c r="A258" i="4"/>
  <c r="B258" i="4"/>
  <c r="C258" i="4"/>
  <c r="D258" i="4"/>
  <c r="F258" i="4"/>
  <c r="A259" i="4"/>
  <c r="B259" i="4"/>
  <c r="C259" i="4"/>
  <c r="D259" i="4"/>
  <c r="F259" i="4"/>
  <c r="A260" i="4"/>
  <c r="B260" i="4"/>
  <c r="C260" i="4"/>
  <c r="D260" i="4"/>
  <c r="F260" i="4"/>
  <c r="A261" i="4"/>
  <c r="B261" i="4"/>
  <c r="C261" i="4"/>
  <c r="D261" i="4"/>
  <c r="F261" i="4"/>
  <c r="A262" i="4"/>
  <c r="B262" i="4"/>
  <c r="C262" i="4"/>
  <c r="D262" i="4"/>
  <c r="F262" i="4"/>
  <c r="A263" i="4"/>
  <c r="B263" i="4"/>
  <c r="C263" i="4"/>
  <c r="D263" i="4"/>
  <c r="F263" i="4"/>
  <c r="A264" i="4"/>
  <c r="B264" i="4"/>
  <c r="C264" i="4"/>
  <c r="D264" i="4"/>
  <c r="F264" i="4"/>
  <c r="A265" i="4"/>
  <c r="B265" i="4"/>
  <c r="C265" i="4"/>
  <c r="D265" i="4"/>
  <c r="F265" i="4"/>
  <c r="A266" i="4"/>
  <c r="B266" i="4"/>
  <c r="C266" i="4"/>
  <c r="D266" i="4"/>
  <c r="F266" i="4"/>
  <c r="A267" i="4"/>
  <c r="B267" i="4"/>
  <c r="C267" i="4"/>
  <c r="D267" i="4"/>
  <c r="F267" i="4"/>
  <c r="A268" i="4"/>
  <c r="B268" i="4"/>
  <c r="C268" i="4"/>
  <c r="D268" i="4"/>
  <c r="F268" i="4"/>
  <c r="A269" i="4"/>
  <c r="B269" i="4"/>
  <c r="C269" i="4"/>
  <c r="D269" i="4"/>
  <c r="F269" i="4"/>
  <c r="A270" i="4"/>
  <c r="B270" i="4"/>
  <c r="C270" i="4"/>
  <c r="D270" i="4"/>
  <c r="F270" i="4"/>
  <c r="A271" i="4"/>
  <c r="B271" i="4"/>
  <c r="C271" i="4"/>
  <c r="D271" i="4"/>
  <c r="F271" i="4"/>
  <c r="A272" i="4"/>
  <c r="B272" i="4"/>
  <c r="C272" i="4"/>
  <c r="D272" i="4"/>
  <c r="F272" i="4"/>
  <c r="A273" i="4"/>
  <c r="B273" i="4"/>
  <c r="C273" i="4"/>
  <c r="D273" i="4"/>
  <c r="F273" i="4"/>
  <c r="A274" i="4"/>
  <c r="B274" i="4"/>
  <c r="C274" i="4"/>
  <c r="D274" i="4"/>
  <c r="F274" i="4"/>
  <c r="A275" i="4"/>
  <c r="B275" i="4"/>
  <c r="C275" i="4"/>
  <c r="D275" i="4"/>
  <c r="F275" i="4"/>
  <c r="A276" i="4"/>
  <c r="B276" i="4"/>
  <c r="C276" i="4"/>
  <c r="D276" i="4"/>
  <c r="F276" i="4"/>
  <c r="A277" i="4"/>
  <c r="B277" i="4"/>
  <c r="C277" i="4"/>
  <c r="D277" i="4"/>
  <c r="F277" i="4"/>
  <c r="A278" i="4"/>
  <c r="B278" i="4"/>
  <c r="C278" i="4"/>
  <c r="D278" i="4"/>
  <c r="F278" i="4"/>
  <c r="A279" i="4"/>
  <c r="B279" i="4"/>
  <c r="C279" i="4"/>
  <c r="D279" i="4"/>
  <c r="F279" i="4"/>
  <c r="A280" i="4"/>
  <c r="B280" i="4"/>
  <c r="C280" i="4"/>
  <c r="D280" i="4"/>
  <c r="F280" i="4"/>
  <c r="A281" i="4"/>
  <c r="B281" i="4"/>
  <c r="C281" i="4"/>
  <c r="D281" i="4"/>
  <c r="F281" i="4"/>
  <c r="A282" i="4"/>
  <c r="B282" i="4"/>
  <c r="C282" i="4"/>
  <c r="D282" i="4"/>
  <c r="F282" i="4"/>
  <c r="A283" i="4"/>
  <c r="B283" i="4"/>
  <c r="C283" i="4"/>
  <c r="D283" i="4"/>
  <c r="F283" i="4"/>
  <c r="A284" i="4"/>
  <c r="B284" i="4"/>
  <c r="C284" i="4"/>
  <c r="D284" i="4"/>
  <c r="F284" i="4"/>
  <c r="A285" i="4"/>
  <c r="B285" i="4"/>
  <c r="C285" i="4"/>
  <c r="D285" i="4"/>
  <c r="F285" i="4"/>
  <c r="A286" i="4"/>
  <c r="B286" i="4"/>
  <c r="C286" i="4"/>
  <c r="D286" i="4"/>
  <c r="F286" i="4"/>
  <c r="A287" i="4"/>
  <c r="B287" i="4"/>
  <c r="C287" i="4"/>
  <c r="D287" i="4"/>
  <c r="F287" i="4"/>
  <c r="A288" i="4"/>
  <c r="B288" i="4"/>
  <c r="C288" i="4"/>
  <c r="D288" i="4"/>
  <c r="F288" i="4"/>
  <c r="A289" i="4"/>
  <c r="B289" i="4"/>
  <c r="C289" i="4"/>
  <c r="D289" i="4"/>
  <c r="F289" i="4"/>
  <c r="A290" i="4"/>
  <c r="B290" i="4"/>
  <c r="C290" i="4"/>
  <c r="D290" i="4"/>
  <c r="F290" i="4"/>
  <c r="A291" i="4"/>
  <c r="B291" i="4"/>
  <c r="C291" i="4"/>
  <c r="D291" i="4"/>
  <c r="F291" i="4"/>
  <c r="A292" i="4"/>
  <c r="B292" i="4"/>
  <c r="C292" i="4"/>
  <c r="D292" i="4"/>
  <c r="F292" i="4"/>
  <c r="A293" i="4"/>
  <c r="B293" i="4"/>
  <c r="C293" i="4"/>
  <c r="D293" i="4"/>
  <c r="F293" i="4"/>
  <c r="A294" i="4"/>
  <c r="B294" i="4"/>
  <c r="C294" i="4"/>
  <c r="D294" i="4"/>
  <c r="F294" i="4"/>
  <c r="A295" i="4"/>
  <c r="B295" i="4"/>
  <c r="C295" i="4"/>
  <c r="D295" i="4"/>
  <c r="F295" i="4"/>
  <c r="A296" i="4"/>
  <c r="B296" i="4"/>
  <c r="C296" i="4"/>
  <c r="D296" i="4"/>
  <c r="F296" i="4"/>
  <c r="A297" i="4"/>
  <c r="B297" i="4"/>
  <c r="C297" i="4"/>
  <c r="D297" i="4"/>
  <c r="F297" i="4"/>
  <c r="A298" i="4"/>
  <c r="B298" i="4"/>
  <c r="C298" i="4"/>
  <c r="D298" i="4"/>
  <c r="F298" i="4"/>
  <c r="A299" i="4"/>
  <c r="B299" i="4"/>
  <c r="C299" i="4"/>
  <c r="D299" i="4"/>
  <c r="F299" i="4"/>
  <c r="A300" i="4"/>
  <c r="B300" i="4"/>
  <c r="C300" i="4"/>
  <c r="D300" i="4"/>
  <c r="F300" i="4"/>
  <c r="A301" i="4"/>
  <c r="B301" i="4"/>
  <c r="C301" i="4"/>
  <c r="D301" i="4"/>
  <c r="F301" i="4"/>
  <c r="A302" i="4"/>
  <c r="B302" i="4"/>
  <c r="C302" i="4"/>
  <c r="D302" i="4"/>
  <c r="F302" i="4"/>
  <c r="A303" i="4"/>
  <c r="B303" i="4"/>
  <c r="C303" i="4"/>
  <c r="D303" i="4"/>
  <c r="F303" i="4"/>
  <c r="A304" i="4"/>
  <c r="B304" i="4"/>
  <c r="C304" i="4"/>
  <c r="D304" i="4"/>
  <c r="F304" i="4"/>
  <c r="A305" i="4"/>
  <c r="B305" i="4"/>
  <c r="C305" i="4"/>
  <c r="D305" i="4"/>
  <c r="F305" i="4"/>
  <c r="A306" i="4"/>
  <c r="B306" i="4"/>
  <c r="C306" i="4"/>
  <c r="D306" i="4"/>
  <c r="F306" i="4"/>
  <c r="A307" i="4"/>
  <c r="B307" i="4"/>
  <c r="C307" i="4"/>
  <c r="D307" i="4"/>
  <c r="F307" i="4"/>
  <c r="A308" i="4"/>
  <c r="B308" i="4"/>
  <c r="C308" i="4"/>
  <c r="D308" i="4"/>
  <c r="F308" i="4"/>
  <c r="A309" i="4"/>
  <c r="B309" i="4"/>
  <c r="C309" i="4"/>
  <c r="D309" i="4"/>
  <c r="F309" i="4"/>
  <c r="A310" i="4"/>
  <c r="B310" i="4"/>
  <c r="C310" i="4"/>
  <c r="D310" i="4"/>
  <c r="F310" i="4"/>
  <c r="A311" i="4"/>
  <c r="B311" i="4"/>
  <c r="C311" i="4"/>
  <c r="D311" i="4"/>
  <c r="F311" i="4"/>
  <c r="A312" i="4"/>
  <c r="B312" i="4"/>
  <c r="C312" i="4"/>
  <c r="D312" i="4"/>
  <c r="F312" i="4"/>
  <c r="A313" i="4"/>
  <c r="B313" i="4"/>
  <c r="C313" i="4"/>
  <c r="D313" i="4"/>
  <c r="F313" i="4"/>
  <c r="A314" i="4"/>
  <c r="B314" i="4"/>
  <c r="C314" i="4"/>
  <c r="D314" i="4"/>
  <c r="F314" i="4"/>
  <c r="A315" i="4"/>
  <c r="B315" i="4"/>
  <c r="C315" i="4"/>
  <c r="D315" i="4"/>
  <c r="F315" i="4"/>
  <c r="A316" i="4"/>
  <c r="B316" i="4"/>
  <c r="C316" i="4"/>
  <c r="D316" i="4"/>
  <c r="F316" i="4"/>
  <c r="A317" i="4"/>
  <c r="B317" i="4"/>
  <c r="C317" i="4"/>
  <c r="D317" i="4"/>
  <c r="F317" i="4"/>
  <c r="A318" i="4"/>
  <c r="B318" i="4"/>
  <c r="C318" i="4"/>
  <c r="D318" i="4"/>
  <c r="F318" i="4"/>
  <c r="A319" i="4"/>
  <c r="B319" i="4"/>
  <c r="C319" i="4"/>
  <c r="D319" i="4"/>
  <c r="F319" i="4"/>
  <c r="A320" i="4"/>
  <c r="B320" i="4"/>
  <c r="C320" i="4"/>
  <c r="D320" i="4"/>
  <c r="F320" i="4"/>
  <c r="A321" i="4"/>
  <c r="B321" i="4"/>
  <c r="C321" i="4"/>
  <c r="D321" i="4"/>
  <c r="F321" i="4"/>
  <c r="A322" i="4"/>
  <c r="B322" i="4"/>
  <c r="C322" i="4"/>
  <c r="D322" i="4"/>
  <c r="F322" i="4"/>
  <c r="A323" i="4"/>
  <c r="B323" i="4"/>
  <c r="C323" i="4"/>
  <c r="D323" i="4"/>
  <c r="F323" i="4"/>
  <c r="A324" i="4"/>
  <c r="B324" i="4"/>
  <c r="C324" i="4"/>
  <c r="D324" i="4"/>
  <c r="F324" i="4"/>
  <c r="A325" i="4"/>
  <c r="B325" i="4"/>
  <c r="C325" i="4"/>
  <c r="D325" i="4"/>
  <c r="F325" i="4"/>
  <c r="A326" i="4"/>
  <c r="B326" i="4"/>
  <c r="C326" i="4"/>
  <c r="D326" i="4"/>
  <c r="F326" i="4"/>
  <c r="A327" i="4"/>
  <c r="B327" i="4"/>
  <c r="C327" i="4"/>
  <c r="D327" i="4"/>
  <c r="F327" i="4"/>
  <c r="A328" i="4"/>
  <c r="B328" i="4"/>
  <c r="C328" i="4"/>
  <c r="D328" i="4"/>
  <c r="F328" i="4"/>
  <c r="A329" i="4"/>
  <c r="B329" i="4"/>
  <c r="C329" i="4"/>
  <c r="D329" i="4"/>
  <c r="F329" i="4"/>
  <c r="A330" i="4"/>
  <c r="B330" i="4"/>
  <c r="C330" i="4"/>
  <c r="D330" i="4"/>
  <c r="F330" i="4"/>
  <c r="A331" i="4"/>
  <c r="B331" i="4"/>
  <c r="C331" i="4"/>
  <c r="D331" i="4"/>
  <c r="F331" i="4"/>
  <c r="A332" i="4"/>
  <c r="B332" i="4"/>
  <c r="C332" i="4"/>
  <c r="D332" i="4"/>
  <c r="F332" i="4"/>
  <c r="A333" i="4"/>
  <c r="B333" i="4"/>
  <c r="C333" i="4"/>
  <c r="D333" i="4"/>
  <c r="F333" i="4"/>
  <c r="A334" i="4"/>
  <c r="B334" i="4"/>
  <c r="C334" i="4"/>
  <c r="D334" i="4"/>
  <c r="F334" i="4"/>
  <c r="A335" i="4"/>
  <c r="B335" i="4"/>
  <c r="C335" i="4"/>
  <c r="D335" i="4"/>
  <c r="F335" i="4"/>
  <c r="A336" i="4"/>
  <c r="B336" i="4"/>
  <c r="C336" i="4"/>
  <c r="D336" i="4"/>
  <c r="F336" i="4"/>
  <c r="A337" i="4"/>
  <c r="B337" i="4"/>
  <c r="C337" i="4"/>
  <c r="D337" i="4"/>
  <c r="F337" i="4"/>
  <c r="A338" i="4"/>
  <c r="B338" i="4"/>
  <c r="C338" i="4"/>
  <c r="D338" i="4"/>
  <c r="F338" i="4"/>
  <c r="A339" i="4"/>
  <c r="B339" i="4"/>
  <c r="C339" i="4"/>
  <c r="D339" i="4"/>
  <c r="F339" i="4"/>
  <c r="A340" i="4"/>
  <c r="B340" i="4"/>
  <c r="C340" i="4"/>
  <c r="D340" i="4"/>
  <c r="F340" i="4"/>
  <c r="A341" i="4"/>
  <c r="B341" i="4"/>
  <c r="C341" i="4"/>
  <c r="D341" i="4"/>
  <c r="F341" i="4"/>
  <c r="A342" i="4"/>
  <c r="B342" i="4"/>
  <c r="C342" i="4"/>
  <c r="D342" i="4"/>
  <c r="F342" i="4"/>
  <c r="A343" i="4"/>
  <c r="B343" i="4"/>
  <c r="C343" i="4"/>
  <c r="D343" i="4"/>
  <c r="F343" i="4"/>
  <c r="A344" i="4"/>
  <c r="B344" i="4"/>
  <c r="C344" i="4"/>
  <c r="D344" i="4"/>
  <c r="F344" i="4"/>
  <c r="A345" i="4"/>
  <c r="B345" i="4"/>
  <c r="C345" i="4"/>
  <c r="D345" i="4"/>
  <c r="F345" i="4"/>
  <c r="A346" i="4"/>
  <c r="B346" i="4"/>
  <c r="C346" i="4"/>
  <c r="D346" i="4"/>
  <c r="F346" i="4"/>
  <c r="A347" i="4"/>
  <c r="B347" i="4"/>
  <c r="C347" i="4"/>
  <c r="D347" i="4"/>
  <c r="F347" i="4"/>
  <c r="A348" i="4"/>
  <c r="B348" i="4"/>
  <c r="C348" i="4"/>
  <c r="D348" i="4"/>
  <c r="F348" i="4"/>
  <c r="A349" i="4"/>
  <c r="B349" i="4"/>
  <c r="C349" i="4"/>
  <c r="D349" i="4"/>
  <c r="F349" i="4"/>
  <c r="A350" i="4"/>
  <c r="B350" i="4"/>
  <c r="C350" i="4"/>
  <c r="D350" i="4"/>
  <c r="F350" i="4"/>
  <c r="A351" i="4"/>
  <c r="B351" i="4"/>
  <c r="C351" i="4"/>
  <c r="D351" i="4"/>
  <c r="F351" i="4"/>
  <c r="A352" i="4"/>
  <c r="B352" i="4"/>
  <c r="C352" i="4"/>
  <c r="D352" i="4"/>
  <c r="F352" i="4"/>
  <c r="A353" i="4"/>
  <c r="B353" i="4"/>
  <c r="C353" i="4"/>
  <c r="D353" i="4"/>
  <c r="F353" i="4"/>
  <c r="A354" i="4"/>
  <c r="B354" i="4"/>
  <c r="C354" i="4"/>
  <c r="D354" i="4"/>
  <c r="F354" i="4"/>
  <c r="A355" i="4"/>
  <c r="B355" i="4"/>
  <c r="C355" i="4"/>
  <c r="D355" i="4"/>
  <c r="F355" i="4"/>
  <c r="A356" i="4"/>
  <c r="B356" i="4"/>
  <c r="C356" i="4"/>
  <c r="D356" i="4"/>
  <c r="F356" i="4"/>
  <c r="A357" i="4"/>
  <c r="B357" i="4"/>
  <c r="C357" i="4"/>
  <c r="D357" i="4"/>
  <c r="F357" i="4"/>
  <c r="A358" i="4"/>
  <c r="B358" i="4"/>
  <c r="C358" i="4"/>
  <c r="D358" i="4"/>
  <c r="F358" i="4"/>
  <c r="A359" i="4"/>
  <c r="B359" i="4"/>
  <c r="C359" i="4"/>
  <c r="D359" i="4"/>
  <c r="F359" i="4"/>
  <c r="A360" i="4"/>
  <c r="B360" i="4"/>
  <c r="C360" i="4"/>
  <c r="D360" i="4"/>
  <c r="F360" i="4"/>
  <c r="A361" i="4"/>
  <c r="B361" i="4"/>
  <c r="C361" i="4"/>
  <c r="D361" i="4"/>
  <c r="F361" i="4"/>
  <c r="A362" i="4"/>
  <c r="B362" i="4"/>
  <c r="C362" i="4"/>
  <c r="D362" i="4"/>
  <c r="F362" i="4"/>
  <c r="A363" i="4"/>
  <c r="B363" i="4"/>
  <c r="C363" i="4"/>
  <c r="D363" i="4"/>
  <c r="F363" i="4"/>
  <c r="A364" i="4"/>
  <c r="B364" i="4"/>
  <c r="C364" i="4"/>
  <c r="D364" i="4"/>
  <c r="F364" i="4"/>
  <c r="A365" i="4"/>
  <c r="B365" i="4"/>
  <c r="C365" i="4"/>
  <c r="D365" i="4"/>
  <c r="F365" i="4"/>
  <c r="A366" i="4"/>
  <c r="B366" i="4"/>
  <c r="C366" i="4"/>
  <c r="D366" i="4"/>
  <c r="F366" i="4"/>
  <c r="A367" i="4"/>
  <c r="B367" i="4"/>
  <c r="C367" i="4"/>
  <c r="D367" i="4"/>
  <c r="F367" i="4"/>
  <c r="A368" i="4"/>
  <c r="B368" i="4"/>
  <c r="C368" i="4"/>
  <c r="D368" i="4"/>
  <c r="F368" i="4"/>
  <c r="A369" i="4"/>
  <c r="B369" i="4"/>
  <c r="C369" i="4"/>
  <c r="D369" i="4"/>
  <c r="F369" i="4"/>
  <c r="A370" i="4"/>
  <c r="B370" i="4"/>
  <c r="C370" i="4"/>
  <c r="D370" i="4"/>
  <c r="F370" i="4"/>
  <c r="A371" i="4"/>
  <c r="B371" i="4"/>
  <c r="C371" i="4"/>
  <c r="D371" i="4"/>
  <c r="F371" i="4"/>
  <c r="A372" i="4"/>
  <c r="B372" i="4"/>
  <c r="C372" i="4"/>
  <c r="D372" i="4"/>
  <c r="F372" i="4"/>
  <c r="A373" i="4"/>
  <c r="B373" i="4"/>
  <c r="C373" i="4"/>
  <c r="D373" i="4"/>
  <c r="F373" i="4"/>
  <c r="A374" i="4"/>
  <c r="B374" i="4"/>
  <c r="C374" i="4"/>
  <c r="D374" i="4"/>
  <c r="F374" i="4"/>
  <c r="A375" i="4"/>
  <c r="B375" i="4"/>
  <c r="C375" i="4"/>
  <c r="D375" i="4"/>
  <c r="F375" i="4"/>
  <c r="A376" i="4"/>
  <c r="B376" i="4"/>
  <c r="C376" i="4"/>
  <c r="D376" i="4"/>
  <c r="F376" i="4"/>
  <c r="A377" i="4"/>
  <c r="B377" i="4"/>
  <c r="C377" i="4"/>
  <c r="D377" i="4"/>
  <c r="F377" i="4"/>
  <c r="A378" i="4"/>
  <c r="B378" i="4"/>
  <c r="C378" i="4"/>
  <c r="D378" i="4"/>
  <c r="F378" i="4"/>
  <c r="A379" i="4"/>
  <c r="B379" i="4"/>
  <c r="C379" i="4"/>
  <c r="D379" i="4"/>
  <c r="F379" i="4"/>
  <c r="A380" i="4"/>
  <c r="B380" i="4"/>
  <c r="C380" i="4"/>
  <c r="D380" i="4"/>
  <c r="F380" i="4"/>
  <c r="A381" i="4"/>
  <c r="B381" i="4"/>
  <c r="C381" i="4"/>
  <c r="D381" i="4"/>
  <c r="F381" i="4"/>
  <c r="A382" i="4"/>
  <c r="B382" i="4"/>
  <c r="C382" i="4"/>
  <c r="D382" i="4"/>
  <c r="F382" i="4"/>
  <c r="A383" i="4"/>
  <c r="B383" i="4"/>
  <c r="C383" i="4"/>
  <c r="D383" i="4"/>
  <c r="F383" i="4"/>
  <c r="A384" i="4"/>
  <c r="B384" i="4"/>
  <c r="C384" i="4"/>
  <c r="D384" i="4"/>
  <c r="F384" i="4"/>
  <c r="A385" i="4"/>
  <c r="B385" i="4"/>
  <c r="C385" i="4"/>
  <c r="D385" i="4"/>
  <c r="F385" i="4"/>
  <c r="A386" i="4"/>
  <c r="B386" i="4"/>
  <c r="C386" i="4"/>
  <c r="D386" i="4"/>
  <c r="F386" i="4"/>
  <c r="A387" i="4"/>
  <c r="B387" i="4"/>
  <c r="C387" i="4"/>
  <c r="D387" i="4"/>
  <c r="F387" i="4"/>
  <c r="A388" i="4"/>
  <c r="B388" i="4"/>
  <c r="C388" i="4"/>
  <c r="D388" i="4"/>
  <c r="F388" i="4"/>
  <c r="A389" i="4"/>
  <c r="B389" i="4"/>
  <c r="C389" i="4"/>
  <c r="D389" i="4"/>
  <c r="F389" i="4"/>
  <c r="A390" i="4"/>
  <c r="B390" i="4"/>
  <c r="C390" i="4"/>
  <c r="D390" i="4"/>
  <c r="F390" i="4"/>
  <c r="A391" i="4"/>
  <c r="B391" i="4"/>
  <c r="C391" i="4"/>
  <c r="D391" i="4"/>
  <c r="F391" i="4"/>
  <c r="A392" i="4"/>
  <c r="B392" i="4"/>
  <c r="C392" i="4"/>
  <c r="D392" i="4"/>
  <c r="F392" i="4"/>
  <c r="A393" i="4"/>
  <c r="B393" i="4"/>
  <c r="C393" i="4"/>
  <c r="D393" i="4"/>
  <c r="F393" i="4"/>
  <c r="A394" i="4"/>
  <c r="B394" i="4"/>
  <c r="C394" i="4"/>
  <c r="D394" i="4"/>
  <c r="F394" i="4"/>
  <c r="A395" i="4"/>
  <c r="B395" i="4"/>
  <c r="C395" i="4"/>
  <c r="D395" i="4"/>
  <c r="F395" i="4"/>
  <c r="A396" i="4"/>
  <c r="B396" i="4"/>
  <c r="C396" i="4"/>
  <c r="D396" i="4"/>
  <c r="F396" i="4"/>
  <c r="A397" i="4"/>
  <c r="B397" i="4"/>
  <c r="C397" i="4"/>
  <c r="D397" i="4"/>
  <c r="F397" i="4"/>
  <c r="A398" i="4"/>
  <c r="B398" i="4"/>
  <c r="C398" i="4"/>
  <c r="D398" i="4"/>
  <c r="F398" i="4"/>
  <c r="A399" i="4"/>
  <c r="B399" i="4"/>
  <c r="C399" i="4"/>
  <c r="D399" i="4"/>
  <c r="F399" i="4"/>
  <c r="A400" i="4"/>
  <c r="B400" i="4"/>
  <c r="C400" i="4"/>
  <c r="D400" i="4"/>
  <c r="F400" i="4"/>
  <c r="A401" i="4"/>
  <c r="B401" i="4"/>
  <c r="C401" i="4"/>
  <c r="D401" i="4"/>
  <c r="F401" i="4"/>
  <c r="A402" i="4"/>
  <c r="B402" i="4"/>
  <c r="C402" i="4"/>
  <c r="D402" i="4"/>
  <c r="F402" i="4"/>
  <c r="A403" i="4"/>
  <c r="B403" i="4"/>
  <c r="C403" i="4"/>
  <c r="D403" i="4"/>
  <c r="F403" i="4"/>
  <c r="A404" i="4"/>
  <c r="B404" i="4"/>
  <c r="C404" i="4"/>
  <c r="D404" i="4"/>
  <c r="F404" i="4"/>
  <c r="A405" i="4"/>
  <c r="B405" i="4"/>
  <c r="C405" i="4"/>
  <c r="D405" i="4"/>
  <c r="F405" i="4"/>
  <c r="A406" i="4"/>
  <c r="B406" i="4"/>
  <c r="C406" i="4"/>
  <c r="D406" i="4"/>
  <c r="F406" i="4"/>
  <c r="A407" i="4"/>
  <c r="B407" i="4"/>
  <c r="C407" i="4"/>
  <c r="D407" i="4"/>
  <c r="F407" i="4"/>
  <c r="A408" i="4"/>
  <c r="B408" i="4"/>
  <c r="C408" i="4"/>
  <c r="D408" i="4"/>
  <c r="F408" i="4"/>
  <c r="A409" i="4"/>
  <c r="B409" i="4"/>
  <c r="C409" i="4"/>
  <c r="D409" i="4"/>
  <c r="F409" i="4"/>
  <c r="A410" i="4"/>
  <c r="B410" i="4"/>
  <c r="C410" i="4"/>
  <c r="D410" i="4"/>
  <c r="F410" i="4"/>
  <c r="A411" i="4"/>
  <c r="B411" i="4"/>
  <c r="C411" i="4"/>
  <c r="D411" i="4"/>
  <c r="F411" i="4"/>
  <c r="A412" i="4"/>
  <c r="B412" i="4"/>
  <c r="C412" i="4"/>
  <c r="D412" i="4"/>
  <c r="F412" i="4"/>
  <c r="A413" i="4"/>
  <c r="B413" i="4"/>
  <c r="C413" i="4"/>
  <c r="D413" i="4"/>
  <c r="F413" i="4"/>
  <c r="A414" i="4"/>
  <c r="B414" i="4"/>
  <c r="C414" i="4"/>
  <c r="D414" i="4"/>
  <c r="F414" i="4"/>
  <c r="A415" i="4"/>
  <c r="B415" i="4"/>
  <c r="C415" i="4"/>
  <c r="D415" i="4"/>
  <c r="F415" i="4"/>
  <c r="A416" i="4"/>
  <c r="B416" i="4"/>
  <c r="C416" i="4"/>
  <c r="D416" i="4"/>
  <c r="F416" i="4"/>
  <c r="A417" i="4"/>
  <c r="B417" i="4"/>
  <c r="C417" i="4"/>
  <c r="D417" i="4"/>
  <c r="F417" i="4"/>
  <c r="A418" i="4"/>
  <c r="B418" i="4"/>
  <c r="C418" i="4"/>
  <c r="D418" i="4"/>
  <c r="F418" i="4"/>
  <c r="A419" i="4"/>
  <c r="B419" i="4"/>
  <c r="C419" i="4"/>
  <c r="D419" i="4"/>
  <c r="F419" i="4"/>
  <c r="A420" i="4"/>
  <c r="B420" i="4"/>
  <c r="C420" i="4"/>
  <c r="D420" i="4"/>
  <c r="F420" i="4"/>
  <c r="A421" i="4"/>
  <c r="B421" i="4"/>
  <c r="C421" i="4"/>
  <c r="D421" i="4"/>
  <c r="F421" i="4"/>
  <c r="A422" i="4"/>
  <c r="B422" i="4"/>
  <c r="C422" i="4"/>
  <c r="D422" i="4"/>
  <c r="F422" i="4"/>
  <c r="A423" i="4"/>
  <c r="B423" i="4"/>
  <c r="C423" i="4"/>
  <c r="D423" i="4"/>
  <c r="F423" i="4"/>
  <c r="A424" i="4"/>
  <c r="B424" i="4"/>
  <c r="C424" i="4"/>
  <c r="D424" i="4"/>
  <c r="F424" i="4"/>
  <c r="A425" i="4"/>
  <c r="B425" i="4"/>
  <c r="C425" i="4"/>
  <c r="D425" i="4"/>
  <c r="F425" i="4"/>
  <c r="A426" i="4"/>
  <c r="B426" i="4"/>
  <c r="C426" i="4"/>
  <c r="D426" i="4"/>
  <c r="F426" i="4"/>
  <c r="A427" i="4"/>
  <c r="B427" i="4"/>
  <c r="C427" i="4"/>
  <c r="D427" i="4"/>
  <c r="F427" i="4"/>
  <c r="A428" i="4"/>
  <c r="B428" i="4"/>
  <c r="C428" i="4"/>
  <c r="D428" i="4"/>
  <c r="F428" i="4"/>
  <c r="A429" i="4"/>
  <c r="B429" i="4"/>
  <c r="C429" i="4"/>
  <c r="D429" i="4"/>
  <c r="F429" i="4"/>
  <c r="A430" i="4"/>
  <c r="B430" i="4"/>
  <c r="C430" i="4"/>
  <c r="D430" i="4"/>
  <c r="F430" i="4"/>
  <c r="A431" i="4"/>
  <c r="B431" i="4"/>
  <c r="C431" i="4"/>
  <c r="D431" i="4"/>
  <c r="F431" i="4"/>
  <c r="A432" i="4"/>
  <c r="B432" i="4"/>
  <c r="C432" i="4"/>
  <c r="D432" i="4"/>
  <c r="F432" i="4"/>
  <c r="A433" i="4"/>
  <c r="B433" i="4"/>
  <c r="C433" i="4"/>
  <c r="D433" i="4"/>
  <c r="F433" i="4"/>
  <c r="A434" i="4"/>
  <c r="B434" i="4"/>
  <c r="C434" i="4"/>
  <c r="D434" i="4"/>
  <c r="F434" i="4"/>
  <c r="A435" i="4"/>
  <c r="B435" i="4"/>
  <c r="C435" i="4"/>
  <c r="D435" i="4"/>
  <c r="F435" i="4"/>
  <c r="A436" i="4"/>
  <c r="B436" i="4"/>
  <c r="C436" i="4"/>
  <c r="D436" i="4"/>
  <c r="F436" i="4"/>
  <c r="A437" i="4"/>
  <c r="B437" i="4"/>
  <c r="C437" i="4"/>
  <c r="D437" i="4"/>
  <c r="F437" i="4"/>
  <c r="A438" i="4"/>
  <c r="B438" i="4"/>
  <c r="C438" i="4"/>
  <c r="D438" i="4"/>
  <c r="F438" i="4"/>
  <c r="A439" i="4"/>
  <c r="B439" i="4"/>
  <c r="C439" i="4"/>
  <c r="D439" i="4"/>
  <c r="F439" i="4"/>
  <c r="A440" i="4"/>
  <c r="B440" i="4"/>
  <c r="C440" i="4"/>
  <c r="D440" i="4"/>
  <c r="F440" i="4"/>
  <c r="A441" i="4"/>
  <c r="B441" i="4"/>
  <c r="C441" i="4"/>
  <c r="D441" i="4"/>
  <c r="F441" i="4"/>
  <c r="A442" i="4"/>
  <c r="B442" i="4"/>
  <c r="C442" i="4"/>
  <c r="D442" i="4"/>
  <c r="F442" i="4"/>
  <c r="A443" i="4"/>
  <c r="B443" i="4"/>
  <c r="C443" i="4"/>
  <c r="D443" i="4"/>
  <c r="F443" i="4"/>
  <c r="A444" i="4"/>
  <c r="B444" i="4"/>
  <c r="C444" i="4"/>
  <c r="D444" i="4"/>
  <c r="F444" i="4"/>
  <c r="A445" i="4"/>
  <c r="B445" i="4"/>
  <c r="C445" i="4"/>
  <c r="D445" i="4"/>
  <c r="F445" i="4"/>
  <c r="A446" i="4"/>
  <c r="B446" i="4"/>
  <c r="C446" i="4"/>
  <c r="D446" i="4"/>
  <c r="F446" i="4"/>
  <c r="A447" i="4"/>
  <c r="B447" i="4"/>
  <c r="C447" i="4"/>
  <c r="D447" i="4"/>
  <c r="F447" i="4"/>
  <c r="A448" i="4"/>
  <c r="B448" i="4"/>
  <c r="C448" i="4"/>
  <c r="D448" i="4"/>
  <c r="F448" i="4"/>
  <c r="A449" i="4"/>
  <c r="B449" i="4"/>
  <c r="C449" i="4"/>
  <c r="D449" i="4"/>
  <c r="F449" i="4"/>
  <c r="A450" i="4"/>
  <c r="B450" i="4"/>
  <c r="C450" i="4"/>
  <c r="D450" i="4"/>
  <c r="F450" i="4"/>
  <c r="A451" i="4"/>
  <c r="B451" i="4"/>
  <c r="C451" i="4"/>
  <c r="D451" i="4"/>
  <c r="F451" i="4"/>
  <c r="A452" i="4"/>
  <c r="B452" i="4"/>
  <c r="C452" i="4"/>
  <c r="D452" i="4"/>
  <c r="F452" i="4"/>
  <c r="A453" i="4"/>
  <c r="B453" i="4"/>
  <c r="C453" i="4"/>
  <c r="D453" i="4"/>
  <c r="F453" i="4"/>
  <c r="A454" i="4"/>
  <c r="B454" i="4"/>
  <c r="C454" i="4"/>
  <c r="D454" i="4"/>
  <c r="F454" i="4"/>
  <c r="A455" i="4"/>
  <c r="B455" i="4"/>
  <c r="C455" i="4"/>
  <c r="D455" i="4"/>
  <c r="F455" i="4"/>
  <c r="A456" i="4"/>
  <c r="B456" i="4"/>
  <c r="C456" i="4"/>
  <c r="D456" i="4"/>
  <c r="F456" i="4"/>
  <c r="A457" i="4"/>
  <c r="B457" i="4"/>
  <c r="C457" i="4"/>
  <c r="D457" i="4"/>
  <c r="F457" i="4"/>
  <c r="A458" i="4"/>
  <c r="B458" i="4"/>
  <c r="C458" i="4"/>
  <c r="D458" i="4"/>
  <c r="F458" i="4"/>
  <c r="A459" i="4"/>
  <c r="B459" i="4"/>
  <c r="C459" i="4"/>
  <c r="D459" i="4"/>
  <c r="F459" i="4"/>
  <c r="A460" i="4"/>
  <c r="B460" i="4"/>
  <c r="C460" i="4"/>
  <c r="D460" i="4"/>
  <c r="F460" i="4"/>
  <c r="A461" i="4"/>
  <c r="B461" i="4"/>
  <c r="C461" i="4"/>
  <c r="D461" i="4"/>
  <c r="F461" i="4"/>
  <c r="A462" i="4"/>
  <c r="B462" i="4"/>
  <c r="C462" i="4"/>
  <c r="D462" i="4"/>
  <c r="F462" i="4"/>
  <c r="A463" i="4"/>
  <c r="B463" i="4"/>
  <c r="C463" i="4"/>
  <c r="D463" i="4"/>
  <c r="F463" i="4"/>
  <c r="A464" i="4"/>
  <c r="B464" i="4"/>
  <c r="C464" i="4"/>
  <c r="D464" i="4"/>
  <c r="F464" i="4"/>
  <c r="A465" i="4"/>
  <c r="B465" i="4"/>
  <c r="C465" i="4"/>
  <c r="D465" i="4"/>
  <c r="F465" i="4"/>
  <c r="A466" i="4"/>
  <c r="B466" i="4"/>
  <c r="C466" i="4"/>
  <c r="D466" i="4"/>
  <c r="F466" i="4"/>
  <c r="A467" i="4"/>
  <c r="B467" i="4"/>
  <c r="C467" i="4"/>
  <c r="D467" i="4"/>
  <c r="F467" i="4"/>
  <c r="A468" i="4"/>
  <c r="B468" i="4"/>
  <c r="C468" i="4"/>
  <c r="D468" i="4"/>
  <c r="F468" i="4"/>
  <c r="A469" i="4"/>
  <c r="B469" i="4"/>
  <c r="C469" i="4"/>
  <c r="D469" i="4"/>
  <c r="F469" i="4"/>
  <c r="A470" i="4"/>
  <c r="B470" i="4"/>
  <c r="C470" i="4"/>
  <c r="D470" i="4"/>
  <c r="F470" i="4"/>
  <c r="A471" i="4"/>
  <c r="B471" i="4"/>
  <c r="C471" i="4"/>
  <c r="D471" i="4"/>
  <c r="F471" i="4"/>
  <c r="A472" i="4"/>
  <c r="B472" i="4"/>
  <c r="C472" i="4"/>
  <c r="D472" i="4"/>
  <c r="F472" i="4"/>
  <c r="A473" i="4"/>
  <c r="B473" i="4"/>
  <c r="C473" i="4"/>
  <c r="D473" i="4"/>
  <c r="F473" i="4"/>
  <c r="A474" i="4"/>
  <c r="B474" i="4"/>
  <c r="C474" i="4"/>
  <c r="D474" i="4"/>
  <c r="F474" i="4"/>
  <c r="A475" i="4"/>
  <c r="B475" i="4"/>
  <c r="C475" i="4"/>
  <c r="D475" i="4"/>
  <c r="F475" i="4"/>
  <c r="A476" i="4"/>
  <c r="B476" i="4"/>
  <c r="C476" i="4"/>
  <c r="D476" i="4"/>
  <c r="F476" i="4"/>
  <c r="A477" i="4"/>
  <c r="B477" i="4"/>
  <c r="C477" i="4"/>
  <c r="D477" i="4"/>
  <c r="F477" i="4"/>
  <c r="A478" i="4"/>
  <c r="B478" i="4"/>
  <c r="C478" i="4"/>
  <c r="D478" i="4"/>
  <c r="F478" i="4"/>
  <c r="A479" i="4"/>
  <c r="B479" i="4"/>
  <c r="C479" i="4"/>
  <c r="D479" i="4"/>
  <c r="F479" i="4"/>
  <c r="A480" i="4"/>
  <c r="B480" i="4"/>
  <c r="C480" i="4"/>
  <c r="D480" i="4"/>
  <c r="F480" i="4"/>
  <c r="A481" i="4"/>
  <c r="B481" i="4"/>
  <c r="C481" i="4"/>
  <c r="D481" i="4"/>
  <c r="F481" i="4"/>
  <c r="A482" i="4"/>
  <c r="B482" i="4"/>
  <c r="C482" i="4"/>
  <c r="D482" i="4"/>
  <c r="F482" i="4"/>
  <c r="A483" i="4"/>
  <c r="B483" i="4"/>
  <c r="C483" i="4"/>
  <c r="D483" i="4"/>
  <c r="F483" i="4"/>
  <c r="A484" i="4"/>
  <c r="B484" i="4"/>
  <c r="C484" i="4"/>
  <c r="D484" i="4"/>
  <c r="F484" i="4"/>
  <c r="A485" i="4"/>
  <c r="B485" i="4"/>
  <c r="C485" i="4"/>
  <c r="D485" i="4"/>
  <c r="F485" i="4"/>
  <c r="A486" i="4"/>
  <c r="B486" i="4"/>
  <c r="C486" i="4"/>
  <c r="D486" i="4"/>
  <c r="F486" i="4"/>
  <c r="A487" i="4"/>
  <c r="B487" i="4"/>
  <c r="C487" i="4"/>
  <c r="D487" i="4"/>
  <c r="F487" i="4"/>
  <c r="A488" i="4"/>
  <c r="B488" i="4"/>
  <c r="C488" i="4"/>
  <c r="D488" i="4"/>
  <c r="F488" i="4"/>
  <c r="A489" i="4"/>
  <c r="B489" i="4"/>
  <c r="C489" i="4"/>
  <c r="D489" i="4"/>
  <c r="F489" i="4"/>
  <c r="A490" i="4"/>
  <c r="B490" i="4"/>
  <c r="C490" i="4"/>
  <c r="D490" i="4"/>
  <c r="F490" i="4"/>
  <c r="A491" i="4"/>
  <c r="B491" i="4"/>
  <c r="C491" i="4"/>
  <c r="D491" i="4"/>
  <c r="F491" i="4"/>
  <c r="A492" i="4"/>
  <c r="B492" i="4"/>
  <c r="C492" i="4"/>
  <c r="D492" i="4"/>
  <c r="F492" i="4"/>
  <c r="A493" i="4"/>
  <c r="B493" i="4"/>
  <c r="C493" i="4"/>
  <c r="D493" i="4"/>
  <c r="F493" i="4"/>
  <c r="A494" i="4"/>
  <c r="B494" i="4"/>
  <c r="C494" i="4"/>
  <c r="D494" i="4"/>
  <c r="F494" i="4"/>
  <c r="A495" i="4"/>
  <c r="B495" i="4"/>
  <c r="C495" i="4"/>
  <c r="D495" i="4"/>
  <c r="F495" i="4"/>
  <c r="A496" i="4"/>
  <c r="B496" i="4"/>
  <c r="C496" i="4"/>
  <c r="D496" i="4"/>
  <c r="F496" i="4"/>
  <c r="A497" i="4"/>
  <c r="B497" i="4"/>
  <c r="C497" i="4"/>
  <c r="D497" i="4"/>
  <c r="F497" i="4"/>
  <c r="A498" i="4"/>
  <c r="B498" i="4"/>
  <c r="C498" i="4"/>
  <c r="D498" i="4"/>
  <c r="F498" i="4"/>
  <c r="A499" i="4"/>
  <c r="B499" i="4"/>
  <c r="C499" i="4"/>
  <c r="D499" i="4"/>
  <c r="F499" i="4"/>
  <c r="A500" i="4"/>
  <c r="B500" i="4"/>
  <c r="C500" i="4"/>
  <c r="D500" i="4"/>
  <c r="F500" i="4"/>
  <c r="A501" i="4"/>
  <c r="B501" i="4"/>
  <c r="C501" i="4"/>
  <c r="D501" i="4"/>
  <c r="F501" i="4"/>
  <c r="E16" i="36" l="1"/>
  <c r="K6" i="34" s="1"/>
  <c r="L6" i="4"/>
  <c r="C6" i="33"/>
  <c r="D6" i="33"/>
  <c r="C15" i="33"/>
  <c r="D15" i="33"/>
  <c r="C21" i="33"/>
  <c r="D21" i="33"/>
  <c r="C28" i="33"/>
  <c r="D28" i="33"/>
  <c r="C38" i="33"/>
  <c r="D38" i="33"/>
  <c r="C45" i="33"/>
  <c r="D45" i="33"/>
  <c r="C52" i="33"/>
  <c r="D52" i="33"/>
  <c r="C59" i="33"/>
  <c r="D59" i="33"/>
  <c r="C66" i="33"/>
  <c r="D66" i="33"/>
  <c r="C75" i="33"/>
  <c r="D75" i="33"/>
  <c r="D5" i="33" l="1"/>
  <c r="C5" i="33"/>
  <c r="P3" i="17" l="1"/>
  <c r="D53" i="36" l="1"/>
  <c r="C53" i="36"/>
  <c r="D50" i="36"/>
  <c r="C50" i="36"/>
  <c r="D39" i="36"/>
  <c r="C39" i="36"/>
  <c r="D36" i="36"/>
  <c r="C36" i="36"/>
  <c r="D34" i="36"/>
  <c r="C34" i="36"/>
  <c r="C31" i="36"/>
  <c r="D31" i="36"/>
  <c r="D28" i="36"/>
  <c r="C28" i="36"/>
  <c r="D25" i="36"/>
  <c r="C25" i="36"/>
  <c r="D14" i="36"/>
  <c r="C14" i="36"/>
  <c r="D11" i="36"/>
  <c r="C11" i="36"/>
  <c r="D9" i="36"/>
  <c r="C9" i="36"/>
  <c r="D6" i="36"/>
  <c r="C6" i="36"/>
  <c r="C5" i="36" l="1"/>
  <c r="D30" i="36"/>
  <c r="C30" i="36"/>
  <c r="D5" i="36"/>
  <c r="E35" i="35"/>
  <c r="D35" i="35"/>
  <c r="E27" i="35"/>
  <c r="D27" i="35"/>
  <c r="D26" i="35" s="1"/>
  <c r="E19" i="35"/>
  <c r="D19" i="35"/>
  <c r="E11" i="35"/>
  <c r="E10" i="35" s="1"/>
  <c r="D11" i="35"/>
  <c r="E26" i="35" l="1"/>
  <c r="D10" i="35"/>
  <c r="C27" i="12"/>
  <c r="C30" i="12" s="1"/>
  <c r="D27" i="12"/>
  <c r="D30" i="12" s="1"/>
  <c r="C14" i="12"/>
  <c r="D14" i="12"/>
  <c r="C17" i="12"/>
  <c r="D17" i="12"/>
  <c r="C20" i="12" l="1"/>
  <c r="C32" i="12" s="1"/>
  <c r="D20" i="12"/>
  <c r="D32" i="12" s="1"/>
  <c r="N24" i="12"/>
  <c r="D5" i="34" l="1"/>
  <c r="G10" i="25" l="1"/>
  <c r="T10" i="25" s="1"/>
  <c r="G14" i="25"/>
  <c r="T14" i="25" s="1"/>
  <c r="G18" i="25"/>
  <c r="T18" i="25" s="1"/>
  <c r="G26" i="25"/>
  <c r="T26" i="25" s="1"/>
  <c r="G35" i="25"/>
  <c r="T35" i="25" s="1"/>
  <c r="G37" i="25"/>
  <c r="T37" i="25" s="1"/>
  <c r="G42" i="25"/>
  <c r="T42" i="25" s="1"/>
  <c r="G47" i="25"/>
  <c r="T47" i="25" s="1"/>
  <c r="G52" i="25"/>
  <c r="T52" i="25" s="1"/>
  <c r="G53" i="25"/>
  <c r="T53" i="25" s="1"/>
  <c r="G59" i="25"/>
  <c r="T59" i="25" s="1"/>
  <c r="G65" i="25"/>
  <c r="T65" i="25" s="1"/>
  <c r="G68" i="25"/>
  <c r="T68" i="25" s="1"/>
  <c r="G71" i="25"/>
  <c r="T71" i="25" s="1"/>
  <c r="G72" i="25"/>
  <c r="T72" i="25" s="1"/>
  <c r="G77" i="25"/>
  <c r="T77" i="25" s="1"/>
  <c r="G83" i="25"/>
  <c r="T83" i="25" s="1"/>
  <c r="G84" i="25"/>
  <c r="T84" i="25" s="1"/>
  <c r="G89" i="25"/>
  <c r="T89" i="25" s="1"/>
  <c r="G93" i="25"/>
  <c r="T93" i="25" s="1"/>
  <c r="G95" i="25"/>
  <c r="T95" i="25" s="1"/>
  <c r="G100" i="25"/>
  <c r="T100" i="25" s="1"/>
  <c r="G103" i="25"/>
  <c r="T103" i="25" s="1"/>
  <c r="G104" i="25"/>
  <c r="T104" i="25" s="1"/>
  <c r="G105" i="25"/>
  <c r="T105" i="25" s="1"/>
  <c r="G106" i="25"/>
  <c r="T106" i="25" s="1"/>
  <c r="G107" i="25"/>
  <c r="T107" i="25" s="1"/>
  <c r="G108" i="25"/>
  <c r="T108" i="25" s="1"/>
  <c r="G109" i="25"/>
  <c r="T109" i="25" s="1"/>
  <c r="G110" i="25"/>
  <c r="T110" i="25" s="1"/>
  <c r="G111" i="25"/>
  <c r="T111" i="25" s="1"/>
  <c r="G112" i="25"/>
  <c r="T112" i="25" s="1"/>
  <c r="G113" i="25"/>
  <c r="T113" i="25" s="1"/>
  <c r="G114" i="25"/>
  <c r="T114" i="25" s="1"/>
  <c r="G115" i="25"/>
  <c r="T115" i="25" s="1"/>
  <c r="G116" i="25"/>
  <c r="T116" i="25" s="1"/>
  <c r="G117" i="25"/>
  <c r="T117" i="25" s="1"/>
  <c r="G118" i="25"/>
  <c r="T118" i="25" s="1"/>
  <c r="G119" i="25"/>
  <c r="T119" i="25" s="1"/>
  <c r="G120" i="25"/>
  <c r="T120" i="25" s="1"/>
  <c r="G121" i="25"/>
  <c r="T121" i="25" s="1"/>
  <c r="G122" i="25"/>
  <c r="T122" i="25" s="1"/>
  <c r="G123" i="25"/>
  <c r="T123" i="25" s="1"/>
  <c r="G124" i="25"/>
  <c r="T124" i="25" s="1"/>
  <c r="G125" i="25"/>
  <c r="T125" i="25" s="1"/>
  <c r="G126" i="25"/>
  <c r="T126" i="25" s="1"/>
  <c r="G127" i="25"/>
  <c r="T127" i="25" s="1"/>
  <c r="G128" i="25"/>
  <c r="T128" i="25" s="1"/>
  <c r="G129" i="25"/>
  <c r="T129" i="25" s="1"/>
  <c r="G130" i="25"/>
  <c r="T130" i="25" s="1"/>
  <c r="G131" i="25"/>
  <c r="T131" i="25" s="1"/>
  <c r="G132" i="25"/>
  <c r="T132" i="25" s="1"/>
  <c r="G133" i="25"/>
  <c r="T133" i="25" s="1"/>
  <c r="G134" i="25"/>
  <c r="T134" i="25" s="1"/>
  <c r="G135" i="25"/>
  <c r="T135" i="25" s="1"/>
  <c r="G136" i="25"/>
  <c r="T136" i="25" s="1"/>
  <c r="G137" i="25"/>
  <c r="T137" i="25" s="1"/>
  <c r="G138" i="25"/>
  <c r="T138" i="25" s="1"/>
  <c r="G139" i="25"/>
  <c r="T139" i="25" s="1"/>
  <c r="G140" i="25"/>
  <c r="T140" i="25" s="1"/>
  <c r="G141" i="25"/>
  <c r="T141" i="25" s="1"/>
  <c r="G142" i="25"/>
  <c r="T142" i="25" s="1"/>
  <c r="G143" i="25"/>
  <c r="T143" i="25" s="1"/>
  <c r="G144" i="25"/>
  <c r="T144" i="25" s="1"/>
  <c r="G145" i="25"/>
  <c r="T145" i="25" s="1"/>
  <c r="G146" i="25"/>
  <c r="T146" i="25" s="1"/>
  <c r="G147" i="25"/>
  <c r="T147" i="25" s="1"/>
  <c r="G148" i="25"/>
  <c r="T148" i="25" s="1"/>
  <c r="G149" i="25"/>
  <c r="T149" i="25" s="1"/>
  <c r="G150" i="25"/>
  <c r="T150" i="25" s="1"/>
  <c r="G151" i="25"/>
  <c r="T151" i="25" s="1"/>
  <c r="G152" i="25"/>
  <c r="T152" i="25" s="1"/>
  <c r="G153" i="25"/>
  <c r="T153" i="25" s="1"/>
  <c r="G154" i="25"/>
  <c r="T154" i="25" s="1"/>
  <c r="G155" i="25"/>
  <c r="T155" i="25" s="1"/>
  <c r="G156" i="25"/>
  <c r="T156" i="25" s="1"/>
  <c r="G157" i="25"/>
  <c r="T157" i="25" s="1"/>
  <c r="G158" i="25"/>
  <c r="T158" i="25" s="1"/>
  <c r="G159" i="25"/>
  <c r="T159" i="25" s="1"/>
  <c r="G160" i="25"/>
  <c r="T160" i="25" s="1"/>
  <c r="G161" i="25"/>
  <c r="T161" i="25" s="1"/>
  <c r="G162" i="25"/>
  <c r="T162" i="25" s="1"/>
  <c r="G163" i="25"/>
  <c r="T163" i="25" s="1"/>
  <c r="G164" i="25"/>
  <c r="T164" i="25" s="1"/>
  <c r="G165" i="25"/>
  <c r="T165" i="25" s="1"/>
  <c r="G166" i="25"/>
  <c r="T166" i="25" s="1"/>
  <c r="G167" i="25"/>
  <c r="T167" i="25" s="1"/>
  <c r="G168" i="25"/>
  <c r="T168" i="25" s="1"/>
  <c r="G169" i="25"/>
  <c r="T169" i="25" s="1"/>
  <c r="G170" i="25"/>
  <c r="T170" i="25" s="1"/>
  <c r="G171" i="25"/>
  <c r="T171" i="25" s="1"/>
  <c r="G172" i="25"/>
  <c r="T172" i="25" s="1"/>
  <c r="G173" i="25"/>
  <c r="T173" i="25" s="1"/>
  <c r="G174" i="25"/>
  <c r="T174" i="25" s="1"/>
  <c r="G175" i="25"/>
  <c r="T175" i="25" s="1"/>
  <c r="G176" i="25"/>
  <c r="T176" i="25" s="1"/>
  <c r="G177" i="25"/>
  <c r="G178" i="25"/>
  <c r="G179" i="25"/>
  <c r="G180" i="25"/>
  <c r="G181" i="25"/>
  <c r="G182" i="25"/>
  <c r="G183" i="25"/>
  <c r="G184" i="25"/>
  <c r="G185" i="25"/>
  <c r="G186" i="25"/>
  <c r="G187" i="25"/>
  <c r="G188" i="25"/>
  <c r="G189" i="25"/>
  <c r="G190" i="25"/>
  <c r="G191" i="25"/>
  <c r="G192" i="25"/>
  <c r="G193" i="25"/>
  <c r="G194" i="25"/>
  <c r="G195" i="25"/>
  <c r="G196" i="25"/>
  <c r="G197" i="25"/>
  <c r="G198" i="25"/>
  <c r="G199" i="25"/>
  <c r="G200" i="25"/>
  <c r="G201" i="25"/>
  <c r="G202" i="25"/>
  <c r="G203" i="25"/>
  <c r="G204" i="25"/>
  <c r="G205" i="25"/>
  <c r="G206" i="25"/>
  <c r="G207" i="25"/>
  <c r="G208" i="25"/>
  <c r="G209" i="25"/>
  <c r="G210" i="25"/>
  <c r="G211" i="25"/>
  <c r="G212" i="25"/>
  <c r="G213" i="25"/>
  <c r="G214" i="25"/>
  <c r="G215" i="25"/>
  <c r="G216" i="25"/>
  <c r="G217" i="25"/>
  <c r="G218" i="25"/>
  <c r="G219" i="25"/>
  <c r="G220" i="25"/>
  <c r="G221" i="25"/>
  <c r="G222" i="25"/>
  <c r="G223" i="25"/>
  <c r="G224" i="25"/>
  <c r="G225" i="25"/>
  <c r="G226" i="25"/>
  <c r="G227" i="25"/>
  <c r="G228" i="25"/>
  <c r="G229" i="25"/>
  <c r="G230" i="25"/>
  <c r="G231" i="25"/>
  <c r="G232" i="25"/>
  <c r="G233" i="25"/>
  <c r="G234" i="25"/>
  <c r="G235" i="25"/>
  <c r="G236" i="25"/>
  <c r="G237" i="25"/>
  <c r="G238" i="25"/>
  <c r="G239" i="25"/>
  <c r="G240" i="25"/>
  <c r="G241" i="25"/>
  <c r="G242" i="25"/>
  <c r="G243" i="25"/>
  <c r="G244" i="25"/>
  <c r="G245" i="25"/>
  <c r="G246" i="25"/>
  <c r="G247" i="25"/>
  <c r="G248" i="25"/>
  <c r="G249" i="25"/>
  <c r="G250" i="25"/>
  <c r="G251" i="25"/>
  <c r="G252" i="25"/>
  <c r="G253" i="25"/>
  <c r="G254" i="25"/>
  <c r="G255" i="25"/>
  <c r="G256" i="25"/>
  <c r="G257" i="25"/>
  <c r="G258" i="25"/>
  <c r="G259" i="25"/>
  <c r="G260" i="25"/>
  <c r="G261" i="25"/>
  <c r="G262" i="25"/>
  <c r="G263" i="25"/>
  <c r="G264" i="25"/>
  <c r="G265" i="25"/>
  <c r="G266" i="25"/>
  <c r="G267" i="25"/>
  <c r="G268" i="25"/>
  <c r="G269" i="25"/>
  <c r="G270" i="25"/>
  <c r="G271" i="25"/>
  <c r="G272" i="25"/>
  <c r="G273" i="25"/>
  <c r="G274" i="25"/>
  <c r="G275" i="25"/>
  <c r="G276" i="25"/>
  <c r="G277" i="25"/>
  <c r="G278" i="25"/>
  <c r="G279" i="25"/>
  <c r="G280" i="25"/>
  <c r="G281" i="25"/>
  <c r="G282" i="25"/>
  <c r="G283" i="25"/>
  <c r="G284" i="25"/>
  <c r="G285" i="25"/>
  <c r="G286" i="25"/>
  <c r="G287" i="25"/>
  <c r="G288" i="25"/>
  <c r="G289" i="25"/>
  <c r="G290" i="25"/>
  <c r="G291" i="25"/>
  <c r="G292" i="25"/>
  <c r="G293" i="25"/>
  <c r="G294" i="25"/>
  <c r="G295" i="25"/>
  <c r="G296" i="25"/>
  <c r="G297" i="25"/>
  <c r="G298" i="25"/>
  <c r="G299" i="25"/>
  <c r="G300" i="25"/>
  <c r="G301" i="25"/>
  <c r="G302" i="25"/>
  <c r="G303" i="25"/>
  <c r="G304" i="25"/>
  <c r="G305" i="25"/>
  <c r="G306" i="25"/>
  <c r="G307" i="25"/>
  <c r="G308" i="25"/>
  <c r="G309" i="25"/>
  <c r="G310" i="25"/>
  <c r="G311" i="25"/>
  <c r="G312" i="25"/>
  <c r="G313" i="25"/>
  <c r="G314" i="25"/>
  <c r="G315" i="25"/>
  <c r="G316" i="25"/>
  <c r="G317" i="25"/>
  <c r="G318" i="25"/>
  <c r="G319" i="25"/>
  <c r="G320" i="25"/>
  <c r="G321" i="25"/>
  <c r="G322" i="25"/>
  <c r="G323" i="25"/>
  <c r="G324" i="25"/>
  <c r="G325" i="25"/>
  <c r="G326" i="25"/>
  <c r="G327" i="25"/>
  <c r="G328" i="25"/>
  <c r="G329" i="25"/>
  <c r="G330" i="25"/>
  <c r="G331" i="25"/>
  <c r="G332" i="25"/>
  <c r="G333" i="25"/>
  <c r="G334" i="25"/>
  <c r="G335" i="25"/>
  <c r="G336" i="25"/>
  <c r="G337" i="25"/>
  <c r="G338" i="25"/>
  <c r="G339" i="25"/>
  <c r="G340" i="25"/>
  <c r="G341" i="25"/>
  <c r="G342" i="25"/>
  <c r="G343" i="25"/>
  <c r="G344" i="25"/>
  <c r="G345" i="25"/>
  <c r="G346" i="25"/>
  <c r="G347" i="25"/>
  <c r="G348" i="25"/>
  <c r="G349" i="25"/>
  <c r="G350" i="25"/>
  <c r="G351" i="25"/>
  <c r="G352" i="25"/>
  <c r="G353" i="25"/>
  <c r="G354" i="25"/>
  <c r="G355" i="25"/>
  <c r="G356" i="25"/>
  <c r="G357" i="25"/>
  <c r="G358" i="25"/>
  <c r="G359" i="25"/>
  <c r="G360" i="25"/>
  <c r="G361" i="25"/>
  <c r="G362" i="25"/>
  <c r="G363" i="25"/>
  <c r="G364" i="25"/>
  <c r="G365" i="25"/>
  <c r="G366" i="25"/>
  <c r="G367" i="25"/>
  <c r="G368" i="25"/>
  <c r="G369" i="25"/>
  <c r="G370" i="25"/>
  <c r="G371" i="25"/>
  <c r="G372" i="25"/>
  <c r="G373" i="25"/>
  <c r="G374" i="25"/>
  <c r="G375" i="25"/>
  <c r="G376" i="25"/>
  <c r="G377" i="25"/>
  <c r="G378" i="25"/>
  <c r="G379" i="25"/>
  <c r="G380" i="25"/>
  <c r="G381" i="25"/>
  <c r="G382" i="25"/>
  <c r="G383" i="25"/>
  <c r="G384" i="25"/>
  <c r="G385" i="25"/>
  <c r="G386" i="25"/>
  <c r="G387" i="25"/>
  <c r="G388" i="25"/>
  <c r="G389" i="25"/>
  <c r="G390" i="25"/>
  <c r="G391" i="25"/>
  <c r="G392" i="25"/>
  <c r="G393" i="25"/>
  <c r="G394" i="25"/>
  <c r="G395" i="25"/>
  <c r="G396" i="25"/>
  <c r="G397" i="25"/>
  <c r="G398" i="25"/>
  <c r="G399" i="25"/>
  <c r="G400" i="25"/>
  <c r="G401" i="25"/>
  <c r="G402" i="25"/>
  <c r="G403" i="25"/>
  <c r="G404" i="25"/>
  <c r="G405" i="25"/>
  <c r="G406" i="25"/>
  <c r="G407" i="25"/>
  <c r="G408" i="25"/>
  <c r="G409" i="25"/>
  <c r="G410" i="25"/>
  <c r="G411" i="25"/>
  <c r="G412" i="25"/>
  <c r="G413" i="25"/>
  <c r="G414" i="25"/>
  <c r="G415" i="25"/>
  <c r="G416" i="25"/>
  <c r="G417" i="25"/>
  <c r="G418" i="25"/>
  <c r="G419" i="25"/>
  <c r="G420" i="25"/>
  <c r="G421" i="25"/>
  <c r="G422" i="25"/>
  <c r="G423" i="25"/>
  <c r="G424" i="25"/>
  <c r="G425" i="25"/>
  <c r="G426" i="25"/>
  <c r="G427" i="25"/>
  <c r="G428" i="25"/>
  <c r="G429" i="25"/>
  <c r="G430" i="25"/>
  <c r="G431" i="25"/>
  <c r="G432" i="25"/>
  <c r="G433" i="25"/>
  <c r="G434" i="25"/>
  <c r="G435" i="25"/>
  <c r="G436" i="25"/>
  <c r="G437" i="25"/>
  <c r="G438" i="25"/>
  <c r="G439" i="25"/>
  <c r="G440" i="25"/>
  <c r="G441" i="25"/>
  <c r="G442" i="25"/>
  <c r="G443" i="25"/>
  <c r="G444" i="25"/>
  <c r="G445" i="25"/>
  <c r="G446" i="25"/>
  <c r="G447" i="25"/>
  <c r="G448" i="25"/>
  <c r="G449" i="25"/>
  <c r="G450" i="25"/>
  <c r="G451" i="25"/>
  <c r="G452" i="25"/>
  <c r="G453" i="25"/>
  <c r="G454" i="25"/>
  <c r="G455" i="25"/>
  <c r="G456" i="25"/>
  <c r="G457" i="25"/>
  <c r="G458" i="25"/>
  <c r="G459" i="25"/>
  <c r="G460" i="25"/>
  <c r="G461" i="25"/>
  <c r="G462" i="25"/>
  <c r="G463" i="25"/>
  <c r="G464" i="25"/>
  <c r="G465" i="25"/>
  <c r="G466" i="25"/>
  <c r="G467" i="25"/>
  <c r="G468" i="25"/>
  <c r="G469" i="25"/>
  <c r="G470" i="25"/>
  <c r="G471" i="25"/>
  <c r="G472" i="25"/>
  <c r="G473" i="25"/>
  <c r="G474" i="25"/>
  <c r="G475" i="25"/>
  <c r="G476" i="25"/>
  <c r="G477" i="25"/>
  <c r="G478" i="25"/>
  <c r="G479" i="25"/>
  <c r="G480" i="25"/>
  <c r="G481" i="25"/>
  <c r="G482" i="25"/>
  <c r="G483" i="25"/>
  <c r="G484" i="25"/>
  <c r="G485" i="25"/>
  <c r="G486" i="25"/>
  <c r="G487" i="25"/>
  <c r="G488" i="25"/>
  <c r="G489" i="25"/>
  <c r="G490" i="25"/>
  <c r="G491" i="25"/>
  <c r="G492" i="25"/>
  <c r="G493" i="25"/>
  <c r="G494" i="25"/>
  <c r="G495" i="25"/>
  <c r="G496" i="25"/>
  <c r="G497" i="25"/>
  <c r="G498" i="25"/>
  <c r="G499" i="25"/>
  <c r="G500" i="25"/>
  <c r="G501" i="25"/>
  <c r="AG8" i="25"/>
  <c r="AG9" i="25"/>
  <c r="AG10" i="25"/>
  <c r="AG11" i="25"/>
  <c r="AG12" i="25"/>
  <c r="AG13" i="25"/>
  <c r="AG14" i="25"/>
  <c r="AG15" i="25"/>
  <c r="AG16" i="25"/>
  <c r="AG17" i="25"/>
  <c r="AG18" i="25"/>
  <c r="AG19" i="25"/>
  <c r="AG20" i="25"/>
  <c r="AG21" i="25"/>
  <c r="AG22" i="25"/>
  <c r="AG23" i="25"/>
  <c r="AG24" i="25"/>
  <c r="AG25" i="25"/>
  <c r="AG26" i="25"/>
  <c r="AG27" i="25"/>
  <c r="AG28" i="25"/>
  <c r="AG29" i="25"/>
  <c r="AG30" i="25"/>
  <c r="AG31" i="25"/>
  <c r="AG32" i="25"/>
  <c r="AG33" i="25"/>
  <c r="AG34" i="25"/>
  <c r="AG35" i="25"/>
  <c r="AG36" i="25"/>
  <c r="AG37" i="25"/>
  <c r="AG38" i="25"/>
  <c r="AG39" i="25"/>
  <c r="AG40" i="25"/>
  <c r="AG41" i="25"/>
  <c r="AG42" i="25"/>
  <c r="AG43" i="25"/>
  <c r="AG44" i="25"/>
  <c r="AG45" i="25"/>
  <c r="AG46" i="25"/>
  <c r="AG47" i="25"/>
  <c r="AG48" i="25"/>
  <c r="AG49" i="25"/>
  <c r="AG50" i="25"/>
  <c r="AG51" i="25"/>
  <c r="AG52" i="25"/>
  <c r="AG53" i="25"/>
  <c r="AG54" i="25"/>
  <c r="AG55" i="25"/>
  <c r="AG56" i="25"/>
  <c r="AG57" i="25"/>
  <c r="AG58" i="25"/>
  <c r="AG59" i="25"/>
  <c r="AG60" i="25"/>
  <c r="AG61" i="25"/>
  <c r="AG62" i="25"/>
  <c r="AG63" i="25"/>
  <c r="AG64" i="25"/>
  <c r="AG65" i="25"/>
  <c r="AG66" i="25"/>
  <c r="AG67" i="25"/>
  <c r="AG68" i="25"/>
  <c r="AG69" i="25"/>
  <c r="AG70" i="25"/>
  <c r="AG71" i="25"/>
  <c r="AG72" i="25"/>
  <c r="AG73" i="25"/>
  <c r="AG74" i="25"/>
  <c r="AG75" i="25"/>
  <c r="AG76" i="25"/>
  <c r="AG77" i="25"/>
  <c r="AG78" i="25"/>
  <c r="AG79" i="25"/>
  <c r="AG80" i="25"/>
  <c r="AG81" i="25"/>
  <c r="AG82" i="25"/>
  <c r="AG83" i="25"/>
  <c r="AG84" i="25"/>
  <c r="AG85" i="25"/>
  <c r="AG86" i="25"/>
  <c r="AG87" i="25"/>
  <c r="AG88" i="25"/>
  <c r="AG89" i="25"/>
  <c r="AG90" i="25"/>
  <c r="AG91" i="25"/>
  <c r="AG92" i="25"/>
  <c r="AG93" i="25"/>
  <c r="AG94" i="25"/>
  <c r="AG95" i="25"/>
  <c r="AG96" i="25"/>
  <c r="AG97" i="25"/>
  <c r="AG98" i="25"/>
  <c r="AG99" i="25"/>
  <c r="AG100" i="25"/>
  <c r="AG101" i="25"/>
  <c r="AG102" i="25"/>
  <c r="AG103" i="25"/>
  <c r="AG104" i="25"/>
  <c r="AG105" i="25"/>
  <c r="AG106" i="25"/>
  <c r="AG107" i="25"/>
  <c r="AG108" i="25"/>
  <c r="AG109" i="25"/>
  <c r="AG110" i="25"/>
  <c r="AG111" i="25"/>
  <c r="AG112" i="25"/>
  <c r="AG113" i="25"/>
  <c r="AG114" i="25"/>
  <c r="AG115" i="25"/>
  <c r="AG116" i="25"/>
  <c r="AG117" i="25"/>
  <c r="AG118" i="25"/>
  <c r="AG119" i="25"/>
  <c r="AG120" i="25"/>
  <c r="AG121" i="25"/>
  <c r="AG122" i="25"/>
  <c r="AG123" i="25"/>
  <c r="AG124" i="25"/>
  <c r="AG125" i="25"/>
  <c r="AG126" i="25"/>
  <c r="AG127" i="25"/>
  <c r="AG128" i="25"/>
  <c r="AG129" i="25"/>
  <c r="AG130" i="25"/>
  <c r="AG131" i="25"/>
  <c r="AG132" i="25"/>
  <c r="AG133" i="25"/>
  <c r="AG134" i="25"/>
  <c r="AG135" i="25"/>
  <c r="AG136" i="25"/>
  <c r="AG137" i="25"/>
  <c r="AG138" i="25"/>
  <c r="AG139" i="25"/>
  <c r="AG140" i="25"/>
  <c r="AG141" i="25"/>
  <c r="AG142" i="25"/>
  <c r="AG143" i="25"/>
  <c r="AG144" i="25"/>
  <c r="AG145" i="25"/>
  <c r="AG146" i="25"/>
  <c r="AG147" i="25"/>
  <c r="AG148" i="25"/>
  <c r="AG149" i="25"/>
  <c r="AG150" i="25"/>
  <c r="AG151" i="25"/>
  <c r="AG152" i="25"/>
  <c r="AG153" i="25"/>
  <c r="AG154" i="25"/>
  <c r="AG155" i="25"/>
  <c r="AG156" i="25"/>
  <c r="AG157" i="25"/>
  <c r="AG158" i="25"/>
  <c r="AG159" i="25"/>
  <c r="AG160" i="25"/>
  <c r="AG161" i="25"/>
  <c r="AG162" i="25"/>
  <c r="AG163" i="25"/>
  <c r="AG164" i="25"/>
  <c r="AG165" i="25"/>
  <c r="AG166" i="25"/>
  <c r="AG167" i="25"/>
  <c r="AG168" i="25"/>
  <c r="AG169" i="25"/>
  <c r="AG170" i="25"/>
  <c r="AG171" i="25"/>
  <c r="AG172" i="25"/>
  <c r="AG173" i="25"/>
  <c r="AG174" i="25"/>
  <c r="AG175" i="25"/>
  <c r="AG176" i="25"/>
  <c r="AG177" i="25"/>
  <c r="AG178" i="25"/>
  <c r="AG179" i="25"/>
  <c r="AG180" i="25"/>
  <c r="AG181" i="25"/>
  <c r="AG182" i="25"/>
  <c r="AG183" i="25"/>
  <c r="AG184" i="25"/>
  <c r="AG185" i="25"/>
  <c r="AG186" i="25"/>
  <c r="AG187" i="25"/>
  <c r="AG188" i="25"/>
  <c r="AG189" i="25"/>
  <c r="AG190" i="25"/>
  <c r="AG191" i="25"/>
  <c r="AG192" i="25"/>
  <c r="AG193" i="25"/>
  <c r="AG194" i="25"/>
  <c r="AG195" i="25"/>
  <c r="AG196" i="25"/>
  <c r="AG197" i="25"/>
  <c r="AG198" i="25"/>
  <c r="AG199" i="25"/>
  <c r="AG200" i="25"/>
  <c r="AG201" i="25"/>
  <c r="AG202" i="25"/>
  <c r="AG203" i="25"/>
  <c r="AG204" i="25"/>
  <c r="AG205" i="25"/>
  <c r="AG206" i="25"/>
  <c r="AG207" i="25"/>
  <c r="AG208" i="25"/>
  <c r="AG209" i="25"/>
  <c r="AG210" i="25"/>
  <c r="AG211" i="25"/>
  <c r="AG212" i="25"/>
  <c r="AG213" i="25"/>
  <c r="AG214" i="25"/>
  <c r="AG215" i="25"/>
  <c r="AG216" i="25"/>
  <c r="AG217" i="25"/>
  <c r="AG218" i="25"/>
  <c r="AG219" i="25"/>
  <c r="AG220" i="25"/>
  <c r="AG221" i="25"/>
  <c r="AG222" i="25"/>
  <c r="AG223" i="25"/>
  <c r="AG224" i="25"/>
  <c r="AG225" i="25"/>
  <c r="AG226" i="25"/>
  <c r="AG227" i="25"/>
  <c r="AG228" i="25"/>
  <c r="AG229" i="25"/>
  <c r="AG230" i="25"/>
  <c r="AG231" i="25"/>
  <c r="AG232" i="25"/>
  <c r="AG233" i="25"/>
  <c r="AG234" i="25"/>
  <c r="AG235" i="25"/>
  <c r="AG236" i="25"/>
  <c r="AG237" i="25"/>
  <c r="AG238" i="25"/>
  <c r="AG239" i="25"/>
  <c r="AG240" i="25"/>
  <c r="G21" i="25" s="1"/>
  <c r="T21" i="25" s="1"/>
  <c r="AG241" i="25"/>
  <c r="G9" i="25" s="1"/>
  <c r="T9" i="25" s="1"/>
  <c r="AG242" i="25"/>
  <c r="AG243" i="25"/>
  <c r="G15" i="25" s="1"/>
  <c r="T15" i="25" s="1"/>
  <c r="AG244" i="25"/>
  <c r="AG245" i="25"/>
  <c r="G51" i="25" s="1"/>
  <c r="T51" i="25" s="1"/>
  <c r="AG246" i="25"/>
  <c r="G27" i="25" s="1"/>
  <c r="T27" i="25" s="1"/>
  <c r="AG247" i="25"/>
  <c r="G11" i="25" s="1"/>
  <c r="T11" i="25" s="1"/>
  <c r="AG248" i="25"/>
  <c r="G75" i="25" s="1"/>
  <c r="T75" i="25" s="1"/>
  <c r="AG249" i="25"/>
  <c r="AG250" i="25"/>
  <c r="G57" i="25" s="1"/>
  <c r="T57" i="25" s="1"/>
  <c r="AG251" i="25"/>
  <c r="G45" i="25" s="1"/>
  <c r="T45" i="25" s="1"/>
  <c r="AG252" i="25"/>
  <c r="G39" i="25" s="1"/>
  <c r="T39" i="25" s="1"/>
  <c r="AG253" i="25"/>
  <c r="G69" i="25" s="1"/>
  <c r="T69" i="25" s="1"/>
  <c r="AG254" i="25"/>
  <c r="G66" i="25" s="1"/>
  <c r="T66" i="25" s="1"/>
  <c r="AG255" i="25"/>
  <c r="G87" i="25" s="1"/>
  <c r="T87" i="25" s="1"/>
  <c r="AG256" i="25"/>
  <c r="G63" i="25" s="1"/>
  <c r="T63" i="25" s="1"/>
  <c r="AG257" i="25"/>
  <c r="AG258" i="25"/>
  <c r="AG259" i="25"/>
  <c r="AG260" i="25"/>
  <c r="AG261" i="25"/>
  <c r="AG262" i="25"/>
  <c r="AG263" i="25"/>
  <c r="AG264" i="25"/>
  <c r="AG265" i="25"/>
  <c r="AG266" i="25"/>
  <c r="AG267" i="25"/>
  <c r="AG268" i="25"/>
  <c r="AG269" i="25"/>
  <c r="AG270" i="25"/>
  <c r="AG271" i="25"/>
  <c r="AG272" i="25"/>
  <c r="AG273" i="25"/>
  <c r="AG274" i="25"/>
  <c r="AG275" i="25"/>
  <c r="AG276" i="25"/>
  <c r="AG277" i="25"/>
  <c r="AG278" i="25"/>
  <c r="AG279" i="25"/>
  <c r="AG280" i="25"/>
  <c r="AG281" i="25"/>
  <c r="AG282" i="25"/>
  <c r="AG283" i="25"/>
  <c r="AG284" i="25"/>
  <c r="AG285" i="25"/>
  <c r="AG286" i="25"/>
  <c r="AG287" i="25"/>
  <c r="AG288" i="25"/>
  <c r="AG289" i="25"/>
  <c r="AG290" i="25"/>
  <c r="AG291" i="25"/>
  <c r="AG292" i="25"/>
  <c r="AG293" i="25"/>
  <c r="AG294" i="25"/>
  <c r="AG295" i="25"/>
  <c r="AG296" i="25"/>
  <c r="AG297" i="25"/>
  <c r="AG298" i="25"/>
  <c r="AG299" i="25"/>
  <c r="AG300" i="25"/>
  <c r="AG301" i="25"/>
  <c r="AG302" i="25"/>
  <c r="AG303" i="25"/>
  <c r="AG304" i="25"/>
  <c r="AG305" i="25"/>
  <c r="AG306" i="25"/>
  <c r="AG307" i="25"/>
  <c r="AG308" i="25"/>
  <c r="AG309" i="25"/>
  <c r="AG310" i="25"/>
  <c r="AG311" i="25"/>
  <c r="AG312" i="25"/>
  <c r="AG313" i="25"/>
  <c r="AG314" i="25"/>
  <c r="AG315" i="25"/>
  <c r="AG316" i="25"/>
  <c r="AG317" i="25"/>
  <c r="AG318" i="25"/>
  <c r="AG319" i="25"/>
  <c r="AG320" i="25"/>
  <c r="AG321" i="25"/>
  <c r="AG322" i="25"/>
  <c r="AG323" i="25"/>
  <c r="AG324" i="25"/>
  <c r="AG325" i="25"/>
  <c r="AG326" i="25"/>
  <c r="AG327" i="25"/>
  <c r="AG328" i="25"/>
  <c r="AG329" i="25"/>
  <c r="AG330" i="25"/>
  <c r="AG331" i="25"/>
  <c r="AG332" i="25"/>
  <c r="AG333" i="25"/>
  <c r="AG334" i="25"/>
  <c r="AG335" i="25"/>
  <c r="AG336" i="25"/>
  <c r="AG337" i="25"/>
  <c r="AG338" i="25"/>
  <c r="AG339" i="25"/>
  <c r="AG340" i="25"/>
  <c r="AG341" i="25"/>
  <c r="AG342" i="25"/>
  <c r="AG343" i="25"/>
  <c r="AG344" i="25"/>
  <c r="AG345" i="25"/>
  <c r="AG346" i="25"/>
  <c r="AG347" i="25"/>
  <c r="AG348" i="25"/>
  <c r="AG349" i="25"/>
  <c r="AG350" i="25"/>
  <c r="AG351" i="25"/>
  <c r="AG352" i="25"/>
  <c r="AG353" i="25"/>
  <c r="AG354" i="25"/>
  <c r="AG355" i="25"/>
  <c r="AG356" i="25"/>
  <c r="AG357" i="25"/>
  <c r="AG358" i="25"/>
  <c r="AG359" i="25"/>
  <c r="AG360" i="25"/>
  <c r="AG361" i="25"/>
  <c r="AG362" i="25"/>
  <c r="AG363" i="25"/>
  <c r="AG364" i="25"/>
  <c r="AG365" i="25"/>
  <c r="AG366" i="25"/>
  <c r="AG367" i="25"/>
  <c r="AG368" i="25"/>
  <c r="AG369" i="25"/>
  <c r="AG370" i="25"/>
  <c r="AG371" i="25"/>
  <c r="AG372" i="25"/>
  <c r="AG373" i="25"/>
  <c r="AG374" i="25"/>
  <c r="AG375" i="25"/>
  <c r="AG376" i="25"/>
  <c r="AG377" i="25"/>
  <c r="AG378" i="25"/>
  <c r="AG379" i="25"/>
  <c r="AG380" i="25"/>
  <c r="AG381" i="25"/>
  <c r="AG382" i="25"/>
  <c r="AG383" i="25"/>
  <c r="AG384" i="25"/>
  <c r="AG385" i="25"/>
  <c r="AG386" i="25"/>
  <c r="AG387" i="25"/>
  <c r="AG388" i="25"/>
  <c r="AG389" i="25"/>
  <c r="AG390" i="25"/>
  <c r="AG391" i="25"/>
  <c r="AG392" i="25"/>
  <c r="AG393" i="25"/>
  <c r="AG394" i="25"/>
  <c r="AG395" i="25"/>
  <c r="AG396" i="25"/>
  <c r="AG397" i="25"/>
  <c r="AG398" i="25"/>
  <c r="AG399" i="25"/>
  <c r="AG400" i="25"/>
  <c r="AG401" i="25"/>
  <c r="AG402" i="25"/>
  <c r="AG403" i="25"/>
  <c r="AG404" i="25"/>
  <c r="AG405" i="25"/>
  <c r="AG406" i="25"/>
  <c r="AG407" i="25"/>
  <c r="AG408" i="25"/>
  <c r="AG409" i="25"/>
  <c r="AG410" i="25"/>
  <c r="AG411" i="25"/>
  <c r="AG412" i="25"/>
  <c r="AG413" i="25"/>
  <c r="AG414" i="25"/>
  <c r="AG415" i="25"/>
  <c r="AG416" i="25"/>
  <c r="AG417" i="25"/>
  <c r="AG418" i="25"/>
  <c r="AG419" i="25"/>
  <c r="AG420" i="25"/>
  <c r="AG421" i="25"/>
  <c r="AG422" i="25"/>
  <c r="AG423" i="25"/>
  <c r="AG424" i="25"/>
  <c r="AG425" i="25"/>
  <c r="AG426" i="25"/>
  <c r="AG427" i="25"/>
  <c r="AG428" i="25"/>
  <c r="AG429" i="25"/>
  <c r="AG430" i="25"/>
  <c r="AG431" i="25"/>
  <c r="AG432" i="25"/>
  <c r="AG433" i="25"/>
  <c r="AG434" i="25"/>
  <c r="AG435" i="25"/>
  <c r="AG436" i="25"/>
  <c r="AG437" i="25"/>
  <c r="AG438" i="25"/>
  <c r="AG439" i="25"/>
  <c r="AG440" i="25"/>
  <c r="AG441" i="25"/>
  <c r="AG442" i="25"/>
  <c r="AG443" i="25"/>
  <c r="AG444" i="25"/>
  <c r="AG445" i="25"/>
  <c r="AG446" i="25"/>
  <c r="AG447" i="25"/>
  <c r="AG448" i="25"/>
  <c r="AG449" i="25"/>
  <c r="AG450" i="25"/>
  <c r="AG451" i="25"/>
  <c r="AG452" i="25"/>
  <c r="AG453" i="25"/>
  <c r="AG454" i="25"/>
  <c r="AG455" i="25"/>
  <c r="AG456" i="25"/>
  <c r="AG457" i="25"/>
  <c r="AG458" i="25"/>
  <c r="AG459" i="25"/>
  <c r="AG460" i="25"/>
  <c r="AG461" i="25"/>
  <c r="AG462" i="25"/>
  <c r="AG463" i="25"/>
  <c r="AG464" i="25"/>
  <c r="AG465" i="25"/>
  <c r="AG466" i="25"/>
  <c r="AG467" i="25"/>
  <c r="AG468" i="25"/>
  <c r="AG469" i="25"/>
  <c r="AG470" i="25"/>
  <c r="AG471" i="25"/>
  <c r="AG472" i="25"/>
  <c r="AG473" i="25"/>
  <c r="AG474" i="25"/>
  <c r="AG475" i="25"/>
  <c r="AG476" i="25"/>
  <c r="AG477" i="25"/>
  <c r="AG478" i="25"/>
  <c r="AG479" i="25"/>
  <c r="AG480" i="25"/>
  <c r="AG481" i="25"/>
  <c r="AG482" i="25"/>
  <c r="AG483" i="25"/>
  <c r="AG484" i="25"/>
  <c r="AG485" i="25"/>
  <c r="AG486" i="25"/>
  <c r="AG487" i="25"/>
  <c r="AG488" i="25"/>
  <c r="AG489" i="25"/>
  <c r="AG490" i="25"/>
  <c r="AG491" i="25"/>
  <c r="AG492" i="25"/>
  <c r="AG493" i="25"/>
  <c r="AG494" i="25"/>
  <c r="AG495" i="25"/>
  <c r="AG496" i="25"/>
  <c r="AG497" i="25"/>
  <c r="AG498" i="25"/>
  <c r="AG499" i="25"/>
  <c r="AG500" i="25"/>
  <c r="AG501" i="25"/>
  <c r="AG502" i="25"/>
  <c r="AG503" i="25"/>
  <c r="AG504" i="25"/>
  <c r="AG505" i="25"/>
  <c r="AG506" i="25"/>
  <c r="AG507" i="25"/>
  <c r="AG508" i="25"/>
  <c r="AG509" i="25"/>
  <c r="AG510" i="25"/>
  <c r="AG511" i="25"/>
  <c r="AG512" i="25"/>
  <c r="AG513" i="25"/>
  <c r="AG514" i="25"/>
  <c r="AG515" i="25"/>
  <c r="AG516" i="25"/>
  <c r="AG517" i="25"/>
  <c r="AG518" i="25"/>
  <c r="AG519" i="25"/>
  <c r="AG520" i="25"/>
  <c r="AG521" i="25"/>
  <c r="AG522" i="25"/>
  <c r="AG523" i="25"/>
  <c r="AG524" i="25"/>
  <c r="AG525" i="25"/>
  <c r="AG526" i="25"/>
  <c r="AG527" i="25"/>
  <c r="AG528" i="25"/>
  <c r="AG529" i="25"/>
  <c r="AG530" i="25"/>
  <c r="AG531" i="25"/>
  <c r="AG532" i="25"/>
  <c r="AG533" i="25"/>
  <c r="AG534" i="25"/>
  <c r="AG535" i="25"/>
  <c r="AG536" i="25"/>
  <c r="AG537" i="25"/>
  <c r="AG538" i="25"/>
  <c r="AG539" i="25"/>
  <c r="AG540" i="25"/>
  <c r="AG541" i="25"/>
  <c r="AG542" i="25"/>
  <c r="AG543" i="25"/>
  <c r="AG544" i="25"/>
  <c r="AG545" i="25"/>
  <c r="AG546" i="25"/>
  <c r="AG547" i="25"/>
  <c r="AG548" i="25"/>
  <c r="AG549" i="25"/>
  <c r="AG550" i="25"/>
  <c r="AG551" i="25"/>
  <c r="AG552" i="25"/>
  <c r="AG553" i="25"/>
  <c r="AG554" i="25"/>
  <c r="AG555" i="25"/>
  <c r="AG556" i="25"/>
  <c r="AG557" i="25"/>
  <c r="AG558" i="25"/>
  <c r="AG559" i="25"/>
  <c r="AG560" i="25"/>
  <c r="AG561" i="25"/>
  <c r="AG562" i="25"/>
  <c r="AG563" i="25"/>
  <c r="AG564" i="25"/>
  <c r="AG565" i="25"/>
  <c r="AG566" i="25"/>
  <c r="AG567" i="25"/>
  <c r="AG568" i="25"/>
  <c r="AG569" i="25"/>
  <c r="AG570" i="25"/>
  <c r="AG571" i="25"/>
  <c r="AG572" i="25"/>
  <c r="AG573" i="25"/>
  <c r="AG574" i="25"/>
  <c r="AG575" i="25"/>
  <c r="AG576" i="25"/>
  <c r="AG577" i="25"/>
  <c r="AG578" i="25"/>
  <c r="AG579" i="25"/>
  <c r="AG580" i="25"/>
  <c r="AG581" i="25"/>
  <c r="AG582" i="25"/>
  <c r="AG583" i="25"/>
  <c r="AG584" i="25"/>
  <c r="AG585" i="25"/>
  <c r="AG586" i="25"/>
  <c r="AG587" i="25"/>
  <c r="AG588" i="25"/>
  <c r="AG589" i="25"/>
  <c r="AG590" i="25"/>
  <c r="AG591" i="25"/>
  <c r="AG592" i="25"/>
  <c r="AG593" i="25"/>
  <c r="AG594" i="25"/>
  <c r="AG595" i="25"/>
  <c r="AG596" i="25"/>
  <c r="AG597" i="25"/>
  <c r="AG598" i="25"/>
  <c r="AG599" i="25"/>
  <c r="AG600" i="25"/>
  <c r="AG601" i="25"/>
  <c r="AG602" i="25"/>
  <c r="AG603" i="25"/>
  <c r="AG604" i="25"/>
  <c r="AG605" i="25"/>
  <c r="AG606" i="25"/>
  <c r="AG607" i="25"/>
  <c r="AG608" i="25"/>
  <c r="AG609" i="25"/>
  <c r="AG610" i="25"/>
  <c r="AG611" i="25"/>
  <c r="AG612" i="25"/>
  <c r="AG613" i="25"/>
  <c r="AG614" i="25"/>
  <c r="AG615" i="25"/>
  <c r="AG616" i="25"/>
  <c r="AG617" i="25"/>
  <c r="AG618" i="25"/>
  <c r="AG619" i="25"/>
  <c r="AG620" i="25"/>
  <c r="AG621" i="25"/>
  <c r="AG622" i="25"/>
  <c r="AG623" i="25"/>
  <c r="AG624" i="25"/>
  <c r="AG625" i="25"/>
  <c r="AG626" i="25"/>
  <c r="AG627" i="25"/>
  <c r="AG628" i="25"/>
  <c r="AG629" i="25"/>
  <c r="AG630" i="25"/>
  <c r="AG631" i="25"/>
  <c r="AG632" i="25"/>
  <c r="AG633" i="25"/>
  <c r="AG634" i="25"/>
  <c r="AG635" i="25"/>
  <c r="AG636" i="25"/>
  <c r="AG637" i="25"/>
  <c r="AG638" i="25"/>
  <c r="AG639" i="25"/>
  <c r="AG640" i="25"/>
  <c r="AG641" i="25"/>
  <c r="AG642" i="25"/>
  <c r="AG643" i="25"/>
  <c r="AG644" i="25"/>
  <c r="AG645" i="25"/>
  <c r="AG646" i="25"/>
  <c r="AG647" i="25"/>
  <c r="AG648" i="25"/>
  <c r="AG649" i="25"/>
  <c r="AG650" i="25"/>
  <c r="AG651" i="25"/>
  <c r="AG652" i="25"/>
  <c r="AG653" i="25"/>
  <c r="AG654" i="25"/>
  <c r="AG655" i="25"/>
  <c r="AG656" i="25"/>
  <c r="AG657" i="25"/>
  <c r="AG658" i="25"/>
  <c r="AG659" i="25"/>
  <c r="AG660" i="25"/>
  <c r="AG661" i="25"/>
  <c r="AG662" i="25"/>
  <c r="AG663" i="25"/>
  <c r="AG664" i="25"/>
  <c r="AG665" i="25"/>
  <c r="AG666" i="25"/>
  <c r="AG667" i="25"/>
  <c r="AG668" i="25"/>
  <c r="AG669" i="25"/>
  <c r="AG670" i="25"/>
  <c r="AG671" i="25"/>
  <c r="AG672" i="25"/>
  <c r="AG673" i="25"/>
  <c r="AG674" i="25"/>
  <c r="AG675" i="25"/>
  <c r="AG676" i="25"/>
  <c r="AG677" i="25"/>
  <c r="AG678" i="25"/>
  <c r="AG679" i="25"/>
  <c r="AG680" i="25"/>
  <c r="AG681" i="25"/>
  <c r="AG682" i="25"/>
  <c r="AG683" i="25"/>
  <c r="AG684" i="25"/>
  <c r="AG685" i="25"/>
  <c r="AG686" i="25"/>
  <c r="AG687" i="25"/>
  <c r="AG688" i="25"/>
  <c r="AG689" i="25"/>
  <c r="AG690" i="25"/>
  <c r="AG691" i="25"/>
  <c r="AG692" i="25"/>
  <c r="AG693" i="25"/>
  <c r="AG694" i="25"/>
  <c r="AG695" i="25"/>
  <c r="AG696" i="25"/>
  <c r="AG697" i="25"/>
  <c r="AG698" i="25"/>
  <c r="AG699" i="25"/>
  <c r="AG700" i="25"/>
  <c r="AG701" i="25"/>
  <c r="AG702" i="25"/>
  <c r="AG703" i="25"/>
  <c r="AG704" i="25"/>
  <c r="AG705" i="25"/>
  <c r="AG706" i="25"/>
  <c r="AG707" i="25"/>
  <c r="AG708" i="25"/>
  <c r="AG709" i="25"/>
  <c r="AG710" i="25"/>
  <c r="AG711" i="25"/>
  <c r="AG712" i="25"/>
  <c r="AG713" i="25"/>
  <c r="AG714" i="25"/>
  <c r="AG715" i="25"/>
  <c r="AG716" i="25"/>
  <c r="AG717" i="25"/>
  <c r="AG718" i="25"/>
  <c r="AG719" i="25"/>
  <c r="AG720" i="25"/>
  <c r="AG721" i="25"/>
  <c r="AG722" i="25"/>
  <c r="AG723" i="25"/>
  <c r="AG724" i="25"/>
  <c r="AG725" i="25"/>
  <c r="AG726" i="25"/>
  <c r="AG727" i="25"/>
  <c r="AG728" i="25"/>
  <c r="AG729" i="25"/>
  <c r="AG730" i="25"/>
  <c r="AG731" i="25"/>
  <c r="AG732" i="25"/>
  <c r="AG733" i="25"/>
  <c r="AG734" i="25"/>
  <c r="AG735" i="25"/>
  <c r="AG736" i="25"/>
  <c r="AG737" i="25"/>
  <c r="AG738" i="25"/>
  <c r="AG739" i="25"/>
  <c r="AG740" i="25"/>
  <c r="AG741" i="25"/>
  <c r="AG742" i="25"/>
  <c r="AG743" i="25"/>
  <c r="AG744" i="25"/>
  <c r="AG745" i="25"/>
  <c r="AG746" i="25"/>
  <c r="AG747" i="25"/>
  <c r="AG748" i="25"/>
  <c r="AG749" i="25"/>
  <c r="AG750" i="25"/>
  <c r="AG751" i="25"/>
  <c r="AG752" i="25"/>
  <c r="AG753" i="25"/>
  <c r="AG754" i="25"/>
  <c r="AG755" i="25"/>
  <c r="AG756" i="25"/>
  <c r="AG757" i="25"/>
  <c r="AG758" i="25"/>
  <c r="AG759" i="25"/>
  <c r="AG760" i="25"/>
  <c r="AG761" i="25"/>
  <c r="AG762" i="25"/>
  <c r="AG763" i="25"/>
  <c r="AG764" i="25"/>
  <c r="AG765" i="25"/>
  <c r="AG766" i="25"/>
  <c r="AG767" i="25"/>
  <c r="AG768" i="25"/>
  <c r="AG769" i="25"/>
  <c r="AG770" i="25"/>
  <c r="AG771" i="25"/>
  <c r="AG772" i="25"/>
  <c r="AG773" i="25"/>
  <c r="AG774" i="25"/>
  <c r="AG775" i="25"/>
  <c r="AG776" i="25"/>
  <c r="AG777" i="25"/>
  <c r="AG778" i="25"/>
  <c r="AG779" i="25"/>
  <c r="AG780" i="25"/>
  <c r="AG781" i="25"/>
  <c r="AG782" i="25"/>
  <c r="AG783" i="25"/>
  <c r="AG784" i="25"/>
  <c r="AG785" i="25"/>
  <c r="AG786" i="25"/>
  <c r="AG787" i="25"/>
  <c r="AG788" i="25"/>
  <c r="AG789" i="25"/>
  <c r="AG790" i="25"/>
  <c r="AG791" i="25"/>
  <c r="AG792" i="25"/>
  <c r="AG793" i="25"/>
  <c r="AG794" i="25"/>
  <c r="AG795" i="25"/>
  <c r="AG796" i="25"/>
  <c r="AG797" i="25"/>
  <c r="AG798" i="25"/>
  <c r="AG799" i="25"/>
  <c r="AG800" i="25"/>
  <c r="AG801" i="25"/>
  <c r="AG802" i="25"/>
  <c r="AG803" i="25"/>
  <c r="AG804" i="25"/>
  <c r="AG805" i="25"/>
  <c r="AG806" i="25"/>
  <c r="AG807" i="25"/>
  <c r="AG808" i="25"/>
  <c r="AG809" i="25"/>
  <c r="AG810" i="25"/>
  <c r="AG811" i="25"/>
  <c r="AG812" i="25"/>
  <c r="AG813" i="25"/>
  <c r="AG814" i="25"/>
  <c r="AG815" i="25"/>
  <c r="AG816" i="25"/>
  <c r="AG817" i="25"/>
  <c r="AG818" i="25"/>
  <c r="AG819" i="25"/>
  <c r="AG820" i="25"/>
  <c r="AG821" i="25"/>
  <c r="AG822" i="25"/>
  <c r="AG823" i="25"/>
  <c r="AG824" i="25"/>
  <c r="AG825" i="25"/>
  <c r="AG826" i="25"/>
  <c r="AG827" i="25"/>
  <c r="AG828" i="25"/>
  <c r="G101" i="25"/>
  <c r="T101" i="25" s="1"/>
  <c r="G99" i="25"/>
  <c r="T99" i="25" s="1"/>
  <c r="G98" i="25" l="1"/>
  <c r="T98" i="25" s="1"/>
  <c r="G92" i="25"/>
  <c r="T92" i="25" s="1"/>
  <c r="G86" i="25"/>
  <c r="T86" i="25" s="1"/>
  <c r="G80" i="25"/>
  <c r="T80" i="25" s="1"/>
  <c r="G74" i="25"/>
  <c r="T74" i="25" s="1"/>
  <c r="G62" i="25"/>
  <c r="T62" i="25" s="1"/>
  <c r="G56" i="25"/>
  <c r="T56" i="25" s="1"/>
  <c r="G50" i="25"/>
  <c r="T50" i="25" s="1"/>
  <c r="G44" i="25"/>
  <c r="T44" i="25" s="1"/>
  <c r="G38" i="25"/>
  <c r="T38" i="25" s="1"/>
  <c r="G32" i="25"/>
  <c r="T32" i="25" s="1"/>
  <c r="G20" i="25"/>
  <c r="T20" i="25" s="1"/>
  <c r="G8" i="25"/>
  <c r="T8" i="25" s="1"/>
  <c r="G97" i="25"/>
  <c r="T97" i="25" s="1"/>
  <c r="G91" i="25"/>
  <c r="T91" i="25" s="1"/>
  <c r="G85" i="25"/>
  <c r="T85" i="25" s="1"/>
  <c r="G79" i="25"/>
  <c r="T79" i="25" s="1"/>
  <c r="G73" i="25"/>
  <c r="T73" i="25" s="1"/>
  <c r="G67" i="25"/>
  <c r="T67" i="25" s="1"/>
  <c r="G61" i="25"/>
  <c r="T61" i="25" s="1"/>
  <c r="G55" i="25"/>
  <c r="T55" i="25" s="1"/>
  <c r="G49" i="25"/>
  <c r="T49" i="25" s="1"/>
  <c r="G43" i="25"/>
  <c r="T43" i="25" s="1"/>
  <c r="G31" i="25"/>
  <c r="T31" i="25" s="1"/>
  <c r="G25" i="25"/>
  <c r="T25" i="25" s="1"/>
  <c r="G19" i="25"/>
  <c r="T19" i="25" s="1"/>
  <c r="G13" i="25"/>
  <c r="T13" i="25" s="1"/>
  <c r="G7" i="25"/>
  <c r="T7" i="25" s="1"/>
  <c r="G102" i="25"/>
  <c r="T102" i="25" s="1"/>
  <c r="G96" i="25"/>
  <c r="T96" i="25" s="1"/>
  <c r="G90" i="25"/>
  <c r="T90" i="25" s="1"/>
  <c r="G78" i="25"/>
  <c r="T78" i="25" s="1"/>
  <c r="G60" i="25"/>
  <c r="T60" i="25" s="1"/>
  <c r="G54" i="25"/>
  <c r="T54" i="25" s="1"/>
  <c r="G48" i="25"/>
  <c r="T48" i="25" s="1"/>
  <c r="G36" i="25"/>
  <c r="T36" i="25" s="1"/>
  <c r="G30" i="25"/>
  <c r="T30" i="25" s="1"/>
  <c r="G24" i="25"/>
  <c r="T24" i="25" s="1"/>
  <c r="G12" i="25"/>
  <c r="T12" i="25" s="1"/>
  <c r="G6" i="25"/>
  <c r="T6" i="25" s="1"/>
  <c r="G29" i="25"/>
  <c r="T29" i="25" s="1"/>
  <c r="G23" i="25"/>
  <c r="T23" i="25" s="1"/>
  <c r="G17" i="25"/>
  <c r="T17" i="25" s="1"/>
  <c r="G5" i="25"/>
  <c r="T5" i="25" s="1"/>
  <c r="G41" i="25"/>
  <c r="T41" i="25" s="1"/>
  <c r="G3" i="25"/>
  <c r="T3" i="25" s="1"/>
  <c r="G94" i="25"/>
  <c r="T94" i="25" s="1"/>
  <c r="G88" i="25"/>
  <c r="T88" i="25" s="1"/>
  <c r="G82" i="25"/>
  <c r="T82" i="25" s="1"/>
  <c r="G76" i="25"/>
  <c r="T76" i="25" s="1"/>
  <c r="G70" i="25"/>
  <c r="T70" i="25" s="1"/>
  <c r="G64" i="25"/>
  <c r="T64" i="25" s="1"/>
  <c r="G58" i="25"/>
  <c r="T58" i="25" s="1"/>
  <c r="G46" i="25"/>
  <c r="T46" i="25" s="1"/>
  <c r="G40" i="25"/>
  <c r="T40" i="25" s="1"/>
  <c r="G34" i="25"/>
  <c r="T34" i="25" s="1"/>
  <c r="G28" i="25"/>
  <c r="T28" i="25" s="1"/>
  <c r="G22" i="25"/>
  <c r="T22" i="25" s="1"/>
  <c r="G16" i="25"/>
  <c r="T16" i="25" s="1"/>
  <c r="G4" i="25"/>
  <c r="T4" i="25" s="1"/>
  <c r="G81" i="25"/>
  <c r="T81" i="25" s="1"/>
  <c r="G33" i="25"/>
  <c r="T33" i="25" s="1"/>
  <c r="L4" i="4"/>
  <c r="M4" i="4"/>
  <c r="L5" i="4"/>
  <c r="M5" i="4"/>
  <c r="M6" i="4"/>
  <c r="L7" i="4"/>
  <c r="M7" i="4"/>
  <c r="L8" i="4"/>
  <c r="M8" i="4"/>
  <c r="L9" i="4"/>
  <c r="M9" i="4"/>
  <c r="L10" i="4"/>
  <c r="M10" i="4"/>
  <c r="L11" i="4"/>
  <c r="M11" i="4"/>
  <c r="L12" i="4"/>
  <c r="M12" i="4"/>
  <c r="L13" i="4"/>
  <c r="M13" i="4"/>
  <c r="L14" i="4"/>
  <c r="M14" i="4"/>
  <c r="L15" i="4"/>
  <c r="M15" i="4"/>
  <c r="L16" i="4"/>
  <c r="M16" i="4"/>
  <c r="L17" i="4"/>
  <c r="M17" i="4"/>
  <c r="L18" i="4"/>
  <c r="M18" i="4"/>
  <c r="L19" i="4"/>
  <c r="M19" i="4"/>
  <c r="L20" i="4"/>
  <c r="M20" i="4"/>
  <c r="L21" i="4"/>
  <c r="M21" i="4"/>
  <c r="M3" i="4"/>
  <c r="L3" i="4"/>
  <c r="G11" i="38" l="1"/>
  <c r="F9" i="38"/>
  <c r="E8" i="38"/>
  <c r="F11" i="38"/>
  <c r="E9" i="38"/>
  <c r="E11" i="38"/>
  <c r="E10" i="38" s="1"/>
  <c r="W6" i="34" s="1"/>
  <c r="F8" i="38"/>
  <c r="G9" i="38"/>
  <c r="G8" i="38"/>
  <c r="F12" i="35"/>
  <c r="F11" i="37"/>
  <c r="F12" i="37"/>
  <c r="F14" i="37"/>
  <c r="H14" i="37"/>
  <c r="G11" i="37"/>
  <c r="H11" i="37"/>
  <c r="G12" i="37"/>
  <c r="G14" i="37"/>
  <c r="H12" i="37"/>
  <c r="F13" i="37"/>
  <c r="G13" i="37"/>
  <c r="H13" i="37"/>
  <c r="F20" i="35"/>
  <c r="H18" i="35"/>
  <c r="G18" i="35"/>
  <c r="F16" i="35"/>
  <c r="F17" i="35"/>
  <c r="F18" i="35"/>
  <c r="H16" i="35"/>
  <c r="H17" i="35"/>
  <c r="H21" i="35"/>
  <c r="H13" i="35"/>
  <c r="G13" i="35"/>
  <c r="H12" i="35"/>
  <c r="H20" i="35"/>
  <c r="F21" i="35"/>
  <c r="G21" i="35"/>
  <c r="H14" i="35"/>
  <c r="G14" i="35"/>
  <c r="G12" i="35"/>
  <c r="G16" i="35"/>
  <c r="F15" i="35"/>
  <c r="G20" i="35"/>
  <c r="H15" i="35"/>
  <c r="G15" i="35"/>
  <c r="F13" i="35"/>
  <c r="F14" i="35"/>
  <c r="G17" i="35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R30" i="17"/>
  <c r="R31" i="17"/>
  <c r="R32" i="17"/>
  <c r="R33" i="17"/>
  <c r="R34" i="17"/>
  <c r="R35" i="17"/>
  <c r="R36" i="17"/>
  <c r="R37" i="17"/>
  <c r="R38" i="17"/>
  <c r="R39" i="17"/>
  <c r="R40" i="17"/>
  <c r="R41" i="17"/>
  <c r="R42" i="17"/>
  <c r="R43" i="17"/>
  <c r="R44" i="17"/>
  <c r="R45" i="17"/>
  <c r="R46" i="17"/>
  <c r="R47" i="17"/>
  <c r="R48" i="17"/>
  <c r="R49" i="17"/>
  <c r="R50" i="17"/>
  <c r="R51" i="17"/>
  <c r="R52" i="17"/>
  <c r="R53" i="17"/>
  <c r="R54" i="17"/>
  <c r="R55" i="17"/>
  <c r="R56" i="17"/>
  <c r="R57" i="17"/>
  <c r="R58" i="17"/>
  <c r="R59" i="17"/>
  <c r="R60" i="17"/>
  <c r="R61" i="17"/>
  <c r="R62" i="17"/>
  <c r="R63" i="17"/>
  <c r="R64" i="17"/>
  <c r="R65" i="17"/>
  <c r="R66" i="17"/>
  <c r="R67" i="17"/>
  <c r="R68" i="17"/>
  <c r="R69" i="17"/>
  <c r="R70" i="17"/>
  <c r="R71" i="17"/>
  <c r="R72" i="17"/>
  <c r="R73" i="17"/>
  <c r="R74" i="17"/>
  <c r="R75" i="17"/>
  <c r="R76" i="17"/>
  <c r="R77" i="17"/>
  <c r="R78" i="17"/>
  <c r="R79" i="17"/>
  <c r="R80" i="17"/>
  <c r="R81" i="17"/>
  <c r="R82" i="17"/>
  <c r="R83" i="17"/>
  <c r="R84" i="17"/>
  <c r="R85" i="17"/>
  <c r="R86" i="17"/>
  <c r="R87" i="17"/>
  <c r="R88" i="17"/>
  <c r="R89" i="17"/>
  <c r="R90" i="17"/>
  <c r="R91" i="17"/>
  <c r="R92" i="17"/>
  <c r="R93" i="17"/>
  <c r="R94" i="17"/>
  <c r="R95" i="17"/>
  <c r="R96" i="17"/>
  <c r="R97" i="17"/>
  <c r="R98" i="17"/>
  <c r="R99" i="17"/>
  <c r="R100" i="17"/>
  <c r="R101" i="17"/>
  <c r="R102" i="17"/>
  <c r="R103" i="17"/>
  <c r="R104" i="17"/>
  <c r="R105" i="17"/>
  <c r="R106" i="17"/>
  <c r="R107" i="17"/>
  <c r="R108" i="17"/>
  <c r="R109" i="17"/>
  <c r="R110" i="17"/>
  <c r="R111" i="17"/>
  <c r="R4" i="17"/>
  <c r="R5" i="17"/>
  <c r="R6" i="17"/>
  <c r="R7" i="17"/>
  <c r="R8" i="17"/>
  <c r="R9" i="17"/>
  <c r="R10" i="17"/>
  <c r="R11" i="17"/>
  <c r="R12" i="17"/>
  <c r="R13" i="17"/>
  <c r="R14" i="17"/>
  <c r="R3" i="17"/>
  <c r="D3" i="17"/>
  <c r="F7" i="38" l="1"/>
  <c r="F13" i="36" s="1"/>
  <c r="I14" i="34" s="1"/>
  <c r="G7" i="38"/>
  <c r="G13" i="36" s="1"/>
  <c r="I22" i="34" s="1"/>
  <c r="E7" i="38"/>
  <c r="G19" i="35"/>
  <c r="F16" i="12" s="1"/>
  <c r="F19" i="35"/>
  <c r="E16" i="12" s="1"/>
  <c r="F10" i="37"/>
  <c r="E25" i="12" s="1"/>
  <c r="H10" i="37"/>
  <c r="G25" i="12" s="1"/>
  <c r="G10" i="37"/>
  <c r="F25" i="12" s="1"/>
  <c r="G83" i="33"/>
  <c r="G65" i="33"/>
  <c r="G61" i="33"/>
  <c r="G54" i="33"/>
  <c r="G49" i="33"/>
  <c r="G44" i="33"/>
  <c r="G40" i="33"/>
  <c r="G35" i="33"/>
  <c r="G29" i="33"/>
  <c r="G24" i="33"/>
  <c r="G19" i="33"/>
  <c r="E8" i="33"/>
  <c r="E14" i="33"/>
  <c r="F47" i="33"/>
  <c r="F40" i="33"/>
  <c r="F33" i="33"/>
  <c r="F24" i="33"/>
  <c r="F17" i="33"/>
  <c r="F12" i="33"/>
  <c r="F83" i="33"/>
  <c r="F81" i="33"/>
  <c r="F79" i="33"/>
  <c r="F77" i="33"/>
  <c r="F74" i="33"/>
  <c r="F72" i="33"/>
  <c r="F68" i="33"/>
  <c r="F65" i="33"/>
  <c r="F63" i="33"/>
  <c r="F61" i="33"/>
  <c r="F58" i="33"/>
  <c r="F56" i="33"/>
  <c r="F54" i="33"/>
  <c r="F49" i="33"/>
  <c r="F42" i="33"/>
  <c r="F35" i="33"/>
  <c r="F29" i="33"/>
  <c r="F22" i="33"/>
  <c r="F10" i="33"/>
  <c r="E83" i="33"/>
  <c r="E81" i="33"/>
  <c r="E79" i="33"/>
  <c r="E77" i="33"/>
  <c r="E74" i="33"/>
  <c r="E72" i="33"/>
  <c r="E68" i="33"/>
  <c r="E65" i="33"/>
  <c r="E63" i="33"/>
  <c r="E61" i="33"/>
  <c r="E58" i="33"/>
  <c r="E56" i="33"/>
  <c r="E54" i="33"/>
  <c r="E51" i="33"/>
  <c r="E49" i="33"/>
  <c r="E47" i="33"/>
  <c r="E44" i="33"/>
  <c r="E42" i="33"/>
  <c r="E40" i="33"/>
  <c r="E37" i="33"/>
  <c r="E35" i="33"/>
  <c r="E33" i="33"/>
  <c r="E31" i="33"/>
  <c r="E29" i="33"/>
  <c r="E26" i="33"/>
  <c r="E24" i="33"/>
  <c r="E22" i="33"/>
  <c r="E19" i="33"/>
  <c r="E17" i="33"/>
  <c r="G8" i="33"/>
  <c r="G10" i="33"/>
  <c r="G12" i="33"/>
  <c r="G14" i="33"/>
  <c r="G60" i="33"/>
  <c r="G55" i="33"/>
  <c r="G50" i="33"/>
  <c r="G46" i="33"/>
  <c r="G41" i="33"/>
  <c r="G36" i="33"/>
  <c r="G32" i="33"/>
  <c r="G27" i="33"/>
  <c r="G23" i="33"/>
  <c r="G18" i="33"/>
  <c r="E9" i="33"/>
  <c r="E13" i="33"/>
  <c r="F84" i="33"/>
  <c r="F80" i="33"/>
  <c r="F76" i="33"/>
  <c r="F71" i="33"/>
  <c r="F67" i="33"/>
  <c r="F62" i="33"/>
  <c r="F57" i="33"/>
  <c r="F53" i="33"/>
  <c r="F48" i="33"/>
  <c r="F43" i="33"/>
  <c r="F39" i="33"/>
  <c r="F34" i="33"/>
  <c r="F30" i="33"/>
  <c r="F25" i="33"/>
  <c r="F20" i="33"/>
  <c r="F16" i="33"/>
  <c r="F11" i="33"/>
  <c r="G7" i="33"/>
  <c r="G84" i="33"/>
  <c r="G82" i="33"/>
  <c r="G80" i="33"/>
  <c r="G78" i="33"/>
  <c r="G76" i="33"/>
  <c r="G73" i="33"/>
  <c r="G71" i="33"/>
  <c r="G69" i="33"/>
  <c r="G67" i="33"/>
  <c r="G64" i="33"/>
  <c r="G62" i="33"/>
  <c r="G57" i="33"/>
  <c r="G53" i="33"/>
  <c r="G48" i="33"/>
  <c r="G43" i="33"/>
  <c r="G39" i="33"/>
  <c r="G34" i="33"/>
  <c r="G30" i="33"/>
  <c r="G25" i="33"/>
  <c r="G20" i="33"/>
  <c r="G16" i="33"/>
  <c r="E11" i="33"/>
  <c r="F7" i="33"/>
  <c r="F82" i="33"/>
  <c r="F78" i="33"/>
  <c r="F73" i="33"/>
  <c r="F69" i="33"/>
  <c r="F64" i="33"/>
  <c r="F60" i="33"/>
  <c r="F55" i="33"/>
  <c r="F50" i="33"/>
  <c r="F46" i="33"/>
  <c r="F41" i="33"/>
  <c r="F36" i="33"/>
  <c r="F32" i="33"/>
  <c r="F27" i="33"/>
  <c r="F23" i="33"/>
  <c r="F18" i="33"/>
  <c r="F9" i="33"/>
  <c r="F13" i="33"/>
  <c r="E84" i="33"/>
  <c r="E82" i="33"/>
  <c r="E80" i="33"/>
  <c r="E78" i="33"/>
  <c r="E76" i="33"/>
  <c r="E73" i="33"/>
  <c r="E71" i="33"/>
  <c r="E69" i="33"/>
  <c r="E67" i="33"/>
  <c r="E64" i="33"/>
  <c r="E62" i="33"/>
  <c r="E60" i="33"/>
  <c r="E57" i="33"/>
  <c r="E55" i="33"/>
  <c r="E53" i="33"/>
  <c r="E50" i="33"/>
  <c r="E48" i="33"/>
  <c r="E46" i="33"/>
  <c r="E43" i="33"/>
  <c r="E41" i="33"/>
  <c r="E39" i="33"/>
  <c r="E36" i="33"/>
  <c r="E34" i="33"/>
  <c r="E32" i="33"/>
  <c r="E30" i="33"/>
  <c r="E27" i="33"/>
  <c r="E25" i="33"/>
  <c r="E23" i="33"/>
  <c r="E20" i="33"/>
  <c r="E18" i="33"/>
  <c r="E16" i="33"/>
  <c r="G9" i="33"/>
  <c r="G11" i="33"/>
  <c r="G13" i="33"/>
  <c r="G81" i="33"/>
  <c r="G79" i="33"/>
  <c r="G77" i="33"/>
  <c r="G74" i="33"/>
  <c r="G72" i="33"/>
  <c r="G68" i="33"/>
  <c r="G63" i="33"/>
  <c r="G58" i="33"/>
  <c r="G56" i="33"/>
  <c r="G51" i="33"/>
  <c r="G47" i="33"/>
  <c r="G42" i="33"/>
  <c r="G37" i="33"/>
  <c r="G33" i="33"/>
  <c r="G31" i="33"/>
  <c r="G26" i="33"/>
  <c r="G22" i="33"/>
  <c r="G17" i="33"/>
  <c r="E10" i="33"/>
  <c r="E12" i="33"/>
  <c r="F51" i="33"/>
  <c r="F44" i="33"/>
  <c r="F37" i="33"/>
  <c r="F31" i="33"/>
  <c r="F26" i="33"/>
  <c r="F19" i="33"/>
  <c r="F8" i="33"/>
  <c r="F14" i="33"/>
  <c r="H19" i="35"/>
  <c r="G16" i="12" s="1"/>
  <c r="G11" i="35"/>
  <c r="F15" i="12" s="1"/>
  <c r="H11" i="35"/>
  <c r="G15" i="12" s="1"/>
  <c r="E7" i="33"/>
  <c r="F11" i="35"/>
  <c r="E6" i="38" l="1"/>
  <c r="E13" i="36"/>
  <c r="I6" i="34" s="1"/>
  <c r="E66" i="33"/>
  <c r="F59" i="33"/>
  <c r="F6" i="33"/>
  <c r="E75" i="33"/>
  <c r="E38" i="33"/>
  <c r="E52" i="33"/>
  <c r="E15" i="33"/>
  <c r="G75" i="33"/>
  <c r="F38" i="33"/>
  <c r="F66" i="33"/>
  <c r="F15" i="33"/>
  <c r="E45" i="33"/>
  <c r="E59" i="33"/>
  <c r="G38" i="33"/>
  <c r="G45" i="33"/>
  <c r="G15" i="33"/>
  <c r="G66" i="33"/>
  <c r="F75" i="33"/>
  <c r="G21" i="33"/>
  <c r="E28" i="33"/>
  <c r="F45" i="33"/>
  <c r="F52" i="33"/>
  <c r="G28" i="33"/>
  <c r="G52" i="33"/>
  <c r="G59" i="33"/>
  <c r="F21" i="33"/>
  <c r="E21" i="33"/>
  <c r="F28" i="33"/>
  <c r="H10" i="35"/>
  <c r="F10" i="35"/>
  <c r="E15" i="12"/>
  <c r="E14" i="12" s="1"/>
  <c r="G10" i="35"/>
  <c r="G6" i="33"/>
  <c r="E6" i="33"/>
  <c r="E13" i="34"/>
  <c r="D23" i="34"/>
  <c r="G29" i="12" s="1"/>
  <c r="W21" i="34"/>
  <c r="V21" i="34"/>
  <c r="U21" i="34"/>
  <c r="T21" i="34"/>
  <c r="S21" i="34"/>
  <c r="R21" i="34"/>
  <c r="Q21" i="34"/>
  <c r="P21" i="34"/>
  <c r="O21" i="34"/>
  <c r="N21" i="34"/>
  <c r="M21" i="34"/>
  <c r="L21" i="34"/>
  <c r="K21" i="34"/>
  <c r="J21" i="34"/>
  <c r="I21" i="34"/>
  <c r="H21" i="34"/>
  <c r="G21" i="34"/>
  <c r="F21" i="34"/>
  <c r="E21" i="34"/>
  <c r="D15" i="34"/>
  <c r="F29" i="12" s="1"/>
  <c r="W13" i="34"/>
  <c r="V13" i="34"/>
  <c r="U13" i="34"/>
  <c r="T13" i="34"/>
  <c r="S13" i="34"/>
  <c r="R13" i="34"/>
  <c r="Q13" i="34"/>
  <c r="P13" i="34"/>
  <c r="O13" i="34"/>
  <c r="N13" i="34"/>
  <c r="M13" i="34"/>
  <c r="L13" i="34"/>
  <c r="K13" i="34"/>
  <c r="J13" i="34"/>
  <c r="I13" i="34"/>
  <c r="H13" i="34"/>
  <c r="F13" i="34"/>
  <c r="D7" i="34"/>
  <c r="E29" i="12" s="1"/>
  <c r="E28" i="12"/>
  <c r="F5" i="33" l="1"/>
  <c r="E5" i="33"/>
  <c r="G5" i="33"/>
  <c r="D13" i="34"/>
  <c r="F28" i="12" s="1"/>
  <c r="D21" i="34"/>
  <c r="G28" i="12" s="1"/>
  <c r="N23" i="12" l="1"/>
  <c r="N25" i="12"/>
  <c r="D4" i="30" l="1"/>
  <c r="D5" i="30"/>
  <c r="D6" i="30"/>
  <c r="D7" i="30"/>
  <c r="D8" i="30"/>
  <c r="D9" i="30"/>
  <c r="D10" i="30"/>
  <c r="D11" i="30"/>
  <c r="D12" i="30"/>
  <c r="D13" i="30"/>
  <c r="D14" i="30"/>
  <c r="D15" i="30"/>
  <c r="D16" i="30"/>
  <c r="D17" i="30"/>
  <c r="D18" i="30"/>
  <c r="D19" i="30"/>
  <c r="D20" i="30"/>
  <c r="D21" i="30"/>
  <c r="D22" i="30"/>
  <c r="D23" i="30"/>
  <c r="D24" i="30"/>
  <c r="D25" i="30"/>
  <c r="D26" i="30"/>
  <c r="D27" i="30"/>
  <c r="D28" i="30"/>
  <c r="D29" i="30"/>
  <c r="D30" i="30"/>
  <c r="D31" i="30"/>
  <c r="D32" i="30"/>
  <c r="D33" i="30"/>
  <c r="D34" i="30"/>
  <c r="D35" i="30"/>
  <c r="D36" i="30"/>
  <c r="D37" i="30"/>
  <c r="D38" i="30"/>
  <c r="D39" i="30"/>
  <c r="D40" i="30"/>
  <c r="D41" i="30"/>
  <c r="D42" i="30"/>
  <c r="D43" i="30"/>
  <c r="D44" i="30"/>
  <c r="D45" i="30"/>
  <c r="D46" i="30"/>
  <c r="D47" i="30"/>
  <c r="D48" i="30"/>
  <c r="D49" i="30"/>
  <c r="D50" i="30"/>
  <c r="D51" i="30"/>
  <c r="D52" i="30"/>
  <c r="D53" i="30"/>
  <c r="D54" i="30"/>
  <c r="D55" i="30"/>
  <c r="D56" i="30"/>
  <c r="D57" i="30"/>
  <c r="D58" i="30"/>
  <c r="D59" i="30"/>
  <c r="D60" i="30"/>
  <c r="D61" i="30"/>
  <c r="D62" i="30"/>
  <c r="D63" i="30"/>
  <c r="D64" i="30"/>
  <c r="D65" i="30"/>
  <c r="D66" i="30"/>
  <c r="D67" i="30"/>
  <c r="D68" i="30"/>
  <c r="D69" i="30"/>
  <c r="D70" i="30"/>
  <c r="D71" i="30"/>
  <c r="D72" i="30"/>
  <c r="D73" i="30"/>
  <c r="D74" i="30"/>
  <c r="D75" i="30"/>
  <c r="D76" i="30"/>
  <c r="D77" i="30"/>
  <c r="D78" i="30"/>
  <c r="D79" i="30"/>
  <c r="D80" i="30"/>
  <c r="D81" i="30"/>
  <c r="D82" i="30"/>
  <c r="D83" i="30"/>
  <c r="D84" i="30"/>
  <c r="D85" i="30"/>
  <c r="D86" i="30"/>
  <c r="D87" i="30"/>
  <c r="D88" i="30"/>
  <c r="D89" i="30"/>
  <c r="D90" i="30"/>
  <c r="D91" i="30"/>
  <c r="D92" i="30"/>
  <c r="D93" i="30"/>
  <c r="D94" i="30"/>
  <c r="D95" i="30"/>
  <c r="D96" i="30"/>
  <c r="D97" i="30"/>
  <c r="D98" i="30"/>
  <c r="D99" i="30"/>
  <c r="D100" i="30"/>
  <c r="D101" i="30"/>
  <c r="D102" i="30"/>
  <c r="D103" i="30"/>
  <c r="D104" i="30"/>
  <c r="D105" i="30"/>
  <c r="D106" i="30"/>
  <c r="D107" i="30"/>
  <c r="D108" i="30"/>
  <c r="D109" i="30"/>
  <c r="D110" i="30"/>
  <c r="D111" i="30"/>
  <c r="D112" i="30"/>
  <c r="D113" i="30"/>
  <c r="D114" i="30"/>
  <c r="D115" i="30"/>
  <c r="D116" i="30"/>
  <c r="D117" i="30"/>
  <c r="D118" i="30"/>
  <c r="D119" i="30"/>
  <c r="D120" i="30"/>
  <c r="D121" i="30"/>
  <c r="D122" i="30"/>
  <c r="D123" i="30"/>
  <c r="D124" i="30"/>
  <c r="D125" i="30"/>
  <c r="D126" i="30"/>
  <c r="D127" i="30"/>
  <c r="D128" i="30"/>
  <c r="D129" i="30"/>
  <c r="D130" i="30"/>
  <c r="D131" i="30"/>
  <c r="D132" i="30"/>
  <c r="D133" i="30"/>
  <c r="D134" i="30"/>
  <c r="D135" i="30"/>
  <c r="D136" i="30"/>
  <c r="D137" i="30"/>
  <c r="D138" i="30"/>
  <c r="D139" i="30"/>
  <c r="D140" i="30"/>
  <c r="D141" i="30"/>
  <c r="D142" i="30"/>
  <c r="D143" i="30"/>
  <c r="D144" i="30"/>
  <c r="D145" i="30"/>
  <c r="D146" i="30"/>
  <c r="D147" i="30"/>
  <c r="D148" i="30"/>
  <c r="D149" i="30"/>
  <c r="D150" i="30"/>
  <c r="D151" i="30"/>
  <c r="D152" i="30"/>
  <c r="D153" i="30"/>
  <c r="D154" i="30"/>
  <c r="D155" i="30"/>
  <c r="D156" i="30"/>
  <c r="D157" i="30"/>
  <c r="D158" i="30"/>
  <c r="D159" i="30"/>
  <c r="D160" i="30"/>
  <c r="D161" i="30"/>
  <c r="D162" i="30"/>
  <c r="D163" i="30"/>
  <c r="D164" i="30"/>
  <c r="D165" i="30"/>
  <c r="D166" i="30"/>
  <c r="D167" i="30"/>
  <c r="D168" i="30"/>
  <c r="D169" i="30"/>
  <c r="D170" i="30"/>
  <c r="D171" i="30"/>
  <c r="D172" i="30"/>
  <c r="D173" i="30"/>
  <c r="D174" i="30"/>
  <c r="D175" i="30"/>
  <c r="D176" i="30"/>
  <c r="D177" i="30"/>
  <c r="D178" i="30"/>
  <c r="D179" i="30"/>
  <c r="D180" i="30"/>
  <c r="D181" i="30"/>
  <c r="D182" i="30"/>
  <c r="D183" i="30"/>
  <c r="D184" i="30"/>
  <c r="D185" i="30"/>
  <c r="D186" i="30"/>
  <c r="D187" i="30"/>
  <c r="D188" i="30"/>
  <c r="D189" i="30"/>
  <c r="D190" i="30"/>
  <c r="D191" i="30"/>
  <c r="D192" i="30"/>
  <c r="D193" i="30"/>
  <c r="D194" i="30"/>
  <c r="D195" i="30"/>
  <c r="D196" i="30"/>
  <c r="D197" i="30"/>
  <c r="D198" i="30"/>
  <c r="D199" i="30"/>
  <c r="D200" i="30"/>
  <c r="D201" i="30"/>
  <c r="D202" i="30"/>
  <c r="D203" i="30"/>
  <c r="D204" i="30"/>
  <c r="D205" i="30"/>
  <c r="D206" i="30"/>
  <c r="D207" i="30"/>
  <c r="D208" i="30"/>
  <c r="D209" i="30"/>
  <c r="D210" i="30"/>
  <c r="D211" i="30"/>
  <c r="D212" i="30"/>
  <c r="D213" i="30"/>
  <c r="D214" i="30"/>
  <c r="D215" i="30"/>
  <c r="D216" i="30"/>
  <c r="D217" i="30"/>
  <c r="D218" i="30"/>
  <c r="D219" i="30"/>
  <c r="D220" i="30"/>
  <c r="D221" i="30"/>
  <c r="D222" i="30"/>
  <c r="D223" i="30"/>
  <c r="D224" i="30"/>
  <c r="D225" i="30"/>
  <c r="D226" i="30"/>
  <c r="D227" i="30"/>
  <c r="D228" i="30"/>
  <c r="D229" i="30"/>
  <c r="D230" i="30"/>
  <c r="D231" i="30"/>
  <c r="D232" i="30"/>
  <c r="D233" i="30"/>
  <c r="D234" i="30"/>
  <c r="D235" i="30"/>
  <c r="D236" i="30"/>
  <c r="D237" i="30"/>
  <c r="D238" i="30"/>
  <c r="D239" i="30"/>
  <c r="D240" i="30"/>
  <c r="D241" i="30"/>
  <c r="D242" i="30"/>
  <c r="D243" i="30"/>
  <c r="D244" i="30"/>
  <c r="D245" i="30"/>
  <c r="D246" i="30"/>
  <c r="D247" i="30"/>
  <c r="D248" i="30"/>
  <c r="D249" i="30"/>
  <c r="D250" i="30"/>
  <c r="D251" i="30"/>
  <c r="D252" i="30"/>
  <c r="D253" i="30"/>
  <c r="D254" i="30"/>
  <c r="D255" i="30"/>
  <c r="D256" i="30"/>
  <c r="D257" i="30"/>
  <c r="D258" i="30"/>
  <c r="D259" i="30"/>
  <c r="D260" i="30"/>
  <c r="D261" i="30"/>
  <c r="D262" i="30"/>
  <c r="D263" i="30"/>
  <c r="D264" i="30"/>
  <c r="D265" i="30"/>
  <c r="D266" i="30"/>
  <c r="D267" i="30"/>
  <c r="D268" i="30"/>
  <c r="D269" i="30"/>
  <c r="D270" i="30"/>
  <c r="D271" i="30"/>
  <c r="D272" i="30"/>
  <c r="D273" i="30"/>
  <c r="D274" i="30"/>
  <c r="D275" i="30"/>
  <c r="D276" i="30"/>
  <c r="D277" i="30"/>
  <c r="D278" i="30"/>
  <c r="D279" i="30"/>
  <c r="D280" i="30"/>
  <c r="D281" i="30"/>
  <c r="D282" i="30"/>
  <c r="D283" i="30"/>
  <c r="D284" i="30"/>
  <c r="D285" i="30"/>
  <c r="D286" i="30"/>
  <c r="D287" i="30"/>
  <c r="D288" i="30"/>
  <c r="D289" i="30"/>
  <c r="D290" i="30"/>
  <c r="D291" i="30"/>
  <c r="D292" i="30"/>
  <c r="D293" i="30"/>
  <c r="D294" i="30"/>
  <c r="D295" i="30"/>
  <c r="D296" i="30"/>
  <c r="D297" i="30"/>
  <c r="D298" i="30"/>
  <c r="D299" i="30"/>
  <c r="D300" i="30"/>
  <c r="D301" i="30"/>
  <c r="D302" i="30"/>
  <c r="D303" i="30"/>
  <c r="D304" i="30"/>
  <c r="D305" i="30"/>
  <c r="D306" i="30"/>
  <c r="D307" i="30"/>
  <c r="D308" i="30"/>
  <c r="D309" i="30"/>
  <c r="D310" i="30"/>
  <c r="D311" i="30"/>
  <c r="D312" i="30"/>
  <c r="D313" i="30"/>
  <c r="D314" i="30"/>
  <c r="D315" i="30"/>
  <c r="D316" i="30"/>
  <c r="D317" i="30"/>
  <c r="D318" i="30"/>
  <c r="D319" i="30"/>
  <c r="D320" i="30"/>
  <c r="D321" i="30"/>
  <c r="D322" i="30"/>
  <c r="D323" i="30"/>
  <c r="D324" i="30"/>
  <c r="D325" i="30"/>
  <c r="D326" i="30"/>
  <c r="D327" i="30"/>
  <c r="D328" i="30"/>
  <c r="D329" i="30"/>
  <c r="D330" i="30"/>
  <c r="D331" i="30"/>
  <c r="D332" i="30"/>
  <c r="D333" i="30"/>
  <c r="D334" i="30"/>
  <c r="D335" i="30"/>
  <c r="D336" i="30"/>
  <c r="D337" i="30"/>
  <c r="D338" i="30"/>
  <c r="D339" i="30"/>
  <c r="D340" i="30"/>
  <c r="D341" i="30"/>
  <c r="D342" i="30"/>
  <c r="D343" i="30"/>
  <c r="D344" i="30"/>
  <c r="D345" i="30"/>
  <c r="D346" i="30"/>
  <c r="D347" i="30"/>
  <c r="D348" i="30"/>
  <c r="D349" i="30"/>
  <c r="D350" i="30"/>
  <c r="D351" i="30"/>
  <c r="D352" i="30"/>
  <c r="D353" i="30"/>
  <c r="D354" i="30"/>
  <c r="D355" i="30"/>
  <c r="D356" i="30"/>
  <c r="D357" i="30"/>
  <c r="D358" i="30"/>
  <c r="D359" i="30"/>
  <c r="D360" i="30"/>
  <c r="D361" i="30"/>
  <c r="D362" i="30"/>
  <c r="D363" i="30"/>
  <c r="D364" i="30"/>
  <c r="D365" i="30"/>
  <c r="D366" i="30"/>
  <c r="D367" i="30"/>
  <c r="D368" i="30"/>
  <c r="D369" i="30"/>
  <c r="D370" i="30"/>
  <c r="D371" i="30"/>
  <c r="D372" i="30"/>
  <c r="D373" i="30"/>
  <c r="D374" i="30"/>
  <c r="D375" i="30"/>
  <c r="D376" i="30"/>
  <c r="D377" i="30"/>
  <c r="D378" i="30"/>
  <c r="D379" i="30"/>
  <c r="D380" i="30"/>
  <c r="D381" i="30"/>
  <c r="D382" i="30"/>
  <c r="D383" i="30"/>
  <c r="D384" i="30"/>
  <c r="D385" i="30"/>
  <c r="D386" i="30"/>
  <c r="D387" i="30"/>
  <c r="D388" i="30"/>
  <c r="D389" i="30"/>
  <c r="D390" i="30"/>
  <c r="D391" i="30"/>
  <c r="D392" i="30"/>
  <c r="D393" i="30"/>
  <c r="D394" i="30"/>
  <c r="D395" i="30"/>
  <c r="D396" i="30"/>
  <c r="D397" i="30"/>
  <c r="D398" i="30"/>
  <c r="D399" i="30"/>
  <c r="D400" i="30"/>
  <c r="D401" i="30"/>
  <c r="D402" i="30"/>
  <c r="D403" i="30"/>
  <c r="D404" i="30"/>
  <c r="D405" i="30"/>
  <c r="D406" i="30"/>
  <c r="D407" i="30"/>
  <c r="D408" i="30"/>
  <c r="D409" i="30"/>
  <c r="D410" i="30"/>
  <c r="D411" i="30"/>
  <c r="D412" i="30"/>
  <c r="D413" i="30"/>
  <c r="D414" i="30"/>
  <c r="D415" i="30"/>
  <c r="D416" i="30"/>
  <c r="D417" i="30"/>
  <c r="D418" i="30"/>
  <c r="D419" i="30"/>
  <c r="D420" i="30"/>
  <c r="D421" i="30"/>
  <c r="D422" i="30"/>
  <c r="D423" i="30"/>
  <c r="D424" i="30"/>
  <c r="D425" i="30"/>
  <c r="D426" i="30"/>
  <c r="D427" i="30"/>
  <c r="D428" i="30"/>
  <c r="D429" i="30"/>
  <c r="D430" i="30"/>
  <c r="D431" i="30"/>
  <c r="D432" i="30"/>
  <c r="D433" i="30"/>
  <c r="D434" i="30"/>
  <c r="D435" i="30"/>
  <c r="D436" i="30"/>
  <c r="D437" i="30"/>
  <c r="D438" i="30"/>
  <c r="D439" i="30"/>
  <c r="D440" i="30"/>
  <c r="D441" i="30"/>
  <c r="D442" i="30"/>
  <c r="D443" i="30"/>
  <c r="D444" i="30"/>
  <c r="D445" i="30"/>
  <c r="D446" i="30"/>
  <c r="D447" i="30"/>
  <c r="D448" i="30"/>
  <c r="D449" i="30"/>
  <c r="D450" i="30"/>
  <c r="D451" i="30"/>
  <c r="D452" i="30"/>
  <c r="D453" i="30"/>
  <c r="D454" i="30"/>
  <c r="D455" i="30"/>
  <c r="D456" i="30"/>
  <c r="D457" i="30"/>
  <c r="D458" i="30"/>
  <c r="D459" i="30"/>
  <c r="D460" i="30"/>
  <c r="D461" i="30"/>
  <c r="D462" i="30"/>
  <c r="D463" i="30"/>
  <c r="D464" i="30"/>
  <c r="D465" i="30"/>
  <c r="D466" i="30"/>
  <c r="D467" i="30"/>
  <c r="D468" i="30"/>
  <c r="D469" i="30"/>
  <c r="D470" i="30"/>
  <c r="D471" i="30"/>
  <c r="D472" i="30"/>
  <c r="D473" i="30"/>
  <c r="D474" i="30"/>
  <c r="D475" i="30"/>
  <c r="D476" i="30"/>
  <c r="D477" i="30"/>
  <c r="D478" i="30"/>
  <c r="D479" i="30"/>
  <c r="D480" i="30"/>
  <c r="D481" i="30"/>
  <c r="D482" i="30"/>
  <c r="D483" i="30"/>
  <c r="D484" i="30"/>
  <c r="D485" i="30"/>
  <c r="D486" i="30"/>
  <c r="D487" i="30"/>
  <c r="D488" i="30"/>
  <c r="D489" i="30"/>
  <c r="D490" i="30"/>
  <c r="D491" i="30"/>
  <c r="D492" i="30"/>
  <c r="D493" i="30"/>
  <c r="D494" i="30"/>
  <c r="D495" i="30"/>
  <c r="D496" i="30"/>
  <c r="D497" i="30"/>
  <c r="D498" i="30"/>
  <c r="D499" i="30"/>
  <c r="D500" i="30"/>
  <c r="D501" i="30"/>
  <c r="D502" i="30"/>
  <c r="D503" i="30"/>
  <c r="D504" i="30"/>
  <c r="D505" i="30"/>
  <c r="D506" i="30"/>
  <c r="D507" i="30"/>
  <c r="D508" i="30"/>
  <c r="D509" i="30"/>
  <c r="D510" i="30"/>
  <c r="D511" i="30"/>
  <c r="D512" i="30"/>
  <c r="D513" i="30"/>
  <c r="D514" i="30"/>
  <c r="D515" i="30"/>
  <c r="D516" i="30"/>
  <c r="D517" i="30"/>
  <c r="D518" i="30"/>
  <c r="D519" i="30"/>
  <c r="D520" i="30"/>
  <c r="D521" i="30"/>
  <c r="D522" i="30"/>
  <c r="D523" i="30"/>
  <c r="D524" i="30"/>
  <c r="D525" i="30"/>
  <c r="D526" i="30"/>
  <c r="D527" i="30"/>
  <c r="D528" i="30"/>
  <c r="D529" i="30"/>
  <c r="D530" i="30"/>
  <c r="D531" i="30"/>
  <c r="D532" i="30"/>
  <c r="D533" i="30"/>
  <c r="D534" i="30"/>
  <c r="D535" i="30"/>
  <c r="D536" i="30"/>
  <c r="D537" i="30"/>
  <c r="D538" i="30"/>
  <c r="D539" i="30"/>
  <c r="D540" i="30"/>
  <c r="D541" i="30"/>
  <c r="D542" i="30"/>
  <c r="D543" i="30"/>
  <c r="D544" i="30"/>
  <c r="D545" i="30"/>
  <c r="D546" i="30"/>
  <c r="D547" i="30"/>
  <c r="D548" i="30"/>
  <c r="D549" i="30"/>
  <c r="D550" i="30"/>
  <c r="D551" i="30"/>
  <c r="D552" i="30"/>
  <c r="D553" i="30"/>
  <c r="D554" i="30"/>
  <c r="D555" i="30"/>
  <c r="D556" i="30"/>
  <c r="D557" i="30"/>
  <c r="D558" i="30"/>
  <c r="D559" i="30"/>
  <c r="D560" i="30"/>
  <c r="D561" i="30"/>
  <c r="D562" i="30"/>
  <c r="D563" i="30"/>
  <c r="D564" i="30"/>
  <c r="D565" i="30"/>
  <c r="D566" i="30"/>
  <c r="D567" i="30"/>
  <c r="D568" i="30"/>
  <c r="D570" i="30"/>
  <c r="D571" i="30"/>
  <c r="D572" i="30"/>
  <c r="D573" i="30"/>
  <c r="D574" i="30"/>
  <c r="D575" i="30"/>
  <c r="D576" i="30"/>
  <c r="D577" i="30"/>
  <c r="D578" i="30"/>
  <c r="D579" i="30"/>
  <c r="D580" i="30"/>
  <c r="D581" i="30"/>
  <c r="D582" i="30"/>
  <c r="D583" i="30"/>
  <c r="D584" i="30"/>
  <c r="D585" i="30"/>
  <c r="D586" i="30"/>
  <c r="D587" i="30"/>
  <c r="D588" i="30"/>
  <c r="D589" i="30"/>
  <c r="D590" i="30"/>
  <c r="D591" i="30"/>
  <c r="D592" i="30"/>
  <c r="D593" i="30"/>
  <c r="D594" i="30"/>
  <c r="D595" i="30"/>
  <c r="D596" i="30"/>
  <c r="D597" i="30"/>
  <c r="D598" i="30"/>
  <c r="D599" i="30"/>
  <c r="D600" i="30"/>
  <c r="D601" i="30"/>
  <c r="D602" i="30"/>
  <c r="D603" i="30"/>
  <c r="D604" i="30"/>
  <c r="D605" i="30"/>
  <c r="D606" i="30"/>
  <c r="D607" i="30"/>
  <c r="D608" i="30"/>
  <c r="D609" i="30"/>
  <c r="D610" i="30"/>
  <c r="D611" i="30"/>
  <c r="D612" i="30"/>
  <c r="D613" i="30"/>
  <c r="D614" i="30"/>
  <c r="D569" i="30"/>
  <c r="A5" i="30"/>
  <c r="A6" i="30" s="1"/>
  <c r="A7" i="30" s="1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6" i="30" s="1"/>
  <c r="A107" i="30" s="1"/>
  <c r="A108" i="30" s="1"/>
  <c r="A109" i="30" s="1"/>
  <c r="A110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29" i="30" s="1"/>
  <c r="A130" i="30" s="1"/>
  <c r="A131" i="30" s="1"/>
  <c r="A132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6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7" i="30" s="1"/>
  <c r="A168" i="30" s="1"/>
  <c r="A169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3" i="30" s="1"/>
  <c r="A184" i="30" s="1"/>
  <c r="A185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5" i="30" s="1"/>
  <c r="A196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1" i="30" s="1"/>
  <c r="A212" i="30" s="1"/>
  <c r="A213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3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8" i="30" s="1"/>
  <c r="A239" i="30" s="1"/>
  <c r="A240" i="30" s="1"/>
  <c r="A241" i="30" s="1"/>
  <c r="A242" i="30" s="1"/>
  <c r="A243" i="30" s="1"/>
  <c r="A244" i="30" s="1"/>
  <c r="A245" i="30" s="1"/>
  <c r="A246" i="30" s="1"/>
  <c r="A247" i="30" s="1"/>
  <c r="A248" i="30" s="1"/>
  <c r="A249" i="30" s="1"/>
  <c r="A250" i="30" s="1"/>
  <c r="A251" i="30" s="1"/>
  <c r="A252" i="30" s="1"/>
  <c r="A253" i="30" s="1"/>
  <c r="A254" i="30" s="1"/>
  <c r="A255" i="30" s="1"/>
  <c r="A256" i="30" s="1"/>
  <c r="A257" i="30" s="1"/>
  <c r="A258" i="30" s="1"/>
  <c r="A259" i="30" s="1"/>
  <c r="A260" i="30" s="1"/>
  <c r="A261" i="30" s="1"/>
  <c r="A262" i="30" s="1"/>
  <c r="A263" i="30" s="1"/>
  <c r="A264" i="30" s="1"/>
  <c r="A265" i="30" s="1"/>
  <c r="A266" i="30" s="1"/>
  <c r="A267" i="30" s="1"/>
  <c r="A268" i="30" s="1"/>
  <c r="A269" i="30" s="1"/>
  <c r="A270" i="30" s="1"/>
  <c r="A271" i="30" s="1"/>
  <c r="A272" i="30" s="1"/>
  <c r="A273" i="30" s="1"/>
  <c r="A274" i="30" s="1"/>
  <c r="A275" i="30" s="1"/>
  <c r="A276" i="30" s="1"/>
  <c r="A277" i="30" s="1"/>
  <c r="A278" i="30" s="1"/>
  <c r="A279" i="30" s="1"/>
  <c r="A280" i="30" s="1"/>
  <c r="A281" i="30" s="1"/>
  <c r="A282" i="30" s="1"/>
  <c r="A283" i="30" s="1"/>
  <c r="A284" i="30" s="1"/>
  <c r="A285" i="30" s="1"/>
  <c r="A286" i="30" s="1"/>
  <c r="A287" i="30" s="1"/>
  <c r="A288" i="30" s="1"/>
  <c r="A289" i="30" s="1"/>
  <c r="A290" i="30" s="1"/>
  <c r="A291" i="30" s="1"/>
  <c r="A292" i="30" s="1"/>
  <c r="A293" i="30" s="1"/>
  <c r="A294" i="30" s="1"/>
  <c r="A295" i="30" s="1"/>
  <c r="A296" i="30" s="1"/>
  <c r="A297" i="30" s="1"/>
  <c r="A298" i="30" s="1"/>
  <c r="A299" i="30" s="1"/>
  <c r="A300" i="30" s="1"/>
  <c r="A301" i="30" s="1"/>
  <c r="A302" i="30" s="1"/>
  <c r="A303" i="30" s="1"/>
  <c r="A304" i="30" s="1"/>
  <c r="A305" i="30" s="1"/>
  <c r="A306" i="30" s="1"/>
  <c r="A307" i="30" s="1"/>
  <c r="A308" i="30" s="1"/>
  <c r="A309" i="30" s="1"/>
  <c r="A310" i="30" s="1"/>
  <c r="A311" i="30" s="1"/>
  <c r="A312" i="30" s="1"/>
  <c r="A313" i="30" s="1"/>
  <c r="A314" i="30" s="1"/>
  <c r="A315" i="30" s="1"/>
  <c r="A316" i="30" s="1"/>
  <c r="A317" i="30" s="1"/>
  <c r="A318" i="30" s="1"/>
  <c r="A319" i="30" s="1"/>
  <c r="A320" i="30" s="1"/>
  <c r="A321" i="30" s="1"/>
  <c r="A322" i="30" s="1"/>
  <c r="A323" i="30" s="1"/>
  <c r="A324" i="30" s="1"/>
  <c r="A325" i="30" s="1"/>
  <c r="A326" i="30" s="1"/>
  <c r="A327" i="30" s="1"/>
  <c r="A328" i="30" s="1"/>
  <c r="A329" i="30" s="1"/>
  <c r="A330" i="30" s="1"/>
  <c r="A331" i="30" s="1"/>
  <c r="A332" i="30" s="1"/>
  <c r="A333" i="30" s="1"/>
  <c r="A334" i="30" s="1"/>
  <c r="A335" i="30" s="1"/>
  <c r="A336" i="30" s="1"/>
  <c r="A337" i="30" s="1"/>
  <c r="A338" i="30" s="1"/>
  <c r="A339" i="30" s="1"/>
  <c r="A340" i="30" s="1"/>
  <c r="A341" i="30" s="1"/>
  <c r="A342" i="30" s="1"/>
  <c r="A343" i="30" s="1"/>
  <c r="A344" i="30" s="1"/>
  <c r="A345" i="30" s="1"/>
  <c r="A346" i="30" s="1"/>
  <c r="A347" i="30" s="1"/>
  <c r="A348" i="30" s="1"/>
  <c r="A349" i="30" s="1"/>
  <c r="A350" i="30" s="1"/>
  <c r="A351" i="30" s="1"/>
  <c r="A352" i="30" s="1"/>
  <c r="A353" i="30" s="1"/>
  <c r="A354" i="30" s="1"/>
  <c r="A355" i="30" s="1"/>
  <c r="A356" i="30" s="1"/>
  <c r="A357" i="30" s="1"/>
  <c r="A358" i="30" s="1"/>
  <c r="A359" i="30" s="1"/>
  <c r="A360" i="30" s="1"/>
  <c r="A361" i="30" s="1"/>
  <c r="A362" i="30" s="1"/>
  <c r="A363" i="30" s="1"/>
  <c r="A364" i="30" s="1"/>
  <c r="A365" i="30" s="1"/>
  <c r="A366" i="30" s="1"/>
  <c r="A367" i="30" s="1"/>
  <c r="A368" i="30" s="1"/>
  <c r="A369" i="30" s="1"/>
  <c r="A370" i="30" s="1"/>
  <c r="A371" i="30" s="1"/>
  <c r="A372" i="30" s="1"/>
  <c r="A373" i="30" s="1"/>
  <c r="A374" i="30" s="1"/>
  <c r="A375" i="30" s="1"/>
  <c r="A376" i="30" s="1"/>
  <c r="A377" i="30" s="1"/>
  <c r="A378" i="30" s="1"/>
  <c r="A379" i="30" s="1"/>
  <c r="A380" i="30" s="1"/>
  <c r="A381" i="30" s="1"/>
  <c r="A382" i="30" s="1"/>
  <c r="A383" i="30" s="1"/>
  <c r="A384" i="30" s="1"/>
  <c r="A385" i="30" s="1"/>
  <c r="A386" i="30" s="1"/>
  <c r="A387" i="30" s="1"/>
  <c r="A388" i="30" s="1"/>
  <c r="A389" i="30" s="1"/>
  <c r="A390" i="30" s="1"/>
  <c r="A391" i="30" s="1"/>
  <c r="A392" i="30" s="1"/>
  <c r="A393" i="30" s="1"/>
  <c r="A394" i="30" s="1"/>
  <c r="A395" i="30" s="1"/>
  <c r="A396" i="30" s="1"/>
  <c r="A397" i="30" s="1"/>
  <c r="A398" i="30" s="1"/>
  <c r="A399" i="30" s="1"/>
  <c r="A400" i="30" s="1"/>
  <c r="A401" i="30" s="1"/>
  <c r="A402" i="30" s="1"/>
  <c r="A403" i="30" s="1"/>
  <c r="A404" i="30" s="1"/>
  <c r="A405" i="30" s="1"/>
  <c r="A406" i="30" s="1"/>
  <c r="A407" i="30" s="1"/>
  <c r="A408" i="30" s="1"/>
  <c r="A409" i="30" s="1"/>
  <c r="A410" i="30" s="1"/>
  <c r="A411" i="30" s="1"/>
  <c r="A412" i="30" s="1"/>
  <c r="A413" i="30" s="1"/>
  <c r="A414" i="30" s="1"/>
  <c r="A415" i="30" s="1"/>
  <c r="A416" i="30" s="1"/>
  <c r="A417" i="30" s="1"/>
  <c r="A418" i="30" s="1"/>
  <c r="A419" i="30" s="1"/>
  <c r="A420" i="30" s="1"/>
  <c r="A421" i="30" s="1"/>
  <c r="A422" i="30" s="1"/>
  <c r="A423" i="30" s="1"/>
  <c r="A424" i="30" s="1"/>
  <c r="A425" i="30" s="1"/>
  <c r="A426" i="30" s="1"/>
  <c r="A427" i="30" s="1"/>
  <c r="A428" i="30" s="1"/>
  <c r="A429" i="30" s="1"/>
  <c r="A430" i="30" s="1"/>
  <c r="A431" i="30" s="1"/>
  <c r="A432" i="30" s="1"/>
  <c r="A433" i="30" s="1"/>
  <c r="A434" i="30" s="1"/>
  <c r="A435" i="30" s="1"/>
  <c r="A436" i="30" s="1"/>
  <c r="A437" i="30" s="1"/>
  <c r="A438" i="30" s="1"/>
  <c r="A439" i="30" s="1"/>
  <c r="A440" i="30" s="1"/>
  <c r="A441" i="30" s="1"/>
  <c r="A442" i="30" s="1"/>
  <c r="A443" i="30" s="1"/>
  <c r="A444" i="30" s="1"/>
  <c r="A445" i="30" s="1"/>
  <c r="A446" i="30" s="1"/>
  <c r="A447" i="30" s="1"/>
  <c r="A448" i="30" s="1"/>
  <c r="A449" i="30" s="1"/>
  <c r="A450" i="30" s="1"/>
  <c r="A451" i="30" s="1"/>
  <c r="A452" i="30" s="1"/>
  <c r="A453" i="30" s="1"/>
  <c r="A454" i="30" s="1"/>
  <c r="A455" i="30" s="1"/>
  <c r="A456" i="30" s="1"/>
  <c r="A457" i="30" s="1"/>
  <c r="A458" i="30" s="1"/>
  <c r="A459" i="30" s="1"/>
  <c r="A460" i="30" s="1"/>
  <c r="A461" i="30" s="1"/>
  <c r="A462" i="30" s="1"/>
  <c r="A463" i="30" s="1"/>
  <c r="A464" i="30" s="1"/>
  <c r="A465" i="30" s="1"/>
  <c r="A466" i="30" s="1"/>
  <c r="A467" i="30" s="1"/>
  <c r="A468" i="30" s="1"/>
  <c r="A469" i="30" s="1"/>
  <c r="A470" i="30" s="1"/>
  <c r="A471" i="30" s="1"/>
  <c r="A472" i="30" s="1"/>
  <c r="A473" i="30" s="1"/>
  <c r="A474" i="30" s="1"/>
  <c r="A475" i="30" s="1"/>
  <c r="A476" i="30" s="1"/>
  <c r="A477" i="30" s="1"/>
  <c r="A478" i="30" s="1"/>
  <c r="A479" i="30" s="1"/>
  <c r="A480" i="30" s="1"/>
  <c r="A481" i="30" s="1"/>
  <c r="A482" i="30" s="1"/>
  <c r="A483" i="30" s="1"/>
  <c r="A484" i="30" s="1"/>
  <c r="A485" i="30" s="1"/>
  <c r="A486" i="30" s="1"/>
  <c r="A487" i="30" s="1"/>
  <c r="A488" i="30" s="1"/>
  <c r="A489" i="30" s="1"/>
  <c r="A490" i="30" s="1"/>
  <c r="A491" i="30" s="1"/>
  <c r="A492" i="30" s="1"/>
  <c r="A493" i="30" s="1"/>
  <c r="A494" i="30" s="1"/>
  <c r="A495" i="30" s="1"/>
  <c r="A496" i="30" s="1"/>
  <c r="A497" i="30" s="1"/>
  <c r="A498" i="30" s="1"/>
  <c r="A499" i="30" s="1"/>
  <c r="A500" i="30" s="1"/>
  <c r="A501" i="30" s="1"/>
  <c r="A502" i="30" s="1"/>
  <c r="A503" i="30" s="1"/>
  <c r="A504" i="30" s="1"/>
  <c r="A505" i="30" s="1"/>
  <c r="A506" i="30" s="1"/>
  <c r="A507" i="30" s="1"/>
  <c r="A508" i="30" s="1"/>
  <c r="A509" i="30" s="1"/>
  <c r="A510" i="30" s="1"/>
  <c r="A511" i="30" s="1"/>
  <c r="A512" i="30" s="1"/>
  <c r="A513" i="30" s="1"/>
  <c r="A514" i="30" s="1"/>
  <c r="A515" i="30" s="1"/>
  <c r="A516" i="30" s="1"/>
  <c r="A517" i="30" s="1"/>
  <c r="A518" i="30" s="1"/>
  <c r="A519" i="30" s="1"/>
  <c r="A520" i="30" s="1"/>
  <c r="A521" i="30" s="1"/>
  <c r="A522" i="30" s="1"/>
  <c r="A523" i="30" s="1"/>
  <c r="A524" i="30" s="1"/>
  <c r="A525" i="30" s="1"/>
  <c r="A526" i="30" s="1"/>
  <c r="A527" i="30" s="1"/>
  <c r="A528" i="30" s="1"/>
  <c r="A529" i="30" s="1"/>
  <c r="A530" i="30" s="1"/>
  <c r="A531" i="30" s="1"/>
  <c r="A532" i="30" s="1"/>
  <c r="A533" i="30" s="1"/>
  <c r="A534" i="30" s="1"/>
  <c r="A535" i="30" s="1"/>
  <c r="A536" i="30" s="1"/>
  <c r="A537" i="30" s="1"/>
  <c r="A538" i="30" s="1"/>
  <c r="A539" i="30" s="1"/>
  <c r="A540" i="30" s="1"/>
  <c r="A541" i="30" s="1"/>
  <c r="A542" i="30" s="1"/>
  <c r="A543" i="30" s="1"/>
  <c r="A544" i="30" s="1"/>
  <c r="A545" i="30" s="1"/>
  <c r="A546" i="30" s="1"/>
  <c r="A547" i="30" s="1"/>
  <c r="A548" i="30" s="1"/>
  <c r="A549" i="30" s="1"/>
  <c r="A550" i="30" s="1"/>
  <c r="A551" i="30" s="1"/>
  <c r="A552" i="30" s="1"/>
  <c r="A553" i="30" s="1"/>
  <c r="A554" i="30" s="1"/>
  <c r="A555" i="30" s="1"/>
  <c r="A556" i="30" s="1"/>
  <c r="A557" i="30" s="1"/>
  <c r="A558" i="30" s="1"/>
  <c r="A559" i="30" s="1"/>
  <c r="A560" i="30" s="1"/>
  <c r="A561" i="30" s="1"/>
  <c r="A562" i="30" s="1"/>
  <c r="A563" i="30" s="1"/>
  <c r="A564" i="30" s="1"/>
  <c r="A565" i="30" s="1"/>
  <c r="A566" i="30" s="1"/>
  <c r="A567" i="30" s="1"/>
  <c r="A568" i="30" s="1"/>
  <c r="A569" i="30" s="1"/>
  <c r="A570" i="30" s="1"/>
  <c r="A571" i="30" s="1"/>
  <c r="A572" i="30" s="1"/>
  <c r="A573" i="30" s="1"/>
  <c r="A574" i="30" s="1"/>
  <c r="A575" i="30" s="1"/>
  <c r="A576" i="30" s="1"/>
  <c r="A577" i="30" s="1"/>
  <c r="A578" i="30" s="1"/>
  <c r="A579" i="30" s="1"/>
  <c r="A580" i="30" s="1"/>
  <c r="A581" i="30" s="1"/>
  <c r="A582" i="30" s="1"/>
  <c r="A583" i="30" s="1"/>
  <c r="A584" i="30" s="1"/>
  <c r="A585" i="30" s="1"/>
  <c r="A586" i="30" s="1"/>
  <c r="A587" i="30" s="1"/>
  <c r="A588" i="30" s="1"/>
  <c r="A589" i="30" s="1"/>
  <c r="A590" i="30" s="1"/>
  <c r="A591" i="30" s="1"/>
  <c r="A592" i="30" s="1"/>
  <c r="A593" i="30" s="1"/>
  <c r="A594" i="30" s="1"/>
  <c r="A595" i="30" s="1"/>
  <c r="A596" i="30" s="1"/>
  <c r="A597" i="30" s="1"/>
  <c r="A598" i="30" s="1"/>
  <c r="A599" i="30" s="1"/>
  <c r="A600" i="30" s="1"/>
  <c r="A601" i="30" s="1"/>
  <c r="A602" i="30" s="1"/>
  <c r="A603" i="30" s="1"/>
  <c r="A604" i="30" s="1"/>
  <c r="A605" i="30" s="1"/>
  <c r="A606" i="30" s="1"/>
  <c r="A607" i="30" s="1"/>
  <c r="A608" i="30" s="1"/>
  <c r="A609" i="30" s="1"/>
  <c r="A610" i="30" s="1"/>
  <c r="A611" i="30" s="1"/>
  <c r="A612" i="30" s="1"/>
  <c r="A613" i="30" s="1"/>
  <c r="A614" i="30" s="1"/>
  <c r="E1" i="17" l="1"/>
  <c r="E1" i="4"/>
  <c r="F4" i="25" l="1"/>
  <c r="F5" i="25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79" i="25"/>
  <c r="F80" i="25"/>
  <c r="F81" i="25"/>
  <c r="F82" i="25"/>
  <c r="F83" i="25"/>
  <c r="F84" i="25"/>
  <c r="F85" i="25"/>
  <c r="F86" i="25"/>
  <c r="F87" i="25"/>
  <c r="F88" i="25"/>
  <c r="F89" i="25"/>
  <c r="F90" i="25"/>
  <c r="F91" i="25"/>
  <c r="F92" i="25"/>
  <c r="F93" i="25"/>
  <c r="F94" i="25"/>
  <c r="F95" i="25"/>
  <c r="F96" i="25"/>
  <c r="F97" i="25"/>
  <c r="F98" i="25"/>
  <c r="F99" i="25"/>
  <c r="F100" i="25"/>
  <c r="F101" i="25"/>
  <c r="F102" i="25"/>
  <c r="F103" i="25"/>
  <c r="F104" i="25"/>
  <c r="F105" i="25"/>
  <c r="F106" i="25"/>
  <c r="F107" i="25"/>
  <c r="F108" i="25"/>
  <c r="F109" i="25"/>
  <c r="F110" i="25"/>
  <c r="F111" i="25"/>
  <c r="F112" i="25"/>
  <c r="F113" i="25"/>
  <c r="F114" i="25"/>
  <c r="F115" i="25"/>
  <c r="F116" i="25"/>
  <c r="F117" i="25"/>
  <c r="F118" i="25"/>
  <c r="F119" i="25"/>
  <c r="F120" i="25"/>
  <c r="F121" i="25"/>
  <c r="F122" i="25"/>
  <c r="F123" i="25"/>
  <c r="F124" i="25"/>
  <c r="F125" i="25"/>
  <c r="F126" i="25"/>
  <c r="F127" i="25"/>
  <c r="F128" i="25"/>
  <c r="F129" i="25"/>
  <c r="F130" i="25"/>
  <c r="F131" i="25"/>
  <c r="F132" i="25"/>
  <c r="F133" i="25"/>
  <c r="F134" i="25"/>
  <c r="F135" i="25"/>
  <c r="F136" i="25"/>
  <c r="F137" i="25"/>
  <c r="F138" i="25"/>
  <c r="F139" i="25"/>
  <c r="F140" i="25"/>
  <c r="F141" i="25"/>
  <c r="F142" i="25"/>
  <c r="F143" i="25"/>
  <c r="F144" i="25"/>
  <c r="F145" i="25"/>
  <c r="F146" i="25"/>
  <c r="F147" i="25"/>
  <c r="F148" i="25"/>
  <c r="F149" i="25"/>
  <c r="F150" i="25"/>
  <c r="F151" i="25"/>
  <c r="F152" i="25"/>
  <c r="F153" i="25"/>
  <c r="F154" i="25"/>
  <c r="F155" i="25"/>
  <c r="F156" i="25"/>
  <c r="F157" i="25"/>
  <c r="F158" i="25"/>
  <c r="F159" i="25"/>
  <c r="F160" i="25"/>
  <c r="F161" i="25"/>
  <c r="F162" i="25"/>
  <c r="F163" i="25"/>
  <c r="F164" i="25"/>
  <c r="F165" i="25"/>
  <c r="F166" i="25"/>
  <c r="F167" i="25"/>
  <c r="F168" i="25"/>
  <c r="F169" i="25"/>
  <c r="F170" i="25"/>
  <c r="F171" i="25"/>
  <c r="F172" i="25"/>
  <c r="F173" i="25"/>
  <c r="F174" i="25"/>
  <c r="F175" i="25"/>
  <c r="F176" i="25"/>
  <c r="F177" i="25"/>
  <c r="F178" i="25"/>
  <c r="F179" i="25"/>
  <c r="F180" i="25"/>
  <c r="F181" i="25"/>
  <c r="F182" i="25"/>
  <c r="F183" i="25"/>
  <c r="F184" i="25"/>
  <c r="F185" i="25"/>
  <c r="F186" i="25"/>
  <c r="F187" i="25"/>
  <c r="F188" i="25"/>
  <c r="F189" i="25"/>
  <c r="F190" i="25"/>
  <c r="F191" i="25"/>
  <c r="F192" i="25"/>
  <c r="F193" i="25"/>
  <c r="F194" i="25"/>
  <c r="F195" i="25"/>
  <c r="F196" i="25"/>
  <c r="F197" i="25"/>
  <c r="F198" i="25"/>
  <c r="F199" i="25"/>
  <c r="F200" i="25"/>
  <c r="F201" i="25"/>
  <c r="F202" i="25"/>
  <c r="F203" i="25"/>
  <c r="F204" i="25"/>
  <c r="F205" i="25"/>
  <c r="F206" i="25"/>
  <c r="F207" i="25"/>
  <c r="F208" i="25"/>
  <c r="F209" i="25"/>
  <c r="F210" i="25"/>
  <c r="F211" i="25"/>
  <c r="F212" i="25"/>
  <c r="F213" i="25"/>
  <c r="F214" i="25"/>
  <c r="F215" i="25"/>
  <c r="F216" i="25"/>
  <c r="F217" i="25"/>
  <c r="F218" i="25"/>
  <c r="F219" i="25"/>
  <c r="F220" i="25"/>
  <c r="F221" i="25"/>
  <c r="F222" i="25"/>
  <c r="F223" i="25"/>
  <c r="F224" i="25"/>
  <c r="F225" i="25"/>
  <c r="F226" i="25"/>
  <c r="F227" i="25"/>
  <c r="F228" i="25"/>
  <c r="F229" i="25"/>
  <c r="F230" i="25"/>
  <c r="F231" i="25"/>
  <c r="F232" i="25"/>
  <c r="F233" i="25"/>
  <c r="F234" i="25"/>
  <c r="F235" i="25"/>
  <c r="F236" i="25"/>
  <c r="F237" i="25"/>
  <c r="F238" i="25"/>
  <c r="F239" i="25"/>
  <c r="F240" i="25"/>
  <c r="F241" i="25"/>
  <c r="F242" i="25"/>
  <c r="F243" i="25"/>
  <c r="F244" i="25"/>
  <c r="F245" i="25"/>
  <c r="F246" i="25"/>
  <c r="F247" i="25"/>
  <c r="F248" i="25"/>
  <c r="F249" i="25"/>
  <c r="F250" i="25"/>
  <c r="F251" i="25"/>
  <c r="F252" i="25"/>
  <c r="F253" i="25"/>
  <c r="F254" i="25"/>
  <c r="F255" i="25"/>
  <c r="F256" i="25"/>
  <c r="F257" i="25"/>
  <c r="F258" i="25"/>
  <c r="F259" i="25"/>
  <c r="F260" i="25"/>
  <c r="F261" i="25"/>
  <c r="F262" i="25"/>
  <c r="F263" i="25"/>
  <c r="F264" i="25"/>
  <c r="F265" i="25"/>
  <c r="F266" i="25"/>
  <c r="F267" i="25"/>
  <c r="F268" i="25"/>
  <c r="F269" i="25"/>
  <c r="F270" i="25"/>
  <c r="F271" i="25"/>
  <c r="F272" i="25"/>
  <c r="F273" i="25"/>
  <c r="F274" i="25"/>
  <c r="F275" i="25"/>
  <c r="F276" i="25"/>
  <c r="F277" i="25"/>
  <c r="F278" i="25"/>
  <c r="F279" i="25"/>
  <c r="F280" i="25"/>
  <c r="F281" i="25"/>
  <c r="F282" i="25"/>
  <c r="F283" i="25"/>
  <c r="F284" i="25"/>
  <c r="F285" i="25"/>
  <c r="F286" i="25"/>
  <c r="F287" i="25"/>
  <c r="F288" i="25"/>
  <c r="F289" i="25"/>
  <c r="F290" i="25"/>
  <c r="F291" i="25"/>
  <c r="F292" i="25"/>
  <c r="F293" i="25"/>
  <c r="F294" i="25"/>
  <c r="F295" i="25"/>
  <c r="F296" i="25"/>
  <c r="F297" i="25"/>
  <c r="F298" i="25"/>
  <c r="F299" i="25"/>
  <c r="F300" i="25"/>
  <c r="F301" i="25"/>
  <c r="F302" i="25"/>
  <c r="F303" i="25"/>
  <c r="F304" i="25"/>
  <c r="F305" i="25"/>
  <c r="F306" i="25"/>
  <c r="F307" i="25"/>
  <c r="F308" i="25"/>
  <c r="F309" i="25"/>
  <c r="F310" i="25"/>
  <c r="F311" i="25"/>
  <c r="F312" i="25"/>
  <c r="F313" i="25"/>
  <c r="F314" i="25"/>
  <c r="F315" i="25"/>
  <c r="F316" i="25"/>
  <c r="F317" i="25"/>
  <c r="F318" i="25"/>
  <c r="F319" i="25"/>
  <c r="F320" i="25"/>
  <c r="F321" i="25"/>
  <c r="F322" i="25"/>
  <c r="F323" i="25"/>
  <c r="F324" i="25"/>
  <c r="F325" i="25"/>
  <c r="F326" i="25"/>
  <c r="F327" i="25"/>
  <c r="F328" i="25"/>
  <c r="F329" i="25"/>
  <c r="F330" i="25"/>
  <c r="F331" i="25"/>
  <c r="F332" i="25"/>
  <c r="F333" i="25"/>
  <c r="F334" i="25"/>
  <c r="F335" i="25"/>
  <c r="F336" i="25"/>
  <c r="F337" i="25"/>
  <c r="F338" i="25"/>
  <c r="F339" i="25"/>
  <c r="F340" i="25"/>
  <c r="F341" i="25"/>
  <c r="F342" i="25"/>
  <c r="F343" i="25"/>
  <c r="F344" i="25"/>
  <c r="F345" i="25"/>
  <c r="F346" i="25"/>
  <c r="F347" i="25"/>
  <c r="F348" i="25"/>
  <c r="F349" i="25"/>
  <c r="F350" i="25"/>
  <c r="F351" i="25"/>
  <c r="F352" i="25"/>
  <c r="F353" i="25"/>
  <c r="F354" i="25"/>
  <c r="F355" i="25"/>
  <c r="F356" i="25"/>
  <c r="F357" i="25"/>
  <c r="F358" i="25"/>
  <c r="F359" i="25"/>
  <c r="F360" i="25"/>
  <c r="F361" i="25"/>
  <c r="F362" i="25"/>
  <c r="F363" i="25"/>
  <c r="F364" i="25"/>
  <c r="F365" i="25"/>
  <c r="F366" i="25"/>
  <c r="F367" i="25"/>
  <c r="F368" i="25"/>
  <c r="F369" i="25"/>
  <c r="F370" i="25"/>
  <c r="F371" i="25"/>
  <c r="F372" i="25"/>
  <c r="F373" i="25"/>
  <c r="F374" i="25"/>
  <c r="F375" i="25"/>
  <c r="F376" i="25"/>
  <c r="F377" i="25"/>
  <c r="F378" i="25"/>
  <c r="F379" i="25"/>
  <c r="F380" i="25"/>
  <c r="F381" i="25"/>
  <c r="F382" i="25"/>
  <c r="F383" i="25"/>
  <c r="F384" i="25"/>
  <c r="F385" i="25"/>
  <c r="F386" i="25"/>
  <c r="F387" i="25"/>
  <c r="F388" i="25"/>
  <c r="F389" i="25"/>
  <c r="F390" i="25"/>
  <c r="F391" i="25"/>
  <c r="F392" i="25"/>
  <c r="F393" i="25"/>
  <c r="F394" i="25"/>
  <c r="F395" i="25"/>
  <c r="F396" i="25"/>
  <c r="F397" i="25"/>
  <c r="F398" i="25"/>
  <c r="F399" i="25"/>
  <c r="F400" i="25"/>
  <c r="F401" i="25"/>
  <c r="F402" i="25"/>
  <c r="F403" i="25"/>
  <c r="F404" i="25"/>
  <c r="F405" i="25"/>
  <c r="F406" i="25"/>
  <c r="F407" i="25"/>
  <c r="F408" i="25"/>
  <c r="F409" i="25"/>
  <c r="F410" i="25"/>
  <c r="F411" i="25"/>
  <c r="F412" i="25"/>
  <c r="F413" i="25"/>
  <c r="F414" i="25"/>
  <c r="F415" i="25"/>
  <c r="F416" i="25"/>
  <c r="F417" i="25"/>
  <c r="F418" i="25"/>
  <c r="F419" i="25"/>
  <c r="F420" i="25"/>
  <c r="F421" i="25"/>
  <c r="F422" i="25"/>
  <c r="F423" i="25"/>
  <c r="F424" i="25"/>
  <c r="F425" i="25"/>
  <c r="F426" i="25"/>
  <c r="F427" i="25"/>
  <c r="F428" i="25"/>
  <c r="F429" i="25"/>
  <c r="F430" i="25"/>
  <c r="F431" i="25"/>
  <c r="F432" i="25"/>
  <c r="F433" i="25"/>
  <c r="F434" i="25"/>
  <c r="F435" i="25"/>
  <c r="F436" i="25"/>
  <c r="F437" i="25"/>
  <c r="F438" i="25"/>
  <c r="F439" i="25"/>
  <c r="F440" i="25"/>
  <c r="F441" i="25"/>
  <c r="F442" i="25"/>
  <c r="F443" i="25"/>
  <c r="F444" i="25"/>
  <c r="F445" i="25"/>
  <c r="F446" i="25"/>
  <c r="F447" i="25"/>
  <c r="F448" i="25"/>
  <c r="F449" i="25"/>
  <c r="F450" i="25"/>
  <c r="F451" i="25"/>
  <c r="F452" i="25"/>
  <c r="F453" i="25"/>
  <c r="F454" i="25"/>
  <c r="F455" i="25"/>
  <c r="F456" i="25"/>
  <c r="F457" i="25"/>
  <c r="F458" i="25"/>
  <c r="F459" i="25"/>
  <c r="F460" i="25"/>
  <c r="F461" i="25"/>
  <c r="F462" i="25"/>
  <c r="F463" i="25"/>
  <c r="F464" i="25"/>
  <c r="F465" i="25"/>
  <c r="F466" i="25"/>
  <c r="F467" i="25"/>
  <c r="F468" i="25"/>
  <c r="F469" i="25"/>
  <c r="F470" i="25"/>
  <c r="F471" i="25"/>
  <c r="F472" i="25"/>
  <c r="F473" i="25"/>
  <c r="F474" i="25"/>
  <c r="F475" i="25"/>
  <c r="F476" i="25"/>
  <c r="F477" i="25"/>
  <c r="F478" i="25"/>
  <c r="F479" i="25"/>
  <c r="F480" i="25"/>
  <c r="F481" i="25"/>
  <c r="F482" i="25"/>
  <c r="F483" i="25"/>
  <c r="F484" i="25"/>
  <c r="F485" i="25"/>
  <c r="F486" i="25"/>
  <c r="F487" i="25"/>
  <c r="F488" i="25"/>
  <c r="F489" i="25"/>
  <c r="F490" i="25"/>
  <c r="F491" i="25"/>
  <c r="F492" i="25"/>
  <c r="F493" i="25"/>
  <c r="F494" i="25"/>
  <c r="F495" i="25"/>
  <c r="F496" i="25"/>
  <c r="F497" i="25"/>
  <c r="F498" i="25"/>
  <c r="F499" i="25"/>
  <c r="F500" i="25"/>
  <c r="F501" i="25"/>
  <c r="N6" i="12" l="1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N69" i="12"/>
  <c r="N70" i="12"/>
  <c r="N71" i="12"/>
  <c r="N72" i="12"/>
  <c r="N73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N87" i="12"/>
  <c r="N88" i="12"/>
  <c r="N89" i="12"/>
  <c r="N90" i="12"/>
  <c r="N91" i="12"/>
  <c r="N92" i="12"/>
  <c r="N93" i="12"/>
  <c r="N94" i="12"/>
  <c r="N95" i="12"/>
  <c r="N96" i="12"/>
  <c r="N97" i="12"/>
  <c r="N98" i="12"/>
  <c r="N99" i="12"/>
  <c r="N100" i="12"/>
  <c r="N101" i="12"/>
  <c r="N102" i="12"/>
  <c r="N103" i="12"/>
  <c r="N104" i="12"/>
  <c r="N105" i="12"/>
  <c r="N106" i="12"/>
  <c r="N107" i="12"/>
  <c r="N108" i="12"/>
  <c r="N109" i="12"/>
  <c r="N110" i="12"/>
  <c r="N111" i="12"/>
  <c r="N112" i="12"/>
  <c r="N113" i="12"/>
  <c r="N114" i="12"/>
  <c r="N115" i="12"/>
  <c r="N116" i="12"/>
  <c r="N117" i="12"/>
  <c r="N118" i="12"/>
  <c r="N119" i="12"/>
  <c r="N120" i="12"/>
  <c r="N121" i="12"/>
  <c r="N122" i="12"/>
  <c r="N123" i="12"/>
  <c r="N124" i="12"/>
  <c r="N125" i="12"/>
  <c r="N126" i="12"/>
  <c r="N127" i="12"/>
  <c r="N128" i="12"/>
  <c r="N129" i="12"/>
  <c r="N130" i="12"/>
  <c r="N131" i="12"/>
  <c r="N132" i="12"/>
  <c r="N133" i="12"/>
  <c r="N134" i="12"/>
  <c r="N135" i="12"/>
  <c r="N136" i="12"/>
  <c r="N137" i="12"/>
  <c r="N5" i="12"/>
  <c r="Q4" i="17" l="1"/>
  <c r="Q5" i="17"/>
  <c r="Q6" i="17"/>
  <c r="Q7" i="17"/>
  <c r="Q8" i="17"/>
  <c r="Q9" i="17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48" i="17"/>
  <c r="Q49" i="17"/>
  <c r="Q50" i="17"/>
  <c r="Q51" i="17"/>
  <c r="Q52" i="17"/>
  <c r="Q53" i="17"/>
  <c r="Q54" i="17"/>
  <c r="Q55" i="17"/>
  <c r="Q56" i="17"/>
  <c r="Q57" i="17"/>
  <c r="Q58" i="17"/>
  <c r="Q59" i="17"/>
  <c r="Q60" i="17"/>
  <c r="Q61" i="17"/>
  <c r="Q62" i="17"/>
  <c r="Q63" i="17"/>
  <c r="Q64" i="17"/>
  <c r="Q65" i="17"/>
  <c r="Q66" i="17"/>
  <c r="Q67" i="17"/>
  <c r="Q68" i="17"/>
  <c r="Q69" i="17"/>
  <c r="Q70" i="17"/>
  <c r="Q71" i="17"/>
  <c r="Q72" i="17"/>
  <c r="Q73" i="17"/>
  <c r="Q74" i="17"/>
  <c r="Q75" i="17"/>
  <c r="Q76" i="17"/>
  <c r="Q77" i="17"/>
  <c r="Q78" i="17"/>
  <c r="Q79" i="17"/>
  <c r="Q80" i="17"/>
  <c r="Q81" i="17"/>
  <c r="Q82" i="17"/>
  <c r="Q83" i="17"/>
  <c r="Q84" i="17"/>
  <c r="Q85" i="17"/>
  <c r="Q86" i="17"/>
  <c r="Q87" i="17"/>
  <c r="Q88" i="17"/>
  <c r="Q89" i="17"/>
  <c r="Q90" i="17"/>
  <c r="Q91" i="17"/>
  <c r="Q92" i="17"/>
  <c r="Q93" i="17"/>
  <c r="Q94" i="17"/>
  <c r="Q95" i="17"/>
  <c r="Q96" i="17"/>
  <c r="Q97" i="17"/>
  <c r="Q98" i="17"/>
  <c r="Q99" i="17"/>
  <c r="Q100" i="17"/>
  <c r="Q101" i="17"/>
  <c r="Q102" i="17"/>
  <c r="Q103" i="17"/>
  <c r="Q104" i="17"/>
  <c r="Q105" i="17"/>
  <c r="Q106" i="17"/>
  <c r="Q107" i="17"/>
  <c r="Q108" i="17"/>
  <c r="Q111" i="17"/>
  <c r="Q112" i="17"/>
  <c r="Q113" i="17"/>
  <c r="Q114" i="17"/>
  <c r="Q115" i="17"/>
  <c r="Q116" i="17"/>
  <c r="Q117" i="17"/>
  <c r="Q118" i="17"/>
  <c r="Q119" i="17"/>
  <c r="Q120" i="17"/>
  <c r="Q121" i="17"/>
  <c r="Q122" i="17"/>
  <c r="Q123" i="17"/>
  <c r="Q124" i="17"/>
  <c r="Q125" i="17"/>
  <c r="Q126" i="17"/>
  <c r="Q127" i="17"/>
  <c r="Q128" i="17"/>
  <c r="Q129" i="17"/>
  <c r="Q130" i="17"/>
  <c r="Q131" i="17"/>
  <c r="Q132" i="17"/>
  <c r="Q133" i="17"/>
  <c r="Q134" i="17"/>
  <c r="Q135" i="17"/>
  <c r="Q136" i="17"/>
  <c r="Q137" i="17"/>
  <c r="Q138" i="17"/>
  <c r="Q139" i="17"/>
  <c r="Q140" i="17"/>
  <c r="Q141" i="17"/>
  <c r="Q142" i="17"/>
  <c r="Q143" i="17"/>
  <c r="Q144" i="17"/>
  <c r="Q145" i="17"/>
  <c r="Q146" i="17"/>
  <c r="Q147" i="17"/>
  <c r="Q148" i="17"/>
  <c r="Q149" i="17"/>
  <c r="Q150" i="17"/>
  <c r="Q151" i="17"/>
  <c r="Q152" i="17"/>
  <c r="Q153" i="17"/>
  <c r="Q154" i="17"/>
  <c r="Q155" i="17"/>
  <c r="Q156" i="17"/>
  <c r="Q157" i="17"/>
  <c r="Q158" i="17"/>
  <c r="Q159" i="17"/>
  <c r="Q160" i="17"/>
  <c r="Q161" i="17"/>
  <c r="Q162" i="17"/>
  <c r="Q163" i="17"/>
  <c r="Q164" i="17"/>
  <c r="Q165" i="17"/>
  <c r="Q166" i="17"/>
  <c r="Q167" i="17"/>
  <c r="Q168" i="17"/>
  <c r="Q169" i="17"/>
  <c r="Q170" i="17"/>
  <c r="Q171" i="17"/>
  <c r="Q172" i="17"/>
  <c r="Q173" i="17"/>
  <c r="Q174" i="17"/>
  <c r="Q175" i="17"/>
  <c r="Q176" i="17"/>
  <c r="Q177" i="17"/>
  <c r="Q178" i="17"/>
  <c r="Q179" i="17"/>
  <c r="Q180" i="17"/>
  <c r="Q181" i="17"/>
  <c r="Q182" i="17"/>
  <c r="Q183" i="17"/>
  <c r="Q184" i="17"/>
  <c r="Q185" i="17"/>
  <c r="Q186" i="17"/>
  <c r="Q187" i="17"/>
  <c r="Q188" i="17"/>
  <c r="Q189" i="17"/>
  <c r="Q190" i="17"/>
  <c r="Q191" i="17"/>
  <c r="Q192" i="17"/>
  <c r="Q193" i="17"/>
  <c r="Q194" i="17"/>
  <c r="Q195" i="17"/>
  <c r="Q196" i="17"/>
  <c r="Q197" i="17"/>
  <c r="Q198" i="17"/>
  <c r="Q199" i="17"/>
  <c r="Q200" i="17"/>
  <c r="Q201" i="17"/>
  <c r="Q202" i="17"/>
  <c r="Q203" i="17"/>
  <c r="Q204" i="17"/>
  <c r="Q205" i="17"/>
  <c r="Q206" i="17"/>
  <c r="Q207" i="17"/>
  <c r="Q208" i="17"/>
  <c r="Q209" i="17"/>
  <c r="Q210" i="17"/>
  <c r="Q211" i="17"/>
  <c r="Q212" i="17"/>
  <c r="Q213" i="17"/>
  <c r="Q214" i="17"/>
  <c r="Q215" i="17"/>
  <c r="Q216" i="17"/>
  <c r="Q217" i="17"/>
  <c r="Q218" i="17"/>
  <c r="Q219" i="17"/>
  <c r="Q220" i="17"/>
  <c r="Q221" i="17"/>
  <c r="Q222" i="17"/>
  <c r="Q223" i="17"/>
  <c r="Q224" i="17"/>
  <c r="Q225" i="17"/>
  <c r="Q226" i="17"/>
  <c r="Q227" i="17"/>
  <c r="Q228" i="17"/>
  <c r="Q229" i="17"/>
  <c r="Q230" i="17"/>
  <c r="Q231" i="17"/>
  <c r="Q232" i="17"/>
  <c r="Q233" i="17"/>
  <c r="Q234" i="17"/>
  <c r="Q235" i="17"/>
  <c r="Q236" i="17"/>
  <c r="Q237" i="17"/>
  <c r="Q238" i="17"/>
  <c r="Q239" i="17"/>
  <c r="Q240" i="17"/>
  <c r="Q241" i="17"/>
  <c r="Q242" i="17"/>
  <c r="Q243" i="17"/>
  <c r="Q244" i="17"/>
  <c r="Q245" i="17"/>
  <c r="Q246" i="17"/>
  <c r="Q247" i="17"/>
  <c r="Q248" i="17"/>
  <c r="Q249" i="17"/>
  <c r="Q250" i="17"/>
  <c r="Q251" i="17"/>
  <c r="Q252" i="17"/>
  <c r="Q253" i="17"/>
  <c r="Q254" i="17"/>
  <c r="Q255" i="17"/>
  <c r="Q256" i="17"/>
  <c r="Q257" i="17"/>
  <c r="Q258" i="17"/>
  <c r="Q259" i="17"/>
  <c r="Q260" i="17"/>
  <c r="Q261" i="17"/>
  <c r="Q262" i="17"/>
  <c r="Q263" i="17"/>
  <c r="Q264" i="17"/>
  <c r="Q265" i="17"/>
  <c r="Q266" i="17"/>
  <c r="Q267" i="17"/>
  <c r="Q268" i="17"/>
  <c r="Q269" i="17"/>
  <c r="Q270" i="17"/>
  <c r="Q271" i="17"/>
  <c r="Q272" i="17"/>
  <c r="Q273" i="17"/>
  <c r="Q274" i="17"/>
  <c r="Q275" i="17"/>
  <c r="Q276" i="17"/>
  <c r="Q277" i="17"/>
  <c r="Q278" i="17"/>
  <c r="Q279" i="17"/>
  <c r="Q280" i="17"/>
  <c r="Q281" i="17"/>
  <c r="Q282" i="17"/>
  <c r="Q283" i="17"/>
  <c r="Q284" i="17"/>
  <c r="Q285" i="17"/>
  <c r="Q286" i="17"/>
  <c r="Q287" i="17"/>
  <c r="Q288" i="17"/>
  <c r="Q289" i="17"/>
  <c r="Q290" i="17"/>
  <c r="Q291" i="17"/>
  <c r="Q292" i="17"/>
  <c r="Q293" i="17"/>
  <c r="Q294" i="17"/>
  <c r="Q295" i="17"/>
  <c r="Q296" i="17"/>
  <c r="Q297" i="17"/>
  <c r="Q298" i="17"/>
  <c r="Q299" i="17"/>
  <c r="Q300" i="17"/>
  <c r="Q301" i="17"/>
  <c r="Q302" i="17"/>
  <c r="Q303" i="17"/>
  <c r="Q304" i="17"/>
  <c r="Q305" i="17"/>
  <c r="Q306" i="17"/>
  <c r="Q307" i="17"/>
  <c r="Q308" i="17"/>
  <c r="Q309" i="17"/>
  <c r="Q310" i="17"/>
  <c r="Q311" i="17"/>
  <c r="Q312" i="17"/>
  <c r="Q313" i="17"/>
  <c r="Q314" i="17"/>
  <c r="Q315" i="17"/>
  <c r="Q316" i="17"/>
  <c r="Q317" i="17"/>
  <c r="Q318" i="17"/>
  <c r="Q319" i="17"/>
  <c r="Q320" i="17"/>
  <c r="Q321" i="17"/>
  <c r="Q322" i="17"/>
  <c r="Q323" i="17"/>
  <c r="Q324" i="17"/>
  <c r="Q325" i="17"/>
  <c r="Q326" i="17"/>
  <c r="Q327" i="17"/>
  <c r="Q328" i="17"/>
  <c r="Q329" i="17"/>
  <c r="Q330" i="17"/>
  <c r="Q331" i="17"/>
  <c r="Q332" i="17"/>
  <c r="Q333" i="17"/>
  <c r="Q334" i="17"/>
  <c r="Q335" i="17"/>
  <c r="Q336" i="17"/>
  <c r="Q337" i="17"/>
  <c r="Q338" i="17"/>
  <c r="Q339" i="17"/>
  <c r="Q340" i="17"/>
  <c r="Q341" i="17"/>
  <c r="Q342" i="17"/>
  <c r="Q343" i="17"/>
  <c r="Q344" i="17"/>
  <c r="Q345" i="17"/>
  <c r="Q346" i="17"/>
  <c r="Q347" i="17"/>
  <c r="Q348" i="17"/>
  <c r="Q349" i="17"/>
  <c r="Q350" i="17"/>
  <c r="Q351" i="17"/>
  <c r="Q352" i="17"/>
  <c r="Q353" i="17"/>
  <c r="Q354" i="17"/>
  <c r="Q355" i="17"/>
  <c r="Q356" i="17"/>
  <c r="Q357" i="17"/>
  <c r="Q358" i="17"/>
  <c r="Q359" i="17"/>
  <c r="Q360" i="17"/>
  <c r="Q361" i="17"/>
  <c r="Q362" i="17"/>
  <c r="Q363" i="17"/>
  <c r="Q364" i="17"/>
  <c r="Q365" i="17"/>
  <c r="Q366" i="17"/>
  <c r="Q367" i="17"/>
  <c r="Q368" i="17"/>
  <c r="Q369" i="17"/>
  <c r="Q370" i="17"/>
  <c r="Q371" i="17"/>
  <c r="Q372" i="17"/>
  <c r="Q373" i="17"/>
  <c r="Q374" i="17"/>
  <c r="Q375" i="17"/>
  <c r="Q376" i="17"/>
  <c r="Q377" i="17"/>
  <c r="Q378" i="17"/>
  <c r="Q379" i="17"/>
  <c r="Q380" i="17"/>
  <c r="Q381" i="17"/>
  <c r="Q382" i="17"/>
  <c r="Q383" i="17"/>
  <c r="Q384" i="17"/>
  <c r="Q385" i="17"/>
  <c r="Q386" i="17"/>
  <c r="Q387" i="17"/>
  <c r="Q388" i="17"/>
  <c r="Q389" i="17"/>
  <c r="Q390" i="17"/>
  <c r="Q391" i="17"/>
  <c r="Q392" i="17"/>
  <c r="Q393" i="17"/>
  <c r="Q394" i="17"/>
  <c r="Q395" i="17"/>
  <c r="Q396" i="17"/>
  <c r="Q397" i="17"/>
  <c r="Q398" i="17"/>
  <c r="Q399" i="17"/>
  <c r="Q400" i="17"/>
  <c r="Q401" i="17"/>
  <c r="Q402" i="17"/>
  <c r="Q403" i="17"/>
  <c r="Q404" i="17"/>
  <c r="Q405" i="17"/>
  <c r="Q406" i="17"/>
  <c r="Q407" i="17"/>
  <c r="Q408" i="17"/>
  <c r="Q409" i="17"/>
  <c r="Q410" i="17"/>
  <c r="Q411" i="17"/>
  <c r="Q412" i="17"/>
  <c r="Q413" i="17"/>
  <c r="Q414" i="17"/>
  <c r="Q415" i="17"/>
  <c r="Q416" i="17"/>
  <c r="Q417" i="17"/>
  <c r="Q418" i="17"/>
  <c r="Q419" i="17"/>
  <c r="Q420" i="17"/>
  <c r="Q421" i="17"/>
  <c r="Q422" i="17"/>
  <c r="Q423" i="17"/>
  <c r="Q424" i="17"/>
  <c r="Q425" i="17"/>
  <c r="Q426" i="17"/>
  <c r="Q427" i="17"/>
  <c r="Q428" i="17"/>
  <c r="Q429" i="17"/>
  <c r="Q430" i="17"/>
  <c r="Q431" i="17"/>
  <c r="Q432" i="17"/>
  <c r="Q433" i="17"/>
  <c r="Q434" i="17"/>
  <c r="Q435" i="17"/>
  <c r="Q436" i="17"/>
  <c r="Q437" i="17"/>
  <c r="Q438" i="17"/>
  <c r="Q439" i="17"/>
  <c r="Q440" i="17"/>
  <c r="Q441" i="17"/>
  <c r="Q442" i="17"/>
  <c r="Q443" i="17"/>
  <c r="Q444" i="17"/>
  <c r="Q445" i="17"/>
  <c r="Q446" i="17"/>
  <c r="Q447" i="17"/>
  <c r="Q448" i="17"/>
  <c r="Q449" i="17"/>
  <c r="Q450" i="17"/>
  <c r="Q451" i="17"/>
  <c r="Q452" i="17"/>
  <c r="Q453" i="17"/>
  <c r="Q454" i="17"/>
  <c r="Q455" i="17"/>
  <c r="Q456" i="17"/>
  <c r="Q457" i="17"/>
  <c r="Q458" i="17"/>
  <c r="Q459" i="17"/>
  <c r="Q460" i="17"/>
  <c r="Q461" i="17"/>
  <c r="Q462" i="17"/>
  <c r="Q463" i="17"/>
  <c r="Q464" i="17"/>
  <c r="Q465" i="17"/>
  <c r="Q466" i="17"/>
  <c r="Q467" i="17"/>
  <c r="Q468" i="17"/>
  <c r="Q469" i="17"/>
  <c r="Q470" i="17"/>
  <c r="Q471" i="17"/>
  <c r="Q472" i="17"/>
  <c r="Q473" i="17"/>
  <c r="Q474" i="17"/>
  <c r="Q475" i="17"/>
  <c r="Q476" i="17"/>
  <c r="Q477" i="17"/>
  <c r="Q478" i="17"/>
  <c r="Q479" i="17"/>
  <c r="Q480" i="17"/>
  <c r="Q481" i="17"/>
  <c r="Q482" i="17"/>
  <c r="Q483" i="17"/>
  <c r="Q484" i="17"/>
  <c r="Q485" i="17"/>
  <c r="Q486" i="17"/>
  <c r="Q487" i="17"/>
  <c r="Q488" i="17"/>
  <c r="Q489" i="17"/>
  <c r="Q490" i="17"/>
  <c r="Q491" i="17"/>
  <c r="Q492" i="17"/>
  <c r="Q493" i="17"/>
  <c r="Q494" i="17"/>
  <c r="Q495" i="17"/>
  <c r="Q496" i="17"/>
  <c r="Q497" i="17"/>
  <c r="Q498" i="17"/>
  <c r="Q499" i="17"/>
  <c r="Q500" i="17"/>
  <c r="Q501" i="17"/>
  <c r="Q3" i="17"/>
  <c r="G54" i="36" l="1"/>
  <c r="F54" i="36"/>
  <c r="F51" i="36"/>
  <c r="F48" i="36"/>
  <c r="R17" i="34" s="1"/>
  <c r="F46" i="36"/>
  <c r="P17" i="34" s="1"/>
  <c r="F44" i="36"/>
  <c r="N17" i="34" s="1"/>
  <c r="F42" i="36"/>
  <c r="L17" i="34" s="1"/>
  <c r="F40" i="36"/>
  <c r="F37" i="36"/>
  <c r="G32" i="36"/>
  <c r="E25" i="34" s="1"/>
  <c r="G47" i="36"/>
  <c r="Q25" i="34" s="1"/>
  <c r="G43" i="36"/>
  <c r="M25" i="34" s="1"/>
  <c r="G38" i="36"/>
  <c r="I25" i="34" s="1"/>
  <c r="F52" i="36"/>
  <c r="U17" i="34" s="1"/>
  <c r="F47" i="36"/>
  <c r="Q17" i="34" s="1"/>
  <c r="F43" i="36"/>
  <c r="M17" i="34" s="1"/>
  <c r="F38" i="36"/>
  <c r="I17" i="34" s="1"/>
  <c r="E52" i="36"/>
  <c r="U9" i="34" s="1"/>
  <c r="E47" i="36"/>
  <c r="Q9" i="34" s="1"/>
  <c r="E43" i="36"/>
  <c r="M9" i="34" s="1"/>
  <c r="E38" i="36"/>
  <c r="I9" i="34" s="1"/>
  <c r="G51" i="36"/>
  <c r="G46" i="36"/>
  <c r="P25" i="34" s="1"/>
  <c r="G42" i="36"/>
  <c r="L25" i="34" s="1"/>
  <c r="F32" i="36"/>
  <c r="E17" i="34" s="1"/>
  <c r="E54" i="36"/>
  <c r="E51" i="36"/>
  <c r="E48" i="36"/>
  <c r="R9" i="34" s="1"/>
  <c r="E46" i="36"/>
  <c r="P9" i="34" s="1"/>
  <c r="E44" i="36"/>
  <c r="N9" i="34" s="1"/>
  <c r="E42" i="36"/>
  <c r="L9" i="34" s="1"/>
  <c r="E40" i="36"/>
  <c r="E37" i="36"/>
  <c r="E32" i="36"/>
  <c r="E9" i="34" s="1"/>
  <c r="G49" i="36"/>
  <c r="S25" i="34" s="1"/>
  <c r="G45" i="36"/>
  <c r="O25" i="34" s="1"/>
  <c r="G41" i="36"/>
  <c r="K25" i="34" s="1"/>
  <c r="E33" i="36"/>
  <c r="F9" i="34" s="1"/>
  <c r="F49" i="36"/>
  <c r="S17" i="34" s="1"/>
  <c r="F45" i="36"/>
  <c r="O17" i="34" s="1"/>
  <c r="F41" i="36"/>
  <c r="K17" i="34" s="1"/>
  <c r="F33" i="36"/>
  <c r="F17" i="34" s="1"/>
  <c r="E49" i="36"/>
  <c r="S9" i="34" s="1"/>
  <c r="E45" i="36"/>
  <c r="O9" i="34" s="1"/>
  <c r="E41" i="36"/>
  <c r="K9" i="34" s="1"/>
  <c r="G33" i="36"/>
  <c r="F25" i="34" s="1"/>
  <c r="G48" i="36"/>
  <c r="R25" i="34" s="1"/>
  <c r="G44" i="36"/>
  <c r="N25" i="34" s="1"/>
  <c r="G40" i="36"/>
  <c r="G37" i="36"/>
  <c r="G52" i="36"/>
  <c r="U25" i="34" s="1"/>
  <c r="D501" i="25"/>
  <c r="B501" i="25"/>
  <c r="D500" i="25"/>
  <c r="B500" i="25"/>
  <c r="D499" i="25"/>
  <c r="B499" i="25"/>
  <c r="D498" i="25"/>
  <c r="B498" i="25"/>
  <c r="D497" i="25"/>
  <c r="B497" i="25"/>
  <c r="D496" i="25"/>
  <c r="B496" i="25"/>
  <c r="D495" i="25"/>
  <c r="B495" i="25"/>
  <c r="D494" i="25"/>
  <c r="B494" i="25"/>
  <c r="D493" i="25"/>
  <c r="B493" i="25"/>
  <c r="D492" i="25"/>
  <c r="B492" i="25"/>
  <c r="D491" i="25"/>
  <c r="B491" i="25"/>
  <c r="D490" i="25"/>
  <c r="B490" i="25"/>
  <c r="D489" i="25"/>
  <c r="B489" i="25"/>
  <c r="D488" i="25"/>
  <c r="B488" i="25"/>
  <c r="D487" i="25"/>
  <c r="B487" i="25"/>
  <c r="D486" i="25"/>
  <c r="B486" i="25"/>
  <c r="D485" i="25"/>
  <c r="B485" i="25"/>
  <c r="D484" i="25"/>
  <c r="B484" i="25"/>
  <c r="D483" i="25"/>
  <c r="B483" i="25"/>
  <c r="D482" i="25"/>
  <c r="B482" i="25"/>
  <c r="D481" i="25"/>
  <c r="B481" i="25"/>
  <c r="D480" i="25"/>
  <c r="B480" i="25"/>
  <c r="D479" i="25"/>
  <c r="B479" i="25"/>
  <c r="D478" i="25"/>
  <c r="B478" i="25"/>
  <c r="D477" i="25"/>
  <c r="B477" i="25"/>
  <c r="D476" i="25"/>
  <c r="B476" i="25"/>
  <c r="D475" i="25"/>
  <c r="B475" i="25"/>
  <c r="D474" i="25"/>
  <c r="B474" i="25"/>
  <c r="D473" i="25"/>
  <c r="B473" i="25"/>
  <c r="D472" i="25"/>
  <c r="B472" i="25"/>
  <c r="D471" i="25"/>
  <c r="B471" i="25"/>
  <c r="D470" i="25"/>
  <c r="B470" i="25"/>
  <c r="D469" i="25"/>
  <c r="B469" i="25"/>
  <c r="D468" i="25"/>
  <c r="B468" i="25"/>
  <c r="D467" i="25"/>
  <c r="B467" i="25"/>
  <c r="D466" i="25"/>
  <c r="B466" i="25"/>
  <c r="D465" i="25"/>
  <c r="B465" i="25"/>
  <c r="D464" i="25"/>
  <c r="B464" i="25"/>
  <c r="D463" i="25"/>
  <c r="B463" i="25"/>
  <c r="D462" i="25"/>
  <c r="B462" i="25"/>
  <c r="D461" i="25"/>
  <c r="B461" i="25"/>
  <c r="D460" i="25"/>
  <c r="B460" i="25"/>
  <c r="D459" i="25"/>
  <c r="B459" i="25"/>
  <c r="D458" i="25"/>
  <c r="B458" i="25"/>
  <c r="D457" i="25"/>
  <c r="B457" i="25"/>
  <c r="D456" i="25"/>
  <c r="B456" i="25"/>
  <c r="D455" i="25"/>
  <c r="B455" i="25"/>
  <c r="D454" i="25"/>
  <c r="B454" i="25"/>
  <c r="D453" i="25"/>
  <c r="B453" i="25"/>
  <c r="D452" i="25"/>
  <c r="B452" i="25"/>
  <c r="D451" i="25"/>
  <c r="B451" i="25"/>
  <c r="D450" i="25"/>
  <c r="B450" i="25"/>
  <c r="D449" i="25"/>
  <c r="B449" i="25"/>
  <c r="D448" i="25"/>
  <c r="B448" i="25"/>
  <c r="D447" i="25"/>
  <c r="B447" i="25"/>
  <c r="D446" i="25"/>
  <c r="B446" i="25"/>
  <c r="D445" i="25"/>
  <c r="B445" i="25"/>
  <c r="D444" i="25"/>
  <c r="B444" i="25"/>
  <c r="D443" i="25"/>
  <c r="B443" i="25"/>
  <c r="D442" i="25"/>
  <c r="B442" i="25"/>
  <c r="D441" i="25"/>
  <c r="B441" i="25"/>
  <c r="D440" i="25"/>
  <c r="B440" i="25"/>
  <c r="D439" i="25"/>
  <c r="B439" i="25"/>
  <c r="D438" i="25"/>
  <c r="B438" i="25"/>
  <c r="D437" i="25"/>
  <c r="B437" i="25"/>
  <c r="D436" i="25"/>
  <c r="B436" i="25"/>
  <c r="D435" i="25"/>
  <c r="B435" i="25"/>
  <c r="D434" i="25"/>
  <c r="B434" i="25"/>
  <c r="D433" i="25"/>
  <c r="B433" i="25"/>
  <c r="D432" i="25"/>
  <c r="B432" i="25"/>
  <c r="D431" i="25"/>
  <c r="B431" i="25"/>
  <c r="D430" i="25"/>
  <c r="B430" i="25"/>
  <c r="D429" i="25"/>
  <c r="B429" i="25"/>
  <c r="D428" i="25"/>
  <c r="B428" i="25"/>
  <c r="D427" i="25"/>
  <c r="B427" i="25"/>
  <c r="D426" i="25"/>
  <c r="B426" i="25"/>
  <c r="D425" i="25"/>
  <c r="B425" i="25"/>
  <c r="D424" i="25"/>
  <c r="B424" i="25"/>
  <c r="D423" i="25"/>
  <c r="B423" i="25"/>
  <c r="D422" i="25"/>
  <c r="B422" i="25"/>
  <c r="D421" i="25"/>
  <c r="B421" i="25"/>
  <c r="D420" i="25"/>
  <c r="B420" i="25"/>
  <c r="D419" i="25"/>
  <c r="B419" i="25"/>
  <c r="D418" i="25"/>
  <c r="B418" i="25"/>
  <c r="D417" i="25"/>
  <c r="B417" i="25"/>
  <c r="D416" i="25"/>
  <c r="B416" i="25"/>
  <c r="D415" i="25"/>
  <c r="B415" i="25"/>
  <c r="D414" i="25"/>
  <c r="B414" i="25"/>
  <c r="D413" i="25"/>
  <c r="B413" i="25"/>
  <c r="D412" i="25"/>
  <c r="B412" i="25"/>
  <c r="D411" i="25"/>
  <c r="B411" i="25"/>
  <c r="D410" i="25"/>
  <c r="B410" i="25"/>
  <c r="D409" i="25"/>
  <c r="B409" i="25"/>
  <c r="D408" i="25"/>
  <c r="B408" i="25"/>
  <c r="D407" i="25"/>
  <c r="B407" i="25"/>
  <c r="D406" i="25"/>
  <c r="B406" i="25"/>
  <c r="D405" i="25"/>
  <c r="B405" i="25"/>
  <c r="D404" i="25"/>
  <c r="B404" i="25"/>
  <c r="D403" i="25"/>
  <c r="B403" i="25"/>
  <c r="D402" i="25"/>
  <c r="B402" i="25"/>
  <c r="D401" i="25"/>
  <c r="B401" i="25"/>
  <c r="D400" i="25"/>
  <c r="B400" i="25"/>
  <c r="D399" i="25"/>
  <c r="B399" i="25"/>
  <c r="D398" i="25"/>
  <c r="B398" i="25"/>
  <c r="D397" i="25"/>
  <c r="B397" i="25"/>
  <c r="D396" i="25"/>
  <c r="B396" i="25"/>
  <c r="D395" i="25"/>
  <c r="B395" i="25"/>
  <c r="D394" i="25"/>
  <c r="B394" i="25"/>
  <c r="D393" i="25"/>
  <c r="B393" i="25"/>
  <c r="D392" i="25"/>
  <c r="B392" i="25"/>
  <c r="D391" i="25"/>
  <c r="B391" i="25"/>
  <c r="D390" i="25"/>
  <c r="B390" i="25"/>
  <c r="D389" i="25"/>
  <c r="B389" i="25"/>
  <c r="D388" i="25"/>
  <c r="B388" i="25"/>
  <c r="D387" i="25"/>
  <c r="B387" i="25"/>
  <c r="D386" i="25"/>
  <c r="B386" i="25"/>
  <c r="D385" i="25"/>
  <c r="B385" i="25"/>
  <c r="D384" i="25"/>
  <c r="B384" i="25"/>
  <c r="D383" i="25"/>
  <c r="B383" i="25"/>
  <c r="D382" i="25"/>
  <c r="B382" i="25"/>
  <c r="D381" i="25"/>
  <c r="B381" i="25"/>
  <c r="D380" i="25"/>
  <c r="B380" i="25"/>
  <c r="D379" i="25"/>
  <c r="B379" i="25"/>
  <c r="D378" i="25"/>
  <c r="B378" i="25"/>
  <c r="D377" i="25"/>
  <c r="B377" i="25"/>
  <c r="D376" i="25"/>
  <c r="B376" i="25"/>
  <c r="D375" i="25"/>
  <c r="B375" i="25"/>
  <c r="D374" i="25"/>
  <c r="B374" i="25"/>
  <c r="D373" i="25"/>
  <c r="B373" i="25"/>
  <c r="D372" i="25"/>
  <c r="B372" i="25"/>
  <c r="D371" i="25"/>
  <c r="B371" i="25"/>
  <c r="D370" i="25"/>
  <c r="B370" i="25"/>
  <c r="D369" i="25"/>
  <c r="B369" i="25"/>
  <c r="D368" i="25"/>
  <c r="B368" i="25"/>
  <c r="D367" i="25"/>
  <c r="B367" i="25"/>
  <c r="D366" i="25"/>
  <c r="B366" i="25"/>
  <c r="D365" i="25"/>
  <c r="B365" i="25"/>
  <c r="D364" i="25"/>
  <c r="B364" i="25"/>
  <c r="D363" i="25"/>
  <c r="B363" i="25"/>
  <c r="D362" i="25"/>
  <c r="B362" i="25"/>
  <c r="D361" i="25"/>
  <c r="B361" i="25"/>
  <c r="D360" i="25"/>
  <c r="B360" i="25"/>
  <c r="D359" i="25"/>
  <c r="B359" i="25"/>
  <c r="D358" i="25"/>
  <c r="B358" i="25"/>
  <c r="D357" i="25"/>
  <c r="B357" i="25"/>
  <c r="D356" i="25"/>
  <c r="B356" i="25"/>
  <c r="D355" i="25"/>
  <c r="B355" i="25"/>
  <c r="D354" i="25"/>
  <c r="B354" i="25"/>
  <c r="D353" i="25"/>
  <c r="B353" i="25"/>
  <c r="D352" i="25"/>
  <c r="B352" i="25"/>
  <c r="D351" i="25"/>
  <c r="B351" i="25"/>
  <c r="D350" i="25"/>
  <c r="B350" i="25"/>
  <c r="D349" i="25"/>
  <c r="B349" i="25"/>
  <c r="D348" i="25"/>
  <c r="B348" i="25"/>
  <c r="D347" i="25"/>
  <c r="B347" i="25"/>
  <c r="D346" i="25"/>
  <c r="B346" i="25"/>
  <c r="D345" i="25"/>
  <c r="B345" i="25"/>
  <c r="D344" i="25"/>
  <c r="B344" i="25"/>
  <c r="D343" i="25"/>
  <c r="B343" i="25"/>
  <c r="D342" i="25"/>
  <c r="B342" i="25"/>
  <c r="D341" i="25"/>
  <c r="B341" i="25"/>
  <c r="D340" i="25"/>
  <c r="B340" i="25"/>
  <c r="D339" i="25"/>
  <c r="B339" i="25"/>
  <c r="D338" i="25"/>
  <c r="B338" i="25"/>
  <c r="D337" i="25"/>
  <c r="B337" i="25"/>
  <c r="D336" i="25"/>
  <c r="B336" i="25"/>
  <c r="D335" i="25"/>
  <c r="B335" i="25"/>
  <c r="D334" i="25"/>
  <c r="B334" i="25"/>
  <c r="D333" i="25"/>
  <c r="B333" i="25"/>
  <c r="D332" i="25"/>
  <c r="B332" i="25"/>
  <c r="D331" i="25"/>
  <c r="B331" i="25"/>
  <c r="D330" i="25"/>
  <c r="B330" i="25"/>
  <c r="D329" i="25"/>
  <c r="B329" i="25"/>
  <c r="D328" i="25"/>
  <c r="B328" i="25"/>
  <c r="D327" i="25"/>
  <c r="B327" i="25"/>
  <c r="D326" i="25"/>
  <c r="B326" i="25"/>
  <c r="D325" i="25"/>
  <c r="B325" i="25"/>
  <c r="D324" i="25"/>
  <c r="B324" i="25"/>
  <c r="D323" i="25"/>
  <c r="B323" i="25"/>
  <c r="D322" i="25"/>
  <c r="B322" i="25"/>
  <c r="D321" i="25"/>
  <c r="B321" i="25"/>
  <c r="D320" i="25"/>
  <c r="B320" i="25"/>
  <c r="D319" i="25"/>
  <c r="B319" i="25"/>
  <c r="D318" i="25"/>
  <c r="B318" i="25"/>
  <c r="D317" i="25"/>
  <c r="B317" i="25"/>
  <c r="D316" i="25"/>
  <c r="B316" i="25"/>
  <c r="D315" i="25"/>
  <c r="B315" i="25"/>
  <c r="D314" i="25"/>
  <c r="B314" i="25"/>
  <c r="D313" i="25"/>
  <c r="B313" i="25"/>
  <c r="D312" i="25"/>
  <c r="B312" i="25"/>
  <c r="D311" i="25"/>
  <c r="B311" i="25"/>
  <c r="D310" i="25"/>
  <c r="B310" i="25"/>
  <c r="D309" i="25"/>
  <c r="B309" i="25"/>
  <c r="D308" i="25"/>
  <c r="B308" i="25"/>
  <c r="D307" i="25"/>
  <c r="B307" i="25"/>
  <c r="D306" i="25"/>
  <c r="B306" i="25"/>
  <c r="D305" i="25"/>
  <c r="B305" i="25"/>
  <c r="D304" i="25"/>
  <c r="B304" i="25"/>
  <c r="D303" i="25"/>
  <c r="B303" i="25"/>
  <c r="D302" i="25"/>
  <c r="B302" i="25"/>
  <c r="D301" i="25"/>
  <c r="B301" i="25"/>
  <c r="D300" i="25"/>
  <c r="B300" i="25"/>
  <c r="D299" i="25"/>
  <c r="B299" i="25"/>
  <c r="D298" i="25"/>
  <c r="B298" i="25"/>
  <c r="D297" i="25"/>
  <c r="B297" i="25"/>
  <c r="D296" i="25"/>
  <c r="B296" i="25"/>
  <c r="D295" i="25"/>
  <c r="B295" i="25"/>
  <c r="D294" i="25"/>
  <c r="B294" i="25"/>
  <c r="D293" i="25"/>
  <c r="B293" i="25"/>
  <c r="D292" i="25"/>
  <c r="B292" i="25"/>
  <c r="D291" i="25"/>
  <c r="B291" i="25"/>
  <c r="D290" i="25"/>
  <c r="B290" i="25"/>
  <c r="D289" i="25"/>
  <c r="B289" i="25"/>
  <c r="D288" i="25"/>
  <c r="B288" i="25"/>
  <c r="D287" i="25"/>
  <c r="B287" i="25"/>
  <c r="D286" i="25"/>
  <c r="B286" i="25"/>
  <c r="D285" i="25"/>
  <c r="B285" i="25"/>
  <c r="D284" i="25"/>
  <c r="B284" i="25"/>
  <c r="D283" i="25"/>
  <c r="B283" i="25"/>
  <c r="D282" i="25"/>
  <c r="B282" i="25"/>
  <c r="D281" i="25"/>
  <c r="B281" i="25"/>
  <c r="D280" i="25"/>
  <c r="B280" i="25"/>
  <c r="D279" i="25"/>
  <c r="B279" i="25"/>
  <c r="D278" i="25"/>
  <c r="B278" i="25"/>
  <c r="D277" i="25"/>
  <c r="B277" i="25"/>
  <c r="D276" i="25"/>
  <c r="B276" i="25"/>
  <c r="D275" i="25"/>
  <c r="B275" i="25"/>
  <c r="D274" i="25"/>
  <c r="B274" i="25"/>
  <c r="D273" i="25"/>
  <c r="B273" i="25"/>
  <c r="D272" i="25"/>
  <c r="B272" i="25"/>
  <c r="D271" i="25"/>
  <c r="B271" i="25"/>
  <c r="D270" i="25"/>
  <c r="B270" i="25"/>
  <c r="D269" i="25"/>
  <c r="B269" i="25"/>
  <c r="D268" i="25"/>
  <c r="B268" i="25"/>
  <c r="D267" i="25"/>
  <c r="B267" i="25"/>
  <c r="D266" i="25"/>
  <c r="B266" i="25"/>
  <c r="D265" i="25"/>
  <c r="B265" i="25"/>
  <c r="D264" i="25"/>
  <c r="B264" i="25"/>
  <c r="D263" i="25"/>
  <c r="B263" i="25"/>
  <c r="D262" i="25"/>
  <c r="B262" i="25"/>
  <c r="D261" i="25"/>
  <c r="B261" i="25"/>
  <c r="D260" i="25"/>
  <c r="B260" i="25"/>
  <c r="D259" i="25"/>
  <c r="B259" i="25"/>
  <c r="D258" i="25"/>
  <c r="B258" i="25"/>
  <c r="D257" i="25"/>
  <c r="B257" i="25"/>
  <c r="D256" i="25"/>
  <c r="B256" i="25"/>
  <c r="D255" i="25"/>
  <c r="B255" i="25"/>
  <c r="D254" i="25"/>
  <c r="B254" i="25"/>
  <c r="D253" i="25"/>
  <c r="B253" i="25"/>
  <c r="D252" i="25"/>
  <c r="B252" i="25"/>
  <c r="D251" i="25"/>
  <c r="B251" i="25"/>
  <c r="D250" i="25"/>
  <c r="B250" i="25"/>
  <c r="D249" i="25"/>
  <c r="B249" i="25"/>
  <c r="D248" i="25"/>
  <c r="B248" i="25"/>
  <c r="D247" i="25"/>
  <c r="B247" i="25"/>
  <c r="D246" i="25"/>
  <c r="B246" i="25"/>
  <c r="D245" i="25"/>
  <c r="B245" i="25"/>
  <c r="D244" i="25"/>
  <c r="B244" i="25"/>
  <c r="D243" i="25"/>
  <c r="B243" i="25"/>
  <c r="D242" i="25"/>
  <c r="B242" i="25"/>
  <c r="D241" i="25"/>
  <c r="B241" i="25"/>
  <c r="D240" i="25"/>
  <c r="B240" i="25"/>
  <c r="D239" i="25"/>
  <c r="B239" i="25"/>
  <c r="D238" i="25"/>
  <c r="B238" i="25"/>
  <c r="D237" i="25"/>
  <c r="B237" i="25"/>
  <c r="D236" i="25"/>
  <c r="B236" i="25"/>
  <c r="D235" i="25"/>
  <c r="B235" i="25"/>
  <c r="D234" i="25"/>
  <c r="B234" i="25"/>
  <c r="D233" i="25"/>
  <c r="B233" i="25"/>
  <c r="D232" i="25"/>
  <c r="B232" i="25"/>
  <c r="D231" i="25"/>
  <c r="B231" i="25"/>
  <c r="D230" i="25"/>
  <c r="B230" i="25"/>
  <c r="D229" i="25"/>
  <c r="B229" i="25"/>
  <c r="D228" i="25"/>
  <c r="B228" i="25"/>
  <c r="D227" i="25"/>
  <c r="B227" i="25"/>
  <c r="D226" i="25"/>
  <c r="B226" i="25"/>
  <c r="D225" i="25"/>
  <c r="B225" i="25"/>
  <c r="D224" i="25"/>
  <c r="B224" i="25"/>
  <c r="D223" i="25"/>
  <c r="B223" i="25"/>
  <c r="D222" i="25"/>
  <c r="B222" i="25"/>
  <c r="D221" i="25"/>
  <c r="B221" i="25"/>
  <c r="D220" i="25"/>
  <c r="B220" i="25"/>
  <c r="D219" i="25"/>
  <c r="B219" i="25"/>
  <c r="D218" i="25"/>
  <c r="B218" i="25"/>
  <c r="D217" i="25"/>
  <c r="B217" i="25"/>
  <c r="D216" i="25"/>
  <c r="B216" i="25"/>
  <c r="D215" i="25"/>
  <c r="B215" i="25"/>
  <c r="D214" i="25"/>
  <c r="B214" i="25"/>
  <c r="D213" i="25"/>
  <c r="B213" i="25"/>
  <c r="D212" i="25"/>
  <c r="B212" i="25"/>
  <c r="D211" i="25"/>
  <c r="B211" i="25"/>
  <c r="D210" i="25"/>
  <c r="B210" i="25"/>
  <c r="D209" i="25"/>
  <c r="B209" i="25"/>
  <c r="D208" i="25"/>
  <c r="B208" i="25"/>
  <c r="D207" i="25"/>
  <c r="B207" i="25"/>
  <c r="D206" i="25"/>
  <c r="B206" i="25"/>
  <c r="D205" i="25"/>
  <c r="B205" i="25"/>
  <c r="D204" i="25"/>
  <c r="B204" i="25"/>
  <c r="D203" i="25"/>
  <c r="B203" i="25"/>
  <c r="D202" i="25"/>
  <c r="B202" i="25"/>
  <c r="D201" i="25"/>
  <c r="B201" i="25"/>
  <c r="D200" i="25"/>
  <c r="B200" i="25"/>
  <c r="D199" i="25"/>
  <c r="B199" i="25"/>
  <c r="D198" i="25"/>
  <c r="B198" i="25"/>
  <c r="D197" i="25"/>
  <c r="B197" i="25"/>
  <c r="D196" i="25"/>
  <c r="B196" i="25"/>
  <c r="D195" i="25"/>
  <c r="B195" i="25"/>
  <c r="D194" i="25"/>
  <c r="B194" i="25"/>
  <c r="D193" i="25"/>
  <c r="B193" i="25"/>
  <c r="D192" i="25"/>
  <c r="B192" i="25"/>
  <c r="D191" i="25"/>
  <c r="B191" i="25"/>
  <c r="D190" i="25"/>
  <c r="B190" i="25"/>
  <c r="D189" i="25"/>
  <c r="B189" i="25"/>
  <c r="D188" i="25"/>
  <c r="B188" i="25"/>
  <c r="D187" i="25"/>
  <c r="B187" i="25"/>
  <c r="D186" i="25"/>
  <c r="B186" i="25"/>
  <c r="D185" i="25"/>
  <c r="B185" i="25"/>
  <c r="D184" i="25"/>
  <c r="B184" i="25"/>
  <c r="D183" i="25"/>
  <c r="B183" i="25"/>
  <c r="D182" i="25"/>
  <c r="B182" i="25"/>
  <c r="D181" i="25"/>
  <c r="B181" i="25"/>
  <c r="D180" i="25"/>
  <c r="B180" i="25"/>
  <c r="D179" i="25"/>
  <c r="B179" i="25"/>
  <c r="D178" i="25"/>
  <c r="B178" i="25"/>
  <c r="D177" i="25"/>
  <c r="B177" i="25"/>
  <c r="D176" i="25"/>
  <c r="B176" i="25"/>
  <c r="D175" i="25"/>
  <c r="B175" i="25"/>
  <c r="D174" i="25"/>
  <c r="B174" i="25"/>
  <c r="D173" i="25"/>
  <c r="B173" i="25"/>
  <c r="D172" i="25"/>
  <c r="B172" i="25"/>
  <c r="D171" i="25"/>
  <c r="B171" i="25"/>
  <c r="D170" i="25"/>
  <c r="B170" i="25"/>
  <c r="D169" i="25"/>
  <c r="B169" i="25"/>
  <c r="D168" i="25"/>
  <c r="B168" i="25"/>
  <c r="D167" i="25"/>
  <c r="B167" i="25"/>
  <c r="D166" i="25"/>
  <c r="B166" i="25"/>
  <c r="D165" i="25"/>
  <c r="B165" i="25"/>
  <c r="D164" i="25"/>
  <c r="B164" i="25"/>
  <c r="D163" i="25"/>
  <c r="B163" i="25"/>
  <c r="D162" i="25"/>
  <c r="B162" i="25"/>
  <c r="D161" i="25"/>
  <c r="B161" i="25"/>
  <c r="D160" i="25"/>
  <c r="B160" i="25"/>
  <c r="D159" i="25"/>
  <c r="B159" i="25"/>
  <c r="D158" i="25"/>
  <c r="B158" i="25"/>
  <c r="D157" i="25"/>
  <c r="B157" i="25"/>
  <c r="D156" i="25"/>
  <c r="B156" i="25"/>
  <c r="D155" i="25"/>
  <c r="B155" i="25"/>
  <c r="D154" i="25"/>
  <c r="B154" i="25"/>
  <c r="D153" i="25"/>
  <c r="B153" i="25"/>
  <c r="D152" i="25"/>
  <c r="B152" i="25"/>
  <c r="D151" i="25"/>
  <c r="B151" i="25"/>
  <c r="D150" i="25"/>
  <c r="B150" i="25"/>
  <c r="D149" i="25"/>
  <c r="B149" i="25"/>
  <c r="D148" i="25"/>
  <c r="B148" i="25"/>
  <c r="D147" i="25"/>
  <c r="B147" i="25"/>
  <c r="D146" i="25"/>
  <c r="B146" i="25"/>
  <c r="D145" i="25"/>
  <c r="B145" i="25"/>
  <c r="D144" i="25"/>
  <c r="B144" i="25"/>
  <c r="D143" i="25"/>
  <c r="B143" i="25"/>
  <c r="D142" i="25"/>
  <c r="B142" i="25"/>
  <c r="D141" i="25"/>
  <c r="B141" i="25"/>
  <c r="D140" i="25"/>
  <c r="B140" i="25"/>
  <c r="D139" i="25"/>
  <c r="B139" i="25"/>
  <c r="D138" i="25"/>
  <c r="B138" i="25"/>
  <c r="D137" i="25"/>
  <c r="B137" i="25"/>
  <c r="D136" i="25"/>
  <c r="B136" i="25"/>
  <c r="D135" i="25"/>
  <c r="B135" i="25"/>
  <c r="D134" i="25"/>
  <c r="B134" i="25"/>
  <c r="D133" i="25"/>
  <c r="B133" i="25"/>
  <c r="D132" i="25"/>
  <c r="B132" i="25"/>
  <c r="D131" i="25"/>
  <c r="B131" i="25"/>
  <c r="D130" i="25"/>
  <c r="B130" i="25"/>
  <c r="D129" i="25"/>
  <c r="B129" i="25"/>
  <c r="D128" i="25"/>
  <c r="B128" i="25"/>
  <c r="D127" i="25"/>
  <c r="B127" i="25"/>
  <c r="D126" i="25"/>
  <c r="B126" i="25"/>
  <c r="D125" i="25"/>
  <c r="B125" i="25"/>
  <c r="D124" i="25"/>
  <c r="B124" i="25"/>
  <c r="D123" i="25"/>
  <c r="B123" i="25"/>
  <c r="D122" i="25"/>
  <c r="B122" i="25"/>
  <c r="D121" i="25"/>
  <c r="B121" i="25"/>
  <c r="D120" i="25"/>
  <c r="B120" i="25"/>
  <c r="D119" i="25"/>
  <c r="B119" i="25"/>
  <c r="D118" i="25"/>
  <c r="B118" i="25"/>
  <c r="D117" i="25"/>
  <c r="B117" i="25"/>
  <c r="D116" i="25"/>
  <c r="B116" i="25"/>
  <c r="D115" i="25"/>
  <c r="B115" i="25"/>
  <c r="D114" i="25"/>
  <c r="B114" i="25"/>
  <c r="D113" i="25"/>
  <c r="B113" i="25"/>
  <c r="D112" i="25"/>
  <c r="B112" i="25"/>
  <c r="D111" i="25"/>
  <c r="B111" i="25"/>
  <c r="D110" i="25"/>
  <c r="B110" i="25"/>
  <c r="D109" i="25"/>
  <c r="B109" i="25"/>
  <c r="D108" i="25"/>
  <c r="B108" i="25"/>
  <c r="D107" i="25"/>
  <c r="B107" i="25"/>
  <c r="D106" i="25"/>
  <c r="B106" i="25"/>
  <c r="D105" i="25"/>
  <c r="B105" i="25"/>
  <c r="D104" i="25"/>
  <c r="B104" i="25"/>
  <c r="D103" i="25"/>
  <c r="B103" i="25"/>
  <c r="D102" i="25"/>
  <c r="B102" i="25"/>
  <c r="D101" i="25"/>
  <c r="B101" i="25"/>
  <c r="D100" i="25"/>
  <c r="B100" i="25"/>
  <c r="D99" i="25"/>
  <c r="B99" i="25"/>
  <c r="D98" i="25"/>
  <c r="B98" i="25"/>
  <c r="D97" i="25"/>
  <c r="B97" i="25"/>
  <c r="D96" i="25"/>
  <c r="B96" i="25"/>
  <c r="D95" i="25"/>
  <c r="B95" i="25"/>
  <c r="D94" i="25"/>
  <c r="B94" i="25"/>
  <c r="D93" i="25"/>
  <c r="B93" i="25"/>
  <c r="D92" i="25"/>
  <c r="B92" i="25"/>
  <c r="D91" i="25"/>
  <c r="B91" i="25"/>
  <c r="D90" i="25"/>
  <c r="B90" i="25"/>
  <c r="D89" i="25"/>
  <c r="B89" i="25"/>
  <c r="D88" i="25"/>
  <c r="B88" i="25"/>
  <c r="D87" i="25"/>
  <c r="B87" i="25"/>
  <c r="D86" i="25"/>
  <c r="B86" i="25"/>
  <c r="D85" i="25"/>
  <c r="B85" i="25"/>
  <c r="D84" i="25"/>
  <c r="B84" i="25"/>
  <c r="D83" i="25"/>
  <c r="B83" i="25"/>
  <c r="D82" i="25"/>
  <c r="B82" i="25"/>
  <c r="D81" i="25"/>
  <c r="B81" i="25"/>
  <c r="D80" i="25"/>
  <c r="B80" i="25"/>
  <c r="D79" i="25"/>
  <c r="B79" i="25"/>
  <c r="D78" i="25"/>
  <c r="B78" i="25"/>
  <c r="D77" i="25"/>
  <c r="B77" i="25"/>
  <c r="D76" i="25"/>
  <c r="B76" i="25"/>
  <c r="D75" i="25"/>
  <c r="B75" i="25"/>
  <c r="D74" i="25"/>
  <c r="B74" i="25"/>
  <c r="D73" i="25"/>
  <c r="B73" i="25"/>
  <c r="D72" i="25"/>
  <c r="B72" i="25"/>
  <c r="D71" i="25"/>
  <c r="B71" i="25"/>
  <c r="D70" i="25"/>
  <c r="B70" i="25"/>
  <c r="D69" i="25"/>
  <c r="B69" i="25"/>
  <c r="D68" i="25"/>
  <c r="B68" i="25"/>
  <c r="D67" i="25"/>
  <c r="B67" i="25"/>
  <c r="D66" i="25"/>
  <c r="B66" i="25"/>
  <c r="D65" i="25"/>
  <c r="B65" i="25"/>
  <c r="D64" i="25"/>
  <c r="B64" i="25"/>
  <c r="D63" i="25"/>
  <c r="B63" i="25"/>
  <c r="D62" i="25"/>
  <c r="B62" i="25"/>
  <c r="D61" i="25"/>
  <c r="B61" i="25"/>
  <c r="D60" i="25"/>
  <c r="B60" i="25"/>
  <c r="D59" i="25"/>
  <c r="B59" i="25"/>
  <c r="D58" i="25"/>
  <c r="B58" i="25"/>
  <c r="D57" i="25"/>
  <c r="B57" i="25"/>
  <c r="D56" i="25"/>
  <c r="B56" i="25"/>
  <c r="D55" i="25"/>
  <c r="B55" i="25"/>
  <c r="D54" i="25"/>
  <c r="B54" i="25"/>
  <c r="D53" i="25"/>
  <c r="B53" i="25"/>
  <c r="D52" i="25"/>
  <c r="B52" i="25"/>
  <c r="D51" i="25"/>
  <c r="B51" i="25"/>
  <c r="D50" i="25"/>
  <c r="B50" i="25"/>
  <c r="D49" i="25"/>
  <c r="B49" i="25"/>
  <c r="D48" i="25"/>
  <c r="B48" i="25"/>
  <c r="D47" i="25"/>
  <c r="B47" i="25"/>
  <c r="D46" i="25"/>
  <c r="B46" i="25"/>
  <c r="D45" i="25"/>
  <c r="B45" i="25"/>
  <c r="D44" i="25"/>
  <c r="B44" i="25"/>
  <c r="D43" i="25"/>
  <c r="B43" i="25"/>
  <c r="D42" i="25"/>
  <c r="B42" i="25"/>
  <c r="D41" i="25"/>
  <c r="B41" i="25"/>
  <c r="D40" i="25"/>
  <c r="B40" i="25"/>
  <c r="D39" i="25"/>
  <c r="B39" i="25"/>
  <c r="D38" i="25"/>
  <c r="B38" i="25"/>
  <c r="D37" i="25"/>
  <c r="B37" i="25"/>
  <c r="D36" i="25"/>
  <c r="B36" i="25"/>
  <c r="D35" i="25"/>
  <c r="B35" i="25"/>
  <c r="D34" i="25"/>
  <c r="B34" i="25"/>
  <c r="D33" i="25"/>
  <c r="B33" i="25"/>
  <c r="D32" i="25"/>
  <c r="B32" i="25"/>
  <c r="D31" i="25"/>
  <c r="B31" i="25"/>
  <c r="D30" i="25"/>
  <c r="B30" i="25"/>
  <c r="D29" i="25"/>
  <c r="B29" i="25"/>
  <c r="D28" i="25"/>
  <c r="B28" i="25"/>
  <c r="D27" i="25"/>
  <c r="B27" i="25"/>
  <c r="D26" i="25"/>
  <c r="B26" i="25"/>
  <c r="D25" i="25"/>
  <c r="B25" i="25"/>
  <c r="D24" i="25"/>
  <c r="B24" i="25"/>
  <c r="D23" i="25"/>
  <c r="B23" i="25"/>
  <c r="D22" i="25"/>
  <c r="B22" i="25"/>
  <c r="D21" i="25"/>
  <c r="B21" i="25"/>
  <c r="D20" i="25"/>
  <c r="B20" i="25"/>
  <c r="D19" i="25"/>
  <c r="B19" i="25"/>
  <c r="D18" i="25"/>
  <c r="B18" i="25"/>
  <c r="D17" i="25"/>
  <c r="B17" i="25"/>
  <c r="D16" i="25"/>
  <c r="B16" i="25"/>
  <c r="D15" i="25"/>
  <c r="B15" i="25"/>
  <c r="D14" i="25"/>
  <c r="B14" i="25"/>
  <c r="D13" i="25"/>
  <c r="B13" i="25"/>
  <c r="D12" i="25"/>
  <c r="B12" i="25"/>
  <c r="D11" i="25"/>
  <c r="B11" i="25"/>
  <c r="D10" i="25"/>
  <c r="B10" i="25"/>
  <c r="D9" i="25"/>
  <c r="B9" i="25"/>
  <c r="D8" i="25"/>
  <c r="B8" i="25"/>
  <c r="D7" i="25"/>
  <c r="B7" i="25"/>
  <c r="D6" i="25"/>
  <c r="B6" i="25"/>
  <c r="D5" i="25"/>
  <c r="B5" i="25"/>
  <c r="D4" i="25"/>
  <c r="B4" i="25"/>
  <c r="F501" i="17"/>
  <c r="D501" i="17"/>
  <c r="B501" i="17"/>
  <c r="A501" i="17"/>
  <c r="F500" i="17"/>
  <c r="D500" i="17"/>
  <c r="B500" i="17"/>
  <c r="A500" i="17"/>
  <c r="F499" i="17"/>
  <c r="D499" i="17"/>
  <c r="B499" i="17"/>
  <c r="A499" i="17"/>
  <c r="F498" i="17"/>
  <c r="D498" i="17"/>
  <c r="B498" i="17"/>
  <c r="A498" i="17"/>
  <c r="F497" i="17"/>
  <c r="D497" i="17"/>
  <c r="B497" i="17"/>
  <c r="A497" i="17"/>
  <c r="F496" i="17"/>
  <c r="D496" i="17"/>
  <c r="B496" i="17"/>
  <c r="A496" i="17"/>
  <c r="F495" i="17"/>
  <c r="D495" i="17"/>
  <c r="B495" i="17"/>
  <c r="A495" i="17"/>
  <c r="F494" i="17"/>
  <c r="D494" i="17"/>
  <c r="B494" i="17"/>
  <c r="A494" i="17"/>
  <c r="F493" i="17"/>
  <c r="D493" i="17"/>
  <c r="B493" i="17"/>
  <c r="A493" i="17"/>
  <c r="F492" i="17"/>
  <c r="D492" i="17"/>
  <c r="B492" i="17"/>
  <c r="A492" i="17"/>
  <c r="F491" i="17"/>
  <c r="D491" i="17"/>
  <c r="B491" i="17"/>
  <c r="A491" i="17"/>
  <c r="F490" i="17"/>
  <c r="D490" i="17"/>
  <c r="B490" i="17"/>
  <c r="A490" i="17"/>
  <c r="F489" i="17"/>
  <c r="D489" i="17"/>
  <c r="B489" i="17"/>
  <c r="A489" i="17"/>
  <c r="F488" i="17"/>
  <c r="D488" i="17"/>
  <c r="B488" i="17"/>
  <c r="A488" i="17"/>
  <c r="F487" i="17"/>
  <c r="D487" i="17"/>
  <c r="B487" i="17"/>
  <c r="A487" i="17"/>
  <c r="F486" i="17"/>
  <c r="D486" i="17"/>
  <c r="B486" i="17"/>
  <c r="A486" i="17"/>
  <c r="F485" i="17"/>
  <c r="D485" i="17"/>
  <c r="B485" i="17"/>
  <c r="A485" i="17"/>
  <c r="F484" i="17"/>
  <c r="D484" i="17"/>
  <c r="B484" i="17"/>
  <c r="A484" i="17"/>
  <c r="F483" i="17"/>
  <c r="D483" i="17"/>
  <c r="B483" i="17"/>
  <c r="A483" i="17"/>
  <c r="F482" i="17"/>
  <c r="D482" i="17"/>
  <c r="B482" i="17"/>
  <c r="A482" i="17"/>
  <c r="F481" i="17"/>
  <c r="D481" i="17"/>
  <c r="B481" i="17"/>
  <c r="A481" i="17"/>
  <c r="F480" i="17"/>
  <c r="D480" i="17"/>
  <c r="B480" i="17"/>
  <c r="A480" i="17"/>
  <c r="F479" i="17"/>
  <c r="D479" i="17"/>
  <c r="B479" i="17"/>
  <c r="A479" i="17"/>
  <c r="F478" i="17"/>
  <c r="D478" i="17"/>
  <c r="B478" i="17"/>
  <c r="A478" i="17"/>
  <c r="F477" i="17"/>
  <c r="D477" i="17"/>
  <c r="B477" i="17"/>
  <c r="A477" i="17"/>
  <c r="F476" i="17"/>
  <c r="D476" i="17"/>
  <c r="B476" i="17"/>
  <c r="A476" i="17"/>
  <c r="F475" i="17"/>
  <c r="D475" i="17"/>
  <c r="B475" i="17"/>
  <c r="A475" i="17"/>
  <c r="F474" i="17"/>
  <c r="D474" i="17"/>
  <c r="B474" i="17"/>
  <c r="A474" i="17"/>
  <c r="F473" i="17"/>
  <c r="D473" i="17"/>
  <c r="B473" i="17"/>
  <c r="A473" i="17"/>
  <c r="F472" i="17"/>
  <c r="D472" i="17"/>
  <c r="B472" i="17"/>
  <c r="A472" i="17"/>
  <c r="F471" i="17"/>
  <c r="D471" i="17"/>
  <c r="B471" i="17"/>
  <c r="A471" i="17"/>
  <c r="F470" i="17"/>
  <c r="D470" i="17"/>
  <c r="B470" i="17"/>
  <c r="A470" i="17"/>
  <c r="F469" i="17"/>
  <c r="D469" i="17"/>
  <c r="B469" i="17"/>
  <c r="A469" i="17"/>
  <c r="F468" i="17"/>
  <c r="D468" i="17"/>
  <c r="B468" i="17"/>
  <c r="A468" i="17"/>
  <c r="F467" i="17"/>
  <c r="D467" i="17"/>
  <c r="B467" i="17"/>
  <c r="A467" i="17"/>
  <c r="F466" i="17"/>
  <c r="D466" i="17"/>
  <c r="B466" i="17"/>
  <c r="A466" i="17"/>
  <c r="F465" i="17"/>
  <c r="D465" i="17"/>
  <c r="B465" i="17"/>
  <c r="A465" i="17"/>
  <c r="F464" i="17"/>
  <c r="D464" i="17"/>
  <c r="B464" i="17"/>
  <c r="A464" i="17"/>
  <c r="F463" i="17"/>
  <c r="D463" i="17"/>
  <c r="B463" i="17"/>
  <c r="A463" i="17"/>
  <c r="F462" i="17"/>
  <c r="D462" i="17"/>
  <c r="B462" i="17"/>
  <c r="A462" i="17"/>
  <c r="F461" i="17"/>
  <c r="D461" i="17"/>
  <c r="B461" i="17"/>
  <c r="A461" i="17"/>
  <c r="F460" i="17"/>
  <c r="D460" i="17"/>
  <c r="B460" i="17"/>
  <c r="A460" i="17"/>
  <c r="F459" i="17"/>
  <c r="D459" i="17"/>
  <c r="B459" i="17"/>
  <c r="A459" i="17"/>
  <c r="F458" i="17"/>
  <c r="D458" i="17"/>
  <c r="B458" i="17"/>
  <c r="A458" i="17"/>
  <c r="F457" i="17"/>
  <c r="D457" i="17"/>
  <c r="B457" i="17"/>
  <c r="A457" i="17"/>
  <c r="F456" i="17"/>
  <c r="D456" i="17"/>
  <c r="B456" i="17"/>
  <c r="A456" i="17"/>
  <c r="F455" i="17"/>
  <c r="D455" i="17"/>
  <c r="B455" i="17"/>
  <c r="A455" i="17"/>
  <c r="F454" i="17"/>
  <c r="D454" i="17"/>
  <c r="B454" i="17"/>
  <c r="A454" i="17"/>
  <c r="F453" i="17"/>
  <c r="D453" i="17"/>
  <c r="B453" i="17"/>
  <c r="A453" i="17"/>
  <c r="F452" i="17"/>
  <c r="D452" i="17"/>
  <c r="B452" i="17"/>
  <c r="A452" i="17"/>
  <c r="F451" i="17"/>
  <c r="D451" i="17"/>
  <c r="B451" i="17"/>
  <c r="A451" i="17"/>
  <c r="F450" i="17"/>
  <c r="D450" i="17"/>
  <c r="B450" i="17"/>
  <c r="A450" i="17"/>
  <c r="F449" i="17"/>
  <c r="D449" i="17"/>
  <c r="B449" i="17"/>
  <c r="A449" i="17"/>
  <c r="F448" i="17"/>
  <c r="D448" i="17"/>
  <c r="B448" i="17"/>
  <c r="A448" i="17"/>
  <c r="F447" i="17"/>
  <c r="D447" i="17"/>
  <c r="B447" i="17"/>
  <c r="A447" i="17"/>
  <c r="F446" i="17"/>
  <c r="D446" i="17"/>
  <c r="B446" i="17"/>
  <c r="A446" i="17"/>
  <c r="F445" i="17"/>
  <c r="D445" i="17"/>
  <c r="B445" i="17"/>
  <c r="A445" i="17"/>
  <c r="F444" i="17"/>
  <c r="D444" i="17"/>
  <c r="B444" i="17"/>
  <c r="A444" i="17"/>
  <c r="F443" i="17"/>
  <c r="D443" i="17"/>
  <c r="B443" i="17"/>
  <c r="A443" i="17"/>
  <c r="F442" i="17"/>
  <c r="D442" i="17"/>
  <c r="B442" i="17"/>
  <c r="A442" i="17"/>
  <c r="F441" i="17"/>
  <c r="D441" i="17"/>
  <c r="B441" i="17"/>
  <c r="A441" i="17"/>
  <c r="F440" i="17"/>
  <c r="D440" i="17"/>
  <c r="B440" i="17"/>
  <c r="A440" i="17"/>
  <c r="F439" i="17"/>
  <c r="D439" i="17"/>
  <c r="B439" i="17"/>
  <c r="A439" i="17"/>
  <c r="F438" i="17"/>
  <c r="D438" i="17"/>
  <c r="B438" i="17"/>
  <c r="A438" i="17"/>
  <c r="F437" i="17"/>
  <c r="D437" i="17"/>
  <c r="B437" i="17"/>
  <c r="A437" i="17"/>
  <c r="F436" i="17"/>
  <c r="D436" i="17"/>
  <c r="B436" i="17"/>
  <c r="A436" i="17"/>
  <c r="F435" i="17"/>
  <c r="D435" i="17"/>
  <c r="B435" i="17"/>
  <c r="A435" i="17"/>
  <c r="F434" i="17"/>
  <c r="D434" i="17"/>
  <c r="B434" i="17"/>
  <c r="A434" i="17"/>
  <c r="F433" i="17"/>
  <c r="D433" i="17"/>
  <c r="B433" i="17"/>
  <c r="A433" i="17"/>
  <c r="F432" i="17"/>
  <c r="D432" i="17"/>
  <c r="B432" i="17"/>
  <c r="A432" i="17"/>
  <c r="F431" i="17"/>
  <c r="D431" i="17"/>
  <c r="B431" i="17"/>
  <c r="A431" i="17"/>
  <c r="F430" i="17"/>
  <c r="D430" i="17"/>
  <c r="B430" i="17"/>
  <c r="A430" i="17"/>
  <c r="F429" i="17"/>
  <c r="D429" i="17"/>
  <c r="B429" i="17"/>
  <c r="A429" i="17"/>
  <c r="F428" i="17"/>
  <c r="D428" i="17"/>
  <c r="B428" i="17"/>
  <c r="A428" i="17"/>
  <c r="F427" i="17"/>
  <c r="D427" i="17"/>
  <c r="B427" i="17"/>
  <c r="A427" i="17"/>
  <c r="F426" i="17"/>
  <c r="D426" i="17"/>
  <c r="B426" i="17"/>
  <c r="A426" i="17"/>
  <c r="F425" i="17"/>
  <c r="D425" i="17"/>
  <c r="B425" i="17"/>
  <c r="A425" i="17"/>
  <c r="F424" i="17"/>
  <c r="D424" i="17"/>
  <c r="B424" i="17"/>
  <c r="A424" i="17"/>
  <c r="F423" i="17"/>
  <c r="D423" i="17"/>
  <c r="B423" i="17"/>
  <c r="A423" i="17"/>
  <c r="F422" i="17"/>
  <c r="D422" i="17"/>
  <c r="B422" i="17"/>
  <c r="A422" i="17"/>
  <c r="F421" i="17"/>
  <c r="D421" i="17"/>
  <c r="B421" i="17"/>
  <c r="A421" i="17"/>
  <c r="F420" i="17"/>
  <c r="D420" i="17"/>
  <c r="B420" i="17"/>
  <c r="A420" i="17"/>
  <c r="F419" i="17"/>
  <c r="D419" i="17"/>
  <c r="B419" i="17"/>
  <c r="A419" i="17"/>
  <c r="F418" i="17"/>
  <c r="D418" i="17"/>
  <c r="B418" i="17"/>
  <c r="A418" i="17"/>
  <c r="F417" i="17"/>
  <c r="D417" i="17"/>
  <c r="B417" i="17"/>
  <c r="A417" i="17"/>
  <c r="F416" i="17"/>
  <c r="D416" i="17"/>
  <c r="B416" i="17"/>
  <c r="A416" i="17"/>
  <c r="F415" i="17"/>
  <c r="D415" i="17"/>
  <c r="B415" i="17"/>
  <c r="A415" i="17"/>
  <c r="F414" i="17"/>
  <c r="D414" i="17"/>
  <c r="B414" i="17"/>
  <c r="A414" i="17"/>
  <c r="F413" i="17"/>
  <c r="D413" i="17"/>
  <c r="B413" i="17"/>
  <c r="A413" i="17"/>
  <c r="F412" i="17"/>
  <c r="D412" i="17"/>
  <c r="B412" i="17"/>
  <c r="A412" i="17"/>
  <c r="F411" i="17"/>
  <c r="D411" i="17"/>
  <c r="B411" i="17"/>
  <c r="A411" i="17"/>
  <c r="F410" i="17"/>
  <c r="D410" i="17"/>
  <c r="B410" i="17"/>
  <c r="A410" i="17"/>
  <c r="F409" i="17"/>
  <c r="D409" i="17"/>
  <c r="B409" i="17"/>
  <c r="A409" i="17"/>
  <c r="F408" i="17"/>
  <c r="D408" i="17"/>
  <c r="B408" i="17"/>
  <c r="A408" i="17"/>
  <c r="F407" i="17"/>
  <c r="D407" i="17"/>
  <c r="B407" i="17"/>
  <c r="A407" i="17"/>
  <c r="F406" i="17"/>
  <c r="D406" i="17"/>
  <c r="B406" i="17"/>
  <c r="A406" i="17"/>
  <c r="F405" i="17"/>
  <c r="D405" i="17"/>
  <c r="B405" i="17"/>
  <c r="A405" i="17"/>
  <c r="F404" i="17"/>
  <c r="D404" i="17"/>
  <c r="B404" i="17"/>
  <c r="A404" i="17"/>
  <c r="F403" i="17"/>
  <c r="D403" i="17"/>
  <c r="B403" i="17"/>
  <c r="A403" i="17"/>
  <c r="F402" i="17"/>
  <c r="D402" i="17"/>
  <c r="B402" i="17"/>
  <c r="A402" i="17"/>
  <c r="F401" i="17"/>
  <c r="D401" i="17"/>
  <c r="B401" i="17"/>
  <c r="A401" i="17"/>
  <c r="F400" i="17"/>
  <c r="D400" i="17"/>
  <c r="B400" i="17"/>
  <c r="A400" i="17"/>
  <c r="F399" i="17"/>
  <c r="D399" i="17"/>
  <c r="B399" i="17"/>
  <c r="A399" i="17"/>
  <c r="F398" i="17"/>
  <c r="D398" i="17"/>
  <c r="B398" i="17"/>
  <c r="A398" i="17"/>
  <c r="F397" i="17"/>
  <c r="D397" i="17"/>
  <c r="B397" i="17"/>
  <c r="A397" i="17"/>
  <c r="F396" i="17"/>
  <c r="D396" i="17"/>
  <c r="B396" i="17"/>
  <c r="A396" i="17"/>
  <c r="F395" i="17"/>
  <c r="D395" i="17"/>
  <c r="B395" i="17"/>
  <c r="A395" i="17"/>
  <c r="F394" i="17"/>
  <c r="D394" i="17"/>
  <c r="B394" i="17"/>
  <c r="A394" i="17"/>
  <c r="F393" i="17"/>
  <c r="D393" i="17"/>
  <c r="B393" i="17"/>
  <c r="A393" i="17"/>
  <c r="F392" i="17"/>
  <c r="D392" i="17"/>
  <c r="B392" i="17"/>
  <c r="A392" i="17"/>
  <c r="F391" i="17"/>
  <c r="D391" i="17"/>
  <c r="B391" i="17"/>
  <c r="A391" i="17"/>
  <c r="F390" i="17"/>
  <c r="D390" i="17"/>
  <c r="B390" i="17"/>
  <c r="A390" i="17"/>
  <c r="F389" i="17"/>
  <c r="D389" i="17"/>
  <c r="B389" i="17"/>
  <c r="A389" i="17"/>
  <c r="F388" i="17"/>
  <c r="D388" i="17"/>
  <c r="B388" i="17"/>
  <c r="A388" i="17"/>
  <c r="F387" i="17"/>
  <c r="D387" i="17"/>
  <c r="B387" i="17"/>
  <c r="A387" i="17"/>
  <c r="F386" i="17"/>
  <c r="D386" i="17"/>
  <c r="B386" i="17"/>
  <c r="A386" i="17"/>
  <c r="F385" i="17"/>
  <c r="D385" i="17"/>
  <c r="B385" i="17"/>
  <c r="A385" i="17"/>
  <c r="F384" i="17"/>
  <c r="D384" i="17"/>
  <c r="B384" i="17"/>
  <c r="A384" i="17"/>
  <c r="F383" i="17"/>
  <c r="D383" i="17"/>
  <c r="B383" i="17"/>
  <c r="A383" i="17"/>
  <c r="F382" i="17"/>
  <c r="D382" i="17"/>
  <c r="B382" i="17"/>
  <c r="A382" i="17"/>
  <c r="F381" i="17"/>
  <c r="D381" i="17"/>
  <c r="B381" i="17"/>
  <c r="A381" i="17"/>
  <c r="F380" i="17"/>
  <c r="D380" i="17"/>
  <c r="B380" i="17"/>
  <c r="A380" i="17"/>
  <c r="F379" i="17"/>
  <c r="D379" i="17"/>
  <c r="B379" i="17"/>
  <c r="A379" i="17"/>
  <c r="F378" i="17"/>
  <c r="D378" i="17"/>
  <c r="B378" i="17"/>
  <c r="A378" i="17"/>
  <c r="F377" i="17"/>
  <c r="D377" i="17"/>
  <c r="B377" i="17"/>
  <c r="A377" i="17"/>
  <c r="F376" i="17"/>
  <c r="D376" i="17"/>
  <c r="B376" i="17"/>
  <c r="A376" i="17"/>
  <c r="F375" i="17"/>
  <c r="D375" i="17"/>
  <c r="B375" i="17"/>
  <c r="A375" i="17"/>
  <c r="F374" i="17"/>
  <c r="D374" i="17"/>
  <c r="B374" i="17"/>
  <c r="A374" i="17"/>
  <c r="F373" i="17"/>
  <c r="D373" i="17"/>
  <c r="B373" i="17"/>
  <c r="A373" i="17"/>
  <c r="F372" i="17"/>
  <c r="D372" i="17"/>
  <c r="B372" i="17"/>
  <c r="A372" i="17"/>
  <c r="F371" i="17"/>
  <c r="D371" i="17"/>
  <c r="B371" i="17"/>
  <c r="A371" i="17"/>
  <c r="F370" i="17"/>
  <c r="D370" i="17"/>
  <c r="B370" i="17"/>
  <c r="A370" i="17"/>
  <c r="F369" i="17"/>
  <c r="D369" i="17"/>
  <c r="B369" i="17"/>
  <c r="A369" i="17"/>
  <c r="F368" i="17"/>
  <c r="D368" i="17"/>
  <c r="B368" i="17"/>
  <c r="A368" i="17"/>
  <c r="F367" i="17"/>
  <c r="D367" i="17"/>
  <c r="B367" i="17"/>
  <c r="A367" i="17"/>
  <c r="F366" i="17"/>
  <c r="D366" i="17"/>
  <c r="B366" i="17"/>
  <c r="A366" i="17"/>
  <c r="F365" i="17"/>
  <c r="D365" i="17"/>
  <c r="B365" i="17"/>
  <c r="A365" i="17"/>
  <c r="F364" i="17"/>
  <c r="D364" i="17"/>
  <c r="B364" i="17"/>
  <c r="A364" i="17"/>
  <c r="F363" i="17"/>
  <c r="D363" i="17"/>
  <c r="B363" i="17"/>
  <c r="A363" i="17"/>
  <c r="F362" i="17"/>
  <c r="D362" i="17"/>
  <c r="B362" i="17"/>
  <c r="A362" i="17"/>
  <c r="F361" i="17"/>
  <c r="D361" i="17"/>
  <c r="B361" i="17"/>
  <c r="A361" i="17"/>
  <c r="F360" i="17"/>
  <c r="D360" i="17"/>
  <c r="B360" i="17"/>
  <c r="A360" i="17"/>
  <c r="F359" i="17"/>
  <c r="D359" i="17"/>
  <c r="B359" i="17"/>
  <c r="A359" i="17"/>
  <c r="F358" i="17"/>
  <c r="D358" i="17"/>
  <c r="B358" i="17"/>
  <c r="A358" i="17"/>
  <c r="F357" i="17"/>
  <c r="D357" i="17"/>
  <c r="B357" i="17"/>
  <c r="A357" i="17"/>
  <c r="F356" i="17"/>
  <c r="D356" i="17"/>
  <c r="B356" i="17"/>
  <c r="A356" i="17"/>
  <c r="F355" i="17"/>
  <c r="D355" i="17"/>
  <c r="B355" i="17"/>
  <c r="A355" i="17"/>
  <c r="F354" i="17"/>
  <c r="D354" i="17"/>
  <c r="B354" i="17"/>
  <c r="A354" i="17"/>
  <c r="F353" i="17"/>
  <c r="D353" i="17"/>
  <c r="B353" i="17"/>
  <c r="A353" i="17"/>
  <c r="F352" i="17"/>
  <c r="D352" i="17"/>
  <c r="B352" i="17"/>
  <c r="A352" i="17"/>
  <c r="F351" i="17"/>
  <c r="D351" i="17"/>
  <c r="B351" i="17"/>
  <c r="A351" i="17"/>
  <c r="F350" i="17"/>
  <c r="D350" i="17"/>
  <c r="B350" i="17"/>
  <c r="A350" i="17"/>
  <c r="F349" i="17"/>
  <c r="D349" i="17"/>
  <c r="B349" i="17"/>
  <c r="A349" i="17"/>
  <c r="F348" i="17"/>
  <c r="D348" i="17"/>
  <c r="B348" i="17"/>
  <c r="A348" i="17"/>
  <c r="F347" i="17"/>
  <c r="D347" i="17"/>
  <c r="B347" i="17"/>
  <c r="A347" i="17"/>
  <c r="F346" i="17"/>
  <c r="D346" i="17"/>
  <c r="B346" i="17"/>
  <c r="A346" i="17"/>
  <c r="F345" i="17"/>
  <c r="D345" i="17"/>
  <c r="B345" i="17"/>
  <c r="A345" i="17"/>
  <c r="F344" i="17"/>
  <c r="D344" i="17"/>
  <c r="B344" i="17"/>
  <c r="A344" i="17"/>
  <c r="F343" i="17"/>
  <c r="D343" i="17"/>
  <c r="B343" i="17"/>
  <c r="A343" i="17"/>
  <c r="F342" i="17"/>
  <c r="D342" i="17"/>
  <c r="B342" i="17"/>
  <c r="A342" i="17"/>
  <c r="F341" i="17"/>
  <c r="D341" i="17"/>
  <c r="B341" i="17"/>
  <c r="A341" i="17"/>
  <c r="F340" i="17"/>
  <c r="D340" i="17"/>
  <c r="B340" i="17"/>
  <c r="A340" i="17"/>
  <c r="F339" i="17"/>
  <c r="D339" i="17"/>
  <c r="B339" i="17"/>
  <c r="A339" i="17"/>
  <c r="F338" i="17"/>
  <c r="D338" i="17"/>
  <c r="B338" i="17"/>
  <c r="A338" i="17"/>
  <c r="F337" i="17"/>
  <c r="D337" i="17"/>
  <c r="B337" i="17"/>
  <c r="A337" i="17"/>
  <c r="F336" i="17"/>
  <c r="D336" i="17"/>
  <c r="B336" i="17"/>
  <c r="A336" i="17"/>
  <c r="F335" i="17"/>
  <c r="D335" i="17"/>
  <c r="B335" i="17"/>
  <c r="A335" i="17"/>
  <c r="F334" i="17"/>
  <c r="D334" i="17"/>
  <c r="B334" i="17"/>
  <c r="A334" i="17"/>
  <c r="F333" i="17"/>
  <c r="D333" i="17"/>
  <c r="B333" i="17"/>
  <c r="A333" i="17"/>
  <c r="F332" i="17"/>
  <c r="D332" i="17"/>
  <c r="B332" i="17"/>
  <c r="A332" i="17"/>
  <c r="F331" i="17"/>
  <c r="D331" i="17"/>
  <c r="B331" i="17"/>
  <c r="A331" i="17"/>
  <c r="F330" i="17"/>
  <c r="D330" i="17"/>
  <c r="B330" i="17"/>
  <c r="A330" i="17"/>
  <c r="F329" i="17"/>
  <c r="D329" i="17"/>
  <c r="B329" i="17"/>
  <c r="A329" i="17"/>
  <c r="F328" i="17"/>
  <c r="D328" i="17"/>
  <c r="B328" i="17"/>
  <c r="A328" i="17"/>
  <c r="F327" i="17"/>
  <c r="D327" i="17"/>
  <c r="B327" i="17"/>
  <c r="A327" i="17"/>
  <c r="F326" i="17"/>
  <c r="D326" i="17"/>
  <c r="B326" i="17"/>
  <c r="A326" i="17"/>
  <c r="F325" i="17"/>
  <c r="D325" i="17"/>
  <c r="B325" i="17"/>
  <c r="A325" i="17"/>
  <c r="F324" i="17"/>
  <c r="D324" i="17"/>
  <c r="B324" i="17"/>
  <c r="A324" i="17"/>
  <c r="F323" i="17"/>
  <c r="D323" i="17"/>
  <c r="B323" i="17"/>
  <c r="A323" i="17"/>
  <c r="F322" i="17"/>
  <c r="D322" i="17"/>
  <c r="B322" i="17"/>
  <c r="A322" i="17"/>
  <c r="F321" i="17"/>
  <c r="D321" i="17"/>
  <c r="B321" i="17"/>
  <c r="A321" i="17"/>
  <c r="F320" i="17"/>
  <c r="D320" i="17"/>
  <c r="B320" i="17"/>
  <c r="A320" i="17"/>
  <c r="F319" i="17"/>
  <c r="D319" i="17"/>
  <c r="B319" i="17"/>
  <c r="A319" i="17"/>
  <c r="F318" i="17"/>
  <c r="D318" i="17"/>
  <c r="B318" i="17"/>
  <c r="A318" i="17"/>
  <c r="F317" i="17"/>
  <c r="D317" i="17"/>
  <c r="B317" i="17"/>
  <c r="A317" i="17"/>
  <c r="F316" i="17"/>
  <c r="D316" i="17"/>
  <c r="B316" i="17"/>
  <c r="A316" i="17"/>
  <c r="F315" i="17"/>
  <c r="D315" i="17"/>
  <c r="B315" i="17"/>
  <c r="A315" i="17"/>
  <c r="F314" i="17"/>
  <c r="D314" i="17"/>
  <c r="B314" i="17"/>
  <c r="A314" i="17"/>
  <c r="F313" i="17"/>
  <c r="D313" i="17"/>
  <c r="B313" i="17"/>
  <c r="A313" i="17"/>
  <c r="F312" i="17"/>
  <c r="D312" i="17"/>
  <c r="B312" i="17"/>
  <c r="A312" i="17"/>
  <c r="F311" i="17"/>
  <c r="D311" i="17"/>
  <c r="B311" i="17"/>
  <c r="A311" i="17"/>
  <c r="F310" i="17"/>
  <c r="D310" i="17"/>
  <c r="B310" i="17"/>
  <c r="A310" i="17"/>
  <c r="F309" i="17"/>
  <c r="D309" i="17"/>
  <c r="B309" i="17"/>
  <c r="A309" i="17"/>
  <c r="F308" i="17"/>
  <c r="D308" i="17"/>
  <c r="B308" i="17"/>
  <c r="A308" i="17"/>
  <c r="F307" i="17"/>
  <c r="D307" i="17"/>
  <c r="B307" i="17"/>
  <c r="A307" i="17"/>
  <c r="F306" i="17"/>
  <c r="D306" i="17"/>
  <c r="B306" i="17"/>
  <c r="A306" i="17"/>
  <c r="F305" i="17"/>
  <c r="D305" i="17"/>
  <c r="B305" i="17"/>
  <c r="A305" i="17"/>
  <c r="F304" i="17"/>
  <c r="D304" i="17"/>
  <c r="B304" i="17"/>
  <c r="A304" i="17"/>
  <c r="F303" i="17"/>
  <c r="D303" i="17"/>
  <c r="B303" i="17"/>
  <c r="A303" i="17"/>
  <c r="F302" i="17"/>
  <c r="D302" i="17"/>
  <c r="B302" i="17"/>
  <c r="A302" i="17"/>
  <c r="F301" i="17"/>
  <c r="D301" i="17"/>
  <c r="B301" i="17"/>
  <c r="A301" i="17"/>
  <c r="F300" i="17"/>
  <c r="D300" i="17"/>
  <c r="B300" i="17"/>
  <c r="A300" i="17"/>
  <c r="F299" i="17"/>
  <c r="D299" i="17"/>
  <c r="B299" i="17"/>
  <c r="A299" i="17"/>
  <c r="F298" i="17"/>
  <c r="D298" i="17"/>
  <c r="B298" i="17"/>
  <c r="A298" i="17"/>
  <c r="F297" i="17"/>
  <c r="D297" i="17"/>
  <c r="B297" i="17"/>
  <c r="A297" i="17"/>
  <c r="F296" i="17"/>
  <c r="D296" i="17"/>
  <c r="B296" i="17"/>
  <c r="A296" i="17"/>
  <c r="F295" i="17"/>
  <c r="D295" i="17"/>
  <c r="B295" i="17"/>
  <c r="A295" i="17"/>
  <c r="F294" i="17"/>
  <c r="D294" i="17"/>
  <c r="B294" i="17"/>
  <c r="A294" i="17"/>
  <c r="F293" i="17"/>
  <c r="D293" i="17"/>
  <c r="B293" i="17"/>
  <c r="A293" i="17"/>
  <c r="F292" i="17"/>
  <c r="D292" i="17"/>
  <c r="B292" i="17"/>
  <c r="A292" i="17"/>
  <c r="F291" i="17"/>
  <c r="D291" i="17"/>
  <c r="B291" i="17"/>
  <c r="A291" i="17"/>
  <c r="F290" i="17"/>
  <c r="D290" i="17"/>
  <c r="B290" i="17"/>
  <c r="A290" i="17"/>
  <c r="F289" i="17"/>
  <c r="D289" i="17"/>
  <c r="B289" i="17"/>
  <c r="A289" i="17"/>
  <c r="F288" i="17"/>
  <c r="D288" i="17"/>
  <c r="B288" i="17"/>
  <c r="A288" i="17"/>
  <c r="F287" i="17"/>
  <c r="D287" i="17"/>
  <c r="B287" i="17"/>
  <c r="A287" i="17"/>
  <c r="F286" i="17"/>
  <c r="D286" i="17"/>
  <c r="B286" i="17"/>
  <c r="A286" i="17"/>
  <c r="F285" i="17"/>
  <c r="D285" i="17"/>
  <c r="B285" i="17"/>
  <c r="A285" i="17"/>
  <c r="F284" i="17"/>
  <c r="D284" i="17"/>
  <c r="B284" i="17"/>
  <c r="A284" i="17"/>
  <c r="F283" i="17"/>
  <c r="D283" i="17"/>
  <c r="B283" i="17"/>
  <c r="A283" i="17"/>
  <c r="F282" i="17"/>
  <c r="D282" i="17"/>
  <c r="B282" i="17"/>
  <c r="A282" i="17"/>
  <c r="F281" i="17"/>
  <c r="D281" i="17"/>
  <c r="B281" i="17"/>
  <c r="A281" i="17"/>
  <c r="F280" i="17"/>
  <c r="D280" i="17"/>
  <c r="B280" i="17"/>
  <c r="A280" i="17"/>
  <c r="F279" i="17"/>
  <c r="D279" i="17"/>
  <c r="B279" i="17"/>
  <c r="A279" i="17"/>
  <c r="F278" i="17"/>
  <c r="D278" i="17"/>
  <c r="B278" i="17"/>
  <c r="A278" i="17"/>
  <c r="F277" i="17"/>
  <c r="D277" i="17"/>
  <c r="B277" i="17"/>
  <c r="A277" i="17"/>
  <c r="F276" i="17"/>
  <c r="D276" i="17"/>
  <c r="B276" i="17"/>
  <c r="A276" i="17"/>
  <c r="F275" i="17"/>
  <c r="D275" i="17"/>
  <c r="B275" i="17"/>
  <c r="A275" i="17"/>
  <c r="F274" i="17"/>
  <c r="D274" i="17"/>
  <c r="B274" i="17"/>
  <c r="A274" i="17"/>
  <c r="F273" i="17"/>
  <c r="D273" i="17"/>
  <c r="B273" i="17"/>
  <c r="A273" i="17"/>
  <c r="F272" i="17"/>
  <c r="D272" i="17"/>
  <c r="B272" i="17"/>
  <c r="A272" i="17"/>
  <c r="F271" i="17"/>
  <c r="D271" i="17"/>
  <c r="B271" i="17"/>
  <c r="A271" i="17"/>
  <c r="F270" i="17"/>
  <c r="D270" i="17"/>
  <c r="B270" i="17"/>
  <c r="A270" i="17"/>
  <c r="F269" i="17"/>
  <c r="D269" i="17"/>
  <c r="B269" i="17"/>
  <c r="A269" i="17"/>
  <c r="F268" i="17"/>
  <c r="D268" i="17"/>
  <c r="B268" i="17"/>
  <c r="A268" i="17"/>
  <c r="F267" i="17"/>
  <c r="D267" i="17"/>
  <c r="B267" i="17"/>
  <c r="A267" i="17"/>
  <c r="F266" i="17"/>
  <c r="D266" i="17"/>
  <c r="B266" i="17"/>
  <c r="A266" i="17"/>
  <c r="F265" i="17"/>
  <c r="D265" i="17"/>
  <c r="B265" i="17"/>
  <c r="A265" i="17"/>
  <c r="F264" i="17"/>
  <c r="D264" i="17"/>
  <c r="B264" i="17"/>
  <c r="A264" i="17"/>
  <c r="F263" i="17"/>
  <c r="D263" i="17"/>
  <c r="B263" i="17"/>
  <c r="A263" i="17"/>
  <c r="F262" i="17"/>
  <c r="D262" i="17"/>
  <c r="B262" i="17"/>
  <c r="A262" i="17"/>
  <c r="F261" i="17"/>
  <c r="D261" i="17"/>
  <c r="B261" i="17"/>
  <c r="A261" i="17"/>
  <c r="F260" i="17"/>
  <c r="D260" i="17"/>
  <c r="B260" i="17"/>
  <c r="A260" i="17"/>
  <c r="F259" i="17"/>
  <c r="D259" i="17"/>
  <c r="B259" i="17"/>
  <c r="A259" i="17"/>
  <c r="F258" i="17"/>
  <c r="D258" i="17"/>
  <c r="B258" i="17"/>
  <c r="A258" i="17"/>
  <c r="F257" i="17"/>
  <c r="D257" i="17"/>
  <c r="B257" i="17"/>
  <c r="A257" i="17"/>
  <c r="F256" i="17"/>
  <c r="D256" i="17"/>
  <c r="B256" i="17"/>
  <c r="A256" i="17"/>
  <c r="F255" i="17"/>
  <c r="D255" i="17"/>
  <c r="B255" i="17"/>
  <c r="A255" i="17"/>
  <c r="F254" i="17"/>
  <c r="D254" i="17"/>
  <c r="B254" i="17"/>
  <c r="A254" i="17"/>
  <c r="F253" i="17"/>
  <c r="D253" i="17"/>
  <c r="B253" i="17"/>
  <c r="A253" i="17"/>
  <c r="F252" i="17"/>
  <c r="D252" i="17"/>
  <c r="B252" i="17"/>
  <c r="A252" i="17"/>
  <c r="F251" i="17"/>
  <c r="D251" i="17"/>
  <c r="B251" i="17"/>
  <c r="A251" i="17"/>
  <c r="F250" i="17"/>
  <c r="D250" i="17"/>
  <c r="B250" i="17"/>
  <c r="A250" i="17"/>
  <c r="F249" i="17"/>
  <c r="D249" i="17"/>
  <c r="B249" i="17"/>
  <c r="A249" i="17"/>
  <c r="F248" i="17"/>
  <c r="D248" i="17"/>
  <c r="B248" i="17"/>
  <c r="A248" i="17"/>
  <c r="F247" i="17"/>
  <c r="D247" i="17"/>
  <c r="B247" i="17"/>
  <c r="A247" i="17"/>
  <c r="F246" i="17"/>
  <c r="D246" i="17"/>
  <c r="B246" i="17"/>
  <c r="A246" i="17"/>
  <c r="F245" i="17"/>
  <c r="D245" i="17"/>
  <c r="B245" i="17"/>
  <c r="A245" i="17"/>
  <c r="F244" i="17"/>
  <c r="D244" i="17"/>
  <c r="B244" i="17"/>
  <c r="A244" i="17"/>
  <c r="F243" i="17"/>
  <c r="D243" i="17"/>
  <c r="B243" i="17"/>
  <c r="A243" i="17"/>
  <c r="F242" i="17"/>
  <c r="D242" i="17"/>
  <c r="B242" i="17"/>
  <c r="A242" i="17"/>
  <c r="F241" i="17"/>
  <c r="D241" i="17"/>
  <c r="B241" i="17"/>
  <c r="A241" i="17"/>
  <c r="F240" i="17"/>
  <c r="D240" i="17"/>
  <c r="B240" i="17"/>
  <c r="A240" i="17"/>
  <c r="F239" i="17"/>
  <c r="D239" i="17"/>
  <c r="B239" i="17"/>
  <c r="A239" i="17"/>
  <c r="F238" i="17"/>
  <c r="D238" i="17"/>
  <c r="B238" i="17"/>
  <c r="A238" i="17"/>
  <c r="F237" i="17"/>
  <c r="D237" i="17"/>
  <c r="B237" i="17"/>
  <c r="A237" i="17"/>
  <c r="F236" i="17"/>
  <c r="D236" i="17"/>
  <c r="B236" i="17"/>
  <c r="A236" i="17"/>
  <c r="F235" i="17"/>
  <c r="D235" i="17"/>
  <c r="B235" i="17"/>
  <c r="A235" i="17"/>
  <c r="F234" i="17"/>
  <c r="D234" i="17"/>
  <c r="B234" i="17"/>
  <c r="A234" i="17"/>
  <c r="F233" i="17"/>
  <c r="D233" i="17"/>
  <c r="B233" i="17"/>
  <c r="A233" i="17"/>
  <c r="F232" i="17"/>
  <c r="D232" i="17"/>
  <c r="B232" i="17"/>
  <c r="A232" i="17"/>
  <c r="F231" i="17"/>
  <c r="D231" i="17"/>
  <c r="B231" i="17"/>
  <c r="A231" i="17"/>
  <c r="F230" i="17"/>
  <c r="D230" i="17"/>
  <c r="B230" i="17"/>
  <c r="A230" i="17"/>
  <c r="F229" i="17"/>
  <c r="D229" i="17"/>
  <c r="B229" i="17"/>
  <c r="A229" i="17"/>
  <c r="F228" i="17"/>
  <c r="D228" i="17"/>
  <c r="B228" i="17"/>
  <c r="A228" i="17"/>
  <c r="F227" i="17"/>
  <c r="D227" i="17"/>
  <c r="B227" i="17"/>
  <c r="A227" i="17"/>
  <c r="F226" i="17"/>
  <c r="D226" i="17"/>
  <c r="B226" i="17"/>
  <c r="A226" i="17"/>
  <c r="F225" i="17"/>
  <c r="D225" i="17"/>
  <c r="B225" i="17"/>
  <c r="A225" i="17"/>
  <c r="F224" i="17"/>
  <c r="D224" i="17"/>
  <c r="B224" i="17"/>
  <c r="A224" i="17"/>
  <c r="F223" i="17"/>
  <c r="D223" i="17"/>
  <c r="B223" i="17"/>
  <c r="A223" i="17"/>
  <c r="F222" i="17"/>
  <c r="D222" i="17"/>
  <c r="B222" i="17"/>
  <c r="A222" i="17"/>
  <c r="F221" i="17"/>
  <c r="D221" i="17"/>
  <c r="B221" i="17"/>
  <c r="A221" i="17"/>
  <c r="F220" i="17"/>
  <c r="D220" i="17"/>
  <c r="B220" i="17"/>
  <c r="A220" i="17"/>
  <c r="F219" i="17"/>
  <c r="D219" i="17"/>
  <c r="B219" i="17"/>
  <c r="A219" i="17"/>
  <c r="F218" i="17"/>
  <c r="D218" i="17"/>
  <c r="B218" i="17"/>
  <c r="A218" i="17"/>
  <c r="F217" i="17"/>
  <c r="D217" i="17"/>
  <c r="B217" i="17"/>
  <c r="A217" i="17"/>
  <c r="F216" i="17"/>
  <c r="D216" i="17"/>
  <c r="B216" i="17"/>
  <c r="A216" i="17"/>
  <c r="F215" i="17"/>
  <c r="D215" i="17"/>
  <c r="B215" i="17"/>
  <c r="A215" i="17"/>
  <c r="F214" i="17"/>
  <c r="D214" i="17"/>
  <c r="B214" i="17"/>
  <c r="A214" i="17"/>
  <c r="F213" i="17"/>
  <c r="D213" i="17"/>
  <c r="B213" i="17"/>
  <c r="A213" i="17"/>
  <c r="F212" i="17"/>
  <c r="D212" i="17"/>
  <c r="B212" i="17"/>
  <c r="A212" i="17"/>
  <c r="F211" i="17"/>
  <c r="D211" i="17"/>
  <c r="B211" i="17"/>
  <c r="A211" i="17"/>
  <c r="F210" i="17"/>
  <c r="D210" i="17"/>
  <c r="B210" i="17"/>
  <c r="A210" i="17"/>
  <c r="F209" i="17"/>
  <c r="D209" i="17"/>
  <c r="B209" i="17"/>
  <c r="A209" i="17"/>
  <c r="F208" i="17"/>
  <c r="D208" i="17"/>
  <c r="B208" i="17"/>
  <c r="A208" i="17"/>
  <c r="F207" i="17"/>
  <c r="D207" i="17"/>
  <c r="B207" i="17"/>
  <c r="A207" i="17"/>
  <c r="F206" i="17"/>
  <c r="D206" i="17"/>
  <c r="B206" i="17"/>
  <c r="A206" i="17"/>
  <c r="F205" i="17"/>
  <c r="D205" i="17"/>
  <c r="B205" i="17"/>
  <c r="A205" i="17"/>
  <c r="F204" i="17"/>
  <c r="D204" i="17"/>
  <c r="B204" i="17"/>
  <c r="A204" i="17"/>
  <c r="F203" i="17"/>
  <c r="D203" i="17"/>
  <c r="B203" i="17"/>
  <c r="A203" i="17"/>
  <c r="F202" i="17"/>
  <c r="D202" i="17"/>
  <c r="B202" i="17"/>
  <c r="A202" i="17"/>
  <c r="F201" i="17"/>
  <c r="D201" i="17"/>
  <c r="B201" i="17"/>
  <c r="A201" i="17"/>
  <c r="F200" i="17"/>
  <c r="D200" i="17"/>
  <c r="B200" i="17"/>
  <c r="A200" i="17"/>
  <c r="F199" i="17"/>
  <c r="D199" i="17"/>
  <c r="B199" i="17"/>
  <c r="A199" i="17"/>
  <c r="F198" i="17"/>
  <c r="D198" i="17"/>
  <c r="B198" i="17"/>
  <c r="A198" i="17"/>
  <c r="F197" i="17"/>
  <c r="D197" i="17"/>
  <c r="B197" i="17"/>
  <c r="A197" i="17"/>
  <c r="F196" i="17"/>
  <c r="D196" i="17"/>
  <c r="B196" i="17"/>
  <c r="A196" i="17"/>
  <c r="F195" i="17"/>
  <c r="D195" i="17"/>
  <c r="B195" i="17"/>
  <c r="A195" i="17"/>
  <c r="F194" i="17"/>
  <c r="D194" i="17"/>
  <c r="B194" i="17"/>
  <c r="A194" i="17"/>
  <c r="F193" i="17"/>
  <c r="D193" i="17"/>
  <c r="B193" i="17"/>
  <c r="A193" i="17"/>
  <c r="F192" i="17"/>
  <c r="D192" i="17"/>
  <c r="B192" i="17"/>
  <c r="A192" i="17"/>
  <c r="F191" i="17"/>
  <c r="D191" i="17"/>
  <c r="B191" i="17"/>
  <c r="A191" i="17"/>
  <c r="F190" i="17"/>
  <c r="D190" i="17"/>
  <c r="B190" i="17"/>
  <c r="A190" i="17"/>
  <c r="F189" i="17"/>
  <c r="D189" i="17"/>
  <c r="B189" i="17"/>
  <c r="A189" i="17"/>
  <c r="F188" i="17"/>
  <c r="D188" i="17"/>
  <c r="B188" i="17"/>
  <c r="A188" i="17"/>
  <c r="F187" i="17"/>
  <c r="D187" i="17"/>
  <c r="B187" i="17"/>
  <c r="A187" i="17"/>
  <c r="F186" i="17"/>
  <c r="D186" i="17"/>
  <c r="B186" i="17"/>
  <c r="A186" i="17"/>
  <c r="F185" i="17"/>
  <c r="D185" i="17"/>
  <c r="B185" i="17"/>
  <c r="A185" i="17"/>
  <c r="F184" i="17"/>
  <c r="D184" i="17"/>
  <c r="B184" i="17"/>
  <c r="A184" i="17"/>
  <c r="F183" i="17"/>
  <c r="D183" i="17"/>
  <c r="B183" i="17"/>
  <c r="A183" i="17"/>
  <c r="F182" i="17"/>
  <c r="D182" i="17"/>
  <c r="B182" i="17"/>
  <c r="A182" i="17"/>
  <c r="F181" i="17"/>
  <c r="D181" i="17"/>
  <c r="B181" i="17"/>
  <c r="A181" i="17"/>
  <c r="F180" i="17"/>
  <c r="D180" i="17"/>
  <c r="B180" i="17"/>
  <c r="A180" i="17"/>
  <c r="F179" i="17"/>
  <c r="D179" i="17"/>
  <c r="B179" i="17"/>
  <c r="A179" i="17"/>
  <c r="F178" i="17"/>
  <c r="D178" i="17"/>
  <c r="B178" i="17"/>
  <c r="A178" i="17"/>
  <c r="F177" i="17"/>
  <c r="D177" i="17"/>
  <c r="B177" i="17"/>
  <c r="A177" i="17"/>
  <c r="F176" i="17"/>
  <c r="D176" i="17"/>
  <c r="B176" i="17"/>
  <c r="A176" i="17"/>
  <c r="F175" i="17"/>
  <c r="D175" i="17"/>
  <c r="B175" i="17"/>
  <c r="A175" i="17"/>
  <c r="F174" i="17"/>
  <c r="D174" i="17"/>
  <c r="B174" i="17"/>
  <c r="A174" i="17"/>
  <c r="F173" i="17"/>
  <c r="D173" i="17"/>
  <c r="B173" i="17"/>
  <c r="A173" i="17"/>
  <c r="F172" i="17"/>
  <c r="D172" i="17"/>
  <c r="B172" i="17"/>
  <c r="A172" i="17"/>
  <c r="F171" i="17"/>
  <c r="D171" i="17"/>
  <c r="B171" i="17"/>
  <c r="A171" i="17"/>
  <c r="F170" i="17"/>
  <c r="D170" i="17"/>
  <c r="B170" i="17"/>
  <c r="A170" i="17"/>
  <c r="F169" i="17"/>
  <c r="D169" i="17"/>
  <c r="B169" i="17"/>
  <c r="A169" i="17"/>
  <c r="F168" i="17"/>
  <c r="D168" i="17"/>
  <c r="B168" i="17"/>
  <c r="A168" i="17"/>
  <c r="F167" i="17"/>
  <c r="D167" i="17"/>
  <c r="B167" i="17"/>
  <c r="A167" i="17"/>
  <c r="F166" i="17"/>
  <c r="D166" i="17"/>
  <c r="B166" i="17"/>
  <c r="A166" i="17"/>
  <c r="F165" i="17"/>
  <c r="D165" i="17"/>
  <c r="B165" i="17"/>
  <c r="A165" i="17"/>
  <c r="F164" i="17"/>
  <c r="D164" i="17"/>
  <c r="B164" i="17"/>
  <c r="A164" i="17"/>
  <c r="F163" i="17"/>
  <c r="D163" i="17"/>
  <c r="B163" i="17"/>
  <c r="A163" i="17"/>
  <c r="F162" i="17"/>
  <c r="D162" i="17"/>
  <c r="B162" i="17"/>
  <c r="A162" i="17"/>
  <c r="F161" i="17"/>
  <c r="D161" i="17"/>
  <c r="B161" i="17"/>
  <c r="A161" i="17"/>
  <c r="F160" i="17"/>
  <c r="D160" i="17"/>
  <c r="B160" i="17"/>
  <c r="A160" i="17"/>
  <c r="F159" i="17"/>
  <c r="D159" i="17"/>
  <c r="B159" i="17"/>
  <c r="A159" i="17"/>
  <c r="F158" i="17"/>
  <c r="D158" i="17"/>
  <c r="B158" i="17"/>
  <c r="A158" i="17"/>
  <c r="F157" i="17"/>
  <c r="D157" i="17"/>
  <c r="B157" i="17"/>
  <c r="A157" i="17"/>
  <c r="F156" i="17"/>
  <c r="D156" i="17"/>
  <c r="B156" i="17"/>
  <c r="A156" i="17"/>
  <c r="F155" i="17"/>
  <c r="D155" i="17"/>
  <c r="B155" i="17"/>
  <c r="A155" i="17"/>
  <c r="F154" i="17"/>
  <c r="D154" i="17"/>
  <c r="B154" i="17"/>
  <c r="A154" i="17"/>
  <c r="F153" i="17"/>
  <c r="D153" i="17"/>
  <c r="B153" i="17"/>
  <c r="A153" i="17"/>
  <c r="F152" i="17"/>
  <c r="D152" i="17"/>
  <c r="B152" i="17"/>
  <c r="A152" i="17"/>
  <c r="F151" i="17"/>
  <c r="D151" i="17"/>
  <c r="B151" i="17"/>
  <c r="A151" i="17"/>
  <c r="F150" i="17"/>
  <c r="D150" i="17"/>
  <c r="B150" i="17"/>
  <c r="A150" i="17"/>
  <c r="F149" i="17"/>
  <c r="D149" i="17"/>
  <c r="B149" i="17"/>
  <c r="A149" i="17"/>
  <c r="F148" i="17"/>
  <c r="D148" i="17"/>
  <c r="B148" i="17"/>
  <c r="A148" i="17"/>
  <c r="F147" i="17"/>
  <c r="D147" i="17"/>
  <c r="B147" i="17"/>
  <c r="A147" i="17"/>
  <c r="F146" i="17"/>
  <c r="D146" i="17"/>
  <c r="B146" i="17"/>
  <c r="A146" i="17"/>
  <c r="F145" i="17"/>
  <c r="D145" i="17"/>
  <c r="B145" i="17"/>
  <c r="A145" i="17"/>
  <c r="F144" i="17"/>
  <c r="D144" i="17"/>
  <c r="B144" i="17"/>
  <c r="A144" i="17"/>
  <c r="F143" i="17"/>
  <c r="D143" i="17"/>
  <c r="B143" i="17"/>
  <c r="A143" i="17"/>
  <c r="F142" i="17"/>
  <c r="D142" i="17"/>
  <c r="B142" i="17"/>
  <c r="A142" i="17"/>
  <c r="F141" i="17"/>
  <c r="D141" i="17"/>
  <c r="B141" i="17"/>
  <c r="A141" i="17"/>
  <c r="F140" i="17"/>
  <c r="D140" i="17"/>
  <c r="B140" i="17"/>
  <c r="A140" i="17"/>
  <c r="F139" i="17"/>
  <c r="D139" i="17"/>
  <c r="B139" i="17"/>
  <c r="A139" i="17"/>
  <c r="F138" i="17"/>
  <c r="D138" i="17"/>
  <c r="B138" i="17"/>
  <c r="A138" i="17"/>
  <c r="F137" i="17"/>
  <c r="D137" i="17"/>
  <c r="B137" i="17"/>
  <c r="A137" i="17"/>
  <c r="F136" i="17"/>
  <c r="D136" i="17"/>
  <c r="B136" i="17"/>
  <c r="A136" i="17"/>
  <c r="F135" i="17"/>
  <c r="D135" i="17"/>
  <c r="B135" i="17"/>
  <c r="A135" i="17"/>
  <c r="F134" i="17"/>
  <c r="D134" i="17"/>
  <c r="B134" i="17"/>
  <c r="A134" i="17"/>
  <c r="F133" i="17"/>
  <c r="D133" i="17"/>
  <c r="B133" i="17"/>
  <c r="A133" i="17"/>
  <c r="F132" i="17"/>
  <c r="D132" i="17"/>
  <c r="B132" i="17"/>
  <c r="A132" i="17"/>
  <c r="F131" i="17"/>
  <c r="D131" i="17"/>
  <c r="B131" i="17"/>
  <c r="A131" i="17"/>
  <c r="F130" i="17"/>
  <c r="D130" i="17"/>
  <c r="B130" i="17"/>
  <c r="A130" i="17"/>
  <c r="F129" i="17"/>
  <c r="D129" i="17"/>
  <c r="B129" i="17"/>
  <c r="A129" i="17"/>
  <c r="F128" i="17"/>
  <c r="D128" i="17"/>
  <c r="B128" i="17"/>
  <c r="A128" i="17"/>
  <c r="F127" i="17"/>
  <c r="D127" i="17"/>
  <c r="B127" i="17"/>
  <c r="A127" i="17"/>
  <c r="F126" i="17"/>
  <c r="D126" i="17"/>
  <c r="B126" i="17"/>
  <c r="A126" i="17"/>
  <c r="F125" i="17"/>
  <c r="D125" i="17"/>
  <c r="B125" i="17"/>
  <c r="A125" i="17"/>
  <c r="F124" i="17"/>
  <c r="D124" i="17"/>
  <c r="B124" i="17"/>
  <c r="A124" i="17"/>
  <c r="F123" i="17"/>
  <c r="D123" i="17"/>
  <c r="B123" i="17"/>
  <c r="A123" i="17"/>
  <c r="F122" i="17"/>
  <c r="D122" i="17"/>
  <c r="B122" i="17"/>
  <c r="A122" i="17"/>
  <c r="F121" i="17"/>
  <c r="D121" i="17"/>
  <c r="B121" i="17"/>
  <c r="A121" i="17"/>
  <c r="F120" i="17"/>
  <c r="D120" i="17"/>
  <c r="B120" i="17"/>
  <c r="A120" i="17"/>
  <c r="F119" i="17"/>
  <c r="D119" i="17"/>
  <c r="B119" i="17"/>
  <c r="A119" i="17"/>
  <c r="F118" i="17"/>
  <c r="D118" i="17"/>
  <c r="B118" i="17"/>
  <c r="A118" i="17"/>
  <c r="F117" i="17"/>
  <c r="D117" i="17"/>
  <c r="B117" i="17"/>
  <c r="A117" i="17"/>
  <c r="F116" i="17"/>
  <c r="D116" i="17"/>
  <c r="B116" i="17"/>
  <c r="A116" i="17"/>
  <c r="F115" i="17"/>
  <c r="D115" i="17"/>
  <c r="B115" i="17"/>
  <c r="A115" i="17"/>
  <c r="F114" i="17"/>
  <c r="D114" i="17"/>
  <c r="B114" i="17"/>
  <c r="A114" i="17"/>
  <c r="F113" i="17"/>
  <c r="D113" i="17"/>
  <c r="B113" i="17"/>
  <c r="A113" i="17"/>
  <c r="F112" i="17"/>
  <c r="D112" i="17"/>
  <c r="B112" i="17"/>
  <c r="A112" i="17"/>
  <c r="F111" i="17"/>
  <c r="D111" i="17"/>
  <c r="B111" i="17"/>
  <c r="A111" i="17"/>
  <c r="F110" i="17"/>
  <c r="D110" i="17"/>
  <c r="B110" i="17"/>
  <c r="A110" i="17"/>
  <c r="F109" i="17"/>
  <c r="D109" i="17"/>
  <c r="B109" i="17"/>
  <c r="A109" i="17"/>
  <c r="F108" i="17"/>
  <c r="D108" i="17"/>
  <c r="B108" i="17"/>
  <c r="A108" i="17"/>
  <c r="F107" i="17"/>
  <c r="D107" i="17"/>
  <c r="B107" i="17"/>
  <c r="A107" i="17"/>
  <c r="F106" i="17"/>
  <c r="D106" i="17"/>
  <c r="B106" i="17"/>
  <c r="A106" i="17"/>
  <c r="F105" i="17"/>
  <c r="D105" i="17"/>
  <c r="B105" i="17"/>
  <c r="A105" i="17"/>
  <c r="F104" i="17"/>
  <c r="D104" i="17"/>
  <c r="B104" i="17"/>
  <c r="A104" i="17"/>
  <c r="F103" i="17"/>
  <c r="D103" i="17"/>
  <c r="B103" i="17"/>
  <c r="A103" i="17"/>
  <c r="F102" i="17"/>
  <c r="D102" i="17"/>
  <c r="B102" i="17"/>
  <c r="A102" i="17"/>
  <c r="F101" i="17"/>
  <c r="D101" i="17"/>
  <c r="B101" i="17"/>
  <c r="A101" i="17"/>
  <c r="F100" i="17"/>
  <c r="D100" i="17"/>
  <c r="B100" i="17"/>
  <c r="A100" i="17"/>
  <c r="F99" i="17"/>
  <c r="D99" i="17"/>
  <c r="B99" i="17"/>
  <c r="A99" i="17"/>
  <c r="F98" i="17"/>
  <c r="D98" i="17"/>
  <c r="B98" i="17"/>
  <c r="A98" i="17"/>
  <c r="F97" i="17"/>
  <c r="D97" i="17"/>
  <c r="B97" i="17"/>
  <c r="A97" i="17"/>
  <c r="F96" i="17"/>
  <c r="D96" i="17"/>
  <c r="B96" i="17"/>
  <c r="A96" i="17"/>
  <c r="F95" i="17"/>
  <c r="D95" i="17"/>
  <c r="B95" i="17"/>
  <c r="A95" i="17"/>
  <c r="F94" i="17"/>
  <c r="D94" i="17"/>
  <c r="B94" i="17"/>
  <c r="A94" i="17"/>
  <c r="F93" i="17"/>
  <c r="D93" i="17"/>
  <c r="B93" i="17"/>
  <c r="A93" i="17"/>
  <c r="F92" i="17"/>
  <c r="D92" i="17"/>
  <c r="B92" i="17"/>
  <c r="A92" i="17"/>
  <c r="F91" i="17"/>
  <c r="D91" i="17"/>
  <c r="B91" i="17"/>
  <c r="A91" i="17"/>
  <c r="F90" i="17"/>
  <c r="D90" i="17"/>
  <c r="B90" i="17"/>
  <c r="A90" i="17"/>
  <c r="F89" i="17"/>
  <c r="D89" i="17"/>
  <c r="B89" i="17"/>
  <c r="A89" i="17"/>
  <c r="F88" i="17"/>
  <c r="D88" i="17"/>
  <c r="B88" i="17"/>
  <c r="A88" i="17"/>
  <c r="F87" i="17"/>
  <c r="D87" i="17"/>
  <c r="B87" i="17"/>
  <c r="A87" i="17"/>
  <c r="F86" i="17"/>
  <c r="D86" i="17"/>
  <c r="B86" i="17"/>
  <c r="A86" i="17"/>
  <c r="F85" i="17"/>
  <c r="D85" i="17"/>
  <c r="B85" i="17"/>
  <c r="A85" i="17"/>
  <c r="F84" i="17"/>
  <c r="D84" i="17"/>
  <c r="B84" i="17"/>
  <c r="A84" i="17"/>
  <c r="F83" i="17"/>
  <c r="D83" i="17"/>
  <c r="B83" i="17"/>
  <c r="A83" i="17"/>
  <c r="F82" i="17"/>
  <c r="D82" i="17"/>
  <c r="B82" i="17"/>
  <c r="A82" i="17"/>
  <c r="F81" i="17"/>
  <c r="D81" i="17"/>
  <c r="B81" i="17"/>
  <c r="A81" i="17"/>
  <c r="F80" i="17"/>
  <c r="D80" i="17"/>
  <c r="B80" i="17"/>
  <c r="A80" i="17"/>
  <c r="F79" i="17"/>
  <c r="D79" i="17"/>
  <c r="B79" i="17"/>
  <c r="A79" i="17"/>
  <c r="F78" i="17"/>
  <c r="D78" i="17"/>
  <c r="B78" i="17"/>
  <c r="A78" i="17"/>
  <c r="F77" i="17"/>
  <c r="D77" i="17"/>
  <c r="B77" i="17"/>
  <c r="A77" i="17"/>
  <c r="F76" i="17"/>
  <c r="D76" i="17"/>
  <c r="B76" i="17"/>
  <c r="A76" i="17"/>
  <c r="F75" i="17"/>
  <c r="D75" i="17"/>
  <c r="B75" i="17"/>
  <c r="A75" i="17"/>
  <c r="F74" i="17"/>
  <c r="D74" i="17"/>
  <c r="B74" i="17"/>
  <c r="A74" i="17"/>
  <c r="F73" i="17"/>
  <c r="D73" i="17"/>
  <c r="B73" i="17"/>
  <c r="A73" i="17"/>
  <c r="F72" i="17"/>
  <c r="D72" i="17"/>
  <c r="B72" i="17"/>
  <c r="A72" i="17"/>
  <c r="F71" i="17"/>
  <c r="D71" i="17"/>
  <c r="B71" i="17"/>
  <c r="A71" i="17"/>
  <c r="F70" i="17"/>
  <c r="D70" i="17"/>
  <c r="B70" i="17"/>
  <c r="A70" i="17"/>
  <c r="F69" i="17"/>
  <c r="D69" i="17"/>
  <c r="B69" i="17"/>
  <c r="A69" i="17"/>
  <c r="F68" i="17"/>
  <c r="D68" i="17"/>
  <c r="B68" i="17"/>
  <c r="A68" i="17"/>
  <c r="F67" i="17"/>
  <c r="D67" i="17"/>
  <c r="B67" i="17"/>
  <c r="A67" i="17"/>
  <c r="F66" i="17"/>
  <c r="D66" i="17"/>
  <c r="B66" i="17"/>
  <c r="A66" i="17"/>
  <c r="F65" i="17"/>
  <c r="D65" i="17"/>
  <c r="B65" i="17"/>
  <c r="A65" i="17"/>
  <c r="F64" i="17"/>
  <c r="D64" i="17"/>
  <c r="B64" i="17"/>
  <c r="A64" i="17"/>
  <c r="F63" i="17"/>
  <c r="D63" i="17"/>
  <c r="B63" i="17"/>
  <c r="A63" i="17"/>
  <c r="F62" i="17"/>
  <c r="D62" i="17"/>
  <c r="B62" i="17"/>
  <c r="A62" i="17"/>
  <c r="F61" i="17"/>
  <c r="D61" i="17"/>
  <c r="B61" i="17"/>
  <c r="A61" i="17"/>
  <c r="F60" i="17"/>
  <c r="D60" i="17"/>
  <c r="B60" i="17"/>
  <c r="A60" i="17"/>
  <c r="F59" i="17"/>
  <c r="D59" i="17"/>
  <c r="B59" i="17"/>
  <c r="A59" i="17"/>
  <c r="F58" i="17"/>
  <c r="D58" i="17"/>
  <c r="B58" i="17"/>
  <c r="A58" i="17"/>
  <c r="F57" i="17"/>
  <c r="D57" i="17"/>
  <c r="B57" i="17"/>
  <c r="A57" i="17"/>
  <c r="F56" i="17"/>
  <c r="D56" i="17"/>
  <c r="B56" i="17"/>
  <c r="A56" i="17"/>
  <c r="F55" i="17"/>
  <c r="D55" i="17"/>
  <c r="B55" i="17"/>
  <c r="A55" i="17"/>
  <c r="F54" i="17"/>
  <c r="D54" i="17"/>
  <c r="B54" i="17"/>
  <c r="A54" i="17"/>
  <c r="F53" i="17"/>
  <c r="D53" i="17"/>
  <c r="B53" i="17"/>
  <c r="A53" i="17"/>
  <c r="F52" i="17"/>
  <c r="D52" i="17"/>
  <c r="B52" i="17"/>
  <c r="A52" i="17"/>
  <c r="F51" i="17"/>
  <c r="D51" i="17"/>
  <c r="B51" i="17"/>
  <c r="A51" i="17"/>
  <c r="F50" i="17"/>
  <c r="D50" i="17"/>
  <c r="B50" i="17"/>
  <c r="A50" i="17"/>
  <c r="F49" i="17"/>
  <c r="D49" i="17"/>
  <c r="B49" i="17"/>
  <c r="A49" i="17"/>
  <c r="F48" i="17"/>
  <c r="D48" i="17"/>
  <c r="B48" i="17"/>
  <c r="A48" i="17"/>
  <c r="F47" i="17"/>
  <c r="D47" i="17"/>
  <c r="B47" i="17"/>
  <c r="A47" i="17"/>
  <c r="F46" i="17"/>
  <c r="D46" i="17"/>
  <c r="B46" i="17"/>
  <c r="A46" i="17"/>
  <c r="F45" i="17"/>
  <c r="D45" i="17"/>
  <c r="B45" i="17"/>
  <c r="A45" i="17"/>
  <c r="F44" i="17"/>
  <c r="D44" i="17"/>
  <c r="B44" i="17"/>
  <c r="A44" i="17"/>
  <c r="F43" i="17"/>
  <c r="D43" i="17"/>
  <c r="B43" i="17"/>
  <c r="A43" i="17"/>
  <c r="F42" i="17"/>
  <c r="D42" i="17"/>
  <c r="B42" i="17"/>
  <c r="A42" i="17"/>
  <c r="F41" i="17"/>
  <c r="D41" i="17"/>
  <c r="B41" i="17"/>
  <c r="A41" i="17"/>
  <c r="F40" i="17"/>
  <c r="D40" i="17"/>
  <c r="B40" i="17"/>
  <c r="A40" i="17"/>
  <c r="F39" i="17"/>
  <c r="D39" i="17"/>
  <c r="B39" i="17"/>
  <c r="A39" i="17"/>
  <c r="F38" i="17"/>
  <c r="D38" i="17"/>
  <c r="B38" i="17"/>
  <c r="A38" i="17"/>
  <c r="F37" i="17"/>
  <c r="D37" i="17"/>
  <c r="B37" i="17"/>
  <c r="A37" i="17"/>
  <c r="F36" i="17"/>
  <c r="D36" i="17"/>
  <c r="B36" i="17"/>
  <c r="A36" i="17"/>
  <c r="F35" i="17"/>
  <c r="D35" i="17"/>
  <c r="B35" i="17"/>
  <c r="A35" i="17"/>
  <c r="F34" i="17"/>
  <c r="D34" i="17"/>
  <c r="B34" i="17"/>
  <c r="A34" i="17"/>
  <c r="F33" i="17"/>
  <c r="D33" i="17"/>
  <c r="B33" i="17"/>
  <c r="A33" i="17"/>
  <c r="F32" i="17"/>
  <c r="D32" i="17"/>
  <c r="B32" i="17"/>
  <c r="A32" i="17"/>
  <c r="F31" i="17"/>
  <c r="D31" i="17"/>
  <c r="B31" i="17"/>
  <c r="A31" i="17"/>
  <c r="F30" i="17"/>
  <c r="D30" i="17"/>
  <c r="B30" i="17"/>
  <c r="A30" i="17"/>
  <c r="F29" i="17"/>
  <c r="D29" i="17"/>
  <c r="B29" i="17"/>
  <c r="A29" i="17"/>
  <c r="F28" i="17"/>
  <c r="D28" i="17"/>
  <c r="B28" i="17"/>
  <c r="A28" i="17"/>
  <c r="F27" i="17"/>
  <c r="D27" i="17"/>
  <c r="B27" i="17"/>
  <c r="A27" i="17"/>
  <c r="F26" i="17"/>
  <c r="D26" i="17"/>
  <c r="B26" i="17"/>
  <c r="A26" i="17"/>
  <c r="F25" i="17"/>
  <c r="D25" i="17"/>
  <c r="B25" i="17"/>
  <c r="A25" i="17"/>
  <c r="F24" i="17"/>
  <c r="D24" i="17"/>
  <c r="B24" i="17"/>
  <c r="A24" i="17"/>
  <c r="F23" i="17"/>
  <c r="D23" i="17"/>
  <c r="B23" i="17"/>
  <c r="A23" i="17"/>
  <c r="F22" i="17"/>
  <c r="D22" i="17"/>
  <c r="B22" i="17"/>
  <c r="A22" i="17"/>
  <c r="F21" i="17"/>
  <c r="D21" i="17"/>
  <c r="B21" i="17"/>
  <c r="A21" i="17"/>
  <c r="F20" i="17"/>
  <c r="D20" i="17"/>
  <c r="B20" i="17"/>
  <c r="A20" i="17"/>
  <c r="F19" i="17"/>
  <c r="D19" i="17"/>
  <c r="B19" i="17"/>
  <c r="A19" i="17"/>
  <c r="F18" i="17"/>
  <c r="D18" i="17"/>
  <c r="B18" i="17"/>
  <c r="A18" i="17"/>
  <c r="F17" i="17"/>
  <c r="D17" i="17"/>
  <c r="B17" i="17"/>
  <c r="A17" i="17"/>
  <c r="F16" i="17"/>
  <c r="D16" i="17"/>
  <c r="B16" i="17"/>
  <c r="A16" i="17"/>
  <c r="F15" i="17"/>
  <c r="D15" i="17"/>
  <c r="B15" i="17"/>
  <c r="A15" i="17"/>
  <c r="F14" i="17"/>
  <c r="D14" i="17"/>
  <c r="B14" i="17"/>
  <c r="A14" i="17"/>
  <c r="F13" i="17"/>
  <c r="D13" i="17"/>
  <c r="B13" i="17"/>
  <c r="A13" i="17"/>
  <c r="F12" i="17"/>
  <c r="D12" i="17"/>
  <c r="B12" i="17"/>
  <c r="A12" i="17"/>
  <c r="F11" i="17"/>
  <c r="D11" i="17"/>
  <c r="B11" i="17"/>
  <c r="A11" i="17"/>
  <c r="F10" i="17"/>
  <c r="D10" i="17"/>
  <c r="B10" i="17"/>
  <c r="A10" i="17"/>
  <c r="F9" i="17"/>
  <c r="D9" i="17"/>
  <c r="B9" i="17"/>
  <c r="A9" i="17"/>
  <c r="F8" i="17"/>
  <c r="D8" i="17"/>
  <c r="B8" i="17"/>
  <c r="A8" i="17"/>
  <c r="F7" i="17"/>
  <c r="D7" i="17"/>
  <c r="B7" i="17"/>
  <c r="A7" i="17"/>
  <c r="F6" i="17"/>
  <c r="D6" i="17"/>
  <c r="B6" i="17"/>
  <c r="A6" i="17"/>
  <c r="F5" i="17"/>
  <c r="D5" i="17"/>
  <c r="B5" i="17"/>
  <c r="A5" i="17"/>
  <c r="F4" i="17"/>
  <c r="D4" i="17"/>
  <c r="B4" i="17"/>
  <c r="A4" i="17"/>
  <c r="D3" i="25"/>
  <c r="H9" i="34" l="1"/>
  <c r="E36" i="36"/>
  <c r="T9" i="34"/>
  <c r="E50" i="36"/>
  <c r="H17" i="34"/>
  <c r="F36" i="36"/>
  <c r="T17" i="34"/>
  <c r="F50" i="36"/>
  <c r="H25" i="34"/>
  <c r="G36" i="36"/>
  <c r="J9" i="34"/>
  <c r="E39" i="36"/>
  <c r="V9" i="34"/>
  <c r="E53" i="36"/>
  <c r="J17" i="34"/>
  <c r="F39" i="36"/>
  <c r="V17" i="34"/>
  <c r="F53" i="36"/>
  <c r="T25" i="34"/>
  <c r="G50" i="36"/>
  <c r="J25" i="34"/>
  <c r="G39" i="36"/>
  <c r="V25" i="34"/>
  <c r="G53" i="36"/>
  <c r="F10" i="38"/>
  <c r="G10" i="38"/>
  <c r="G29" i="36"/>
  <c r="V22" i="34" s="1"/>
  <c r="G26" i="36"/>
  <c r="T22" i="34" s="1"/>
  <c r="F29" i="36"/>
  <c r="V14" i="34" s="1"/>
  <c r="F26" i="36"/>
  <c r="T14" i="34" s="1"/>
  <c r="F22" i="36"/>
  <c r="Q14" i="34" s="1"/>
  <c r="F20" i="36"/>
  <c r="O14" i="34" s="1"/>
  <c r="F18" i="36"/>
  <c r="M14" i="34" s="1"/>
  <c r="F16" i="36"/>
  <c r="K14" i="34" s="1"/>
  <c r="G10" i="36"/>
  <c r="G22" i="34" s="1"/>
  <c r="G7" i="36"/>
  <c r="E22" i="34" s="1"/>
  <c r="F27" i="36"/>
  <c r="U14" i="34" s="1"/>
  <c r="F23" i="36"/>
  <c r="R14" i="34" s="1"/>
  <c r="F21" i="36"/>
  <c r="P14" i="34" s="1"/>
  <c r="F17" i="36"/>
  <c r="L14" i="34" s="1"/>
  <c r="F12" i="36"/>
  <c r="H14" i="34" s="1"/>
  <c r="E27" i="36"/>
  <c r="U6" i="34" s="1"/>
  <c r="E23" i="36"/>
  <c r="R6" i="34" s="1"/>
  <c r="E17" i="36"/>
  <c r="L6" i="34" s="1"/>
  <c r="E12" i="36"/>
  <c r="H6" i="34" s="1"/>
  <c r="G18" i="36"/>
  <c r="M22" i="34" s="1"/>
  <c r="F10" i="36"/>
  <c r="G14" i="34" s="1"/>
  <c r="E29" i="36"/>
  <c r="V6" i="34" s="1"/>
  <c r="E26" i="36"/>
  <c r="T6" i="34" s="1"/>
  <c r="E22" i="36"/>
  <c r="Q6" i="34" s="1"/>
  <c r="E20" i="36"/>
  <c r="O6" i="34" s="1"/>
  <c r="E18" i="36"/>
  <c r="M6" i="34" s="1"/>
  <c r="E10" i="36"/>
  <c r="G6" i="34" s="1"/>
  <c r="E7" i="36"/>
  <c r="E6" i="34" s="1"/>
  <c r="F24" i="36"/>
  <c r="S14" i="34" s="1"/>
  <c r="F19" i="36"/>
  <c r="N14" i="34" s="1"/>
  <c r="F15" i="36"/>
  <c r="J14" i="34" s="1"/>
  <c r="F8" i="36"/>
  <c r="F14" i="34" s="1"/>
  <c r="E24" i="36"/>
  <c r="S6" i="34" s="1"/>
  <c r="E19" i="36"/>
  <c r="N6" i="34" s="1"/>
  <c r="E15" i="36"/>
  <c r="J6" i="34" s="1"/>
  <c r="G8" i="36"/>
  <c r="F22" i="34" s="1"/>
  <c r="G20" i="36"/>
  <c r="O22" i="34" s="1"/>
  <c r="G27" i="36"/>
  <c r="U22" i="34" s="1"/>
  <c r="G24" i="36"/>
  <c r="S22" i="34" s="1"/>
  <c r="G23" i="36"/>
  <c r="R22" i="34" s="1"/>
  <c r="G21" i="36"/>
  <c r="P22" i="34" s="1"/>
  <c r="G19" i="36"/>
  <c r="N22" i="34" s="1"/>
  <c r="G17" i="36"/>
  <c r="L22" i="34" s="1"/>
  <c r="G15" i="36"/>
  <c r="J22" i="34" s="1"/>
  <c r="G12" i="36"/>
  <c r="H22" i="34" s="1"/>
  <c r="E8" i="36"/>
  <c r="F6" i="34" s="1"/>
  <c r="E21" i="36"/>
  <c r="P6" i="34" s="1"/>
  <c r="G22" i="36"/>
  <c r="Q22" i="34" s="1"/>
  <c r="G16" i="36"/>
  <c r="K22" i="34" s="1"/>
  <c r="F7" i="36"/>
  <c r="E14" i="34" s="1"/>
  <c r="G31" i="36"/>
  <c r="E31" i="36"/>
  <c r="F31" i="36"/>
  <c r="B3" i="25"/>
  <c r="F3" i="17"/>
  <c r="E8" i="34" l="1"/>
  <c r="E10" i="34" s="1"/>
  <c r="D6" i="34"/>
  <c r="E28" i="36"/>
  <c r="G6" i="38"/>
  <c r="W22" i="34"/>
  <c r="F6" i="38"/>
  <c r="W14" i="34"/>
  <c r="E14" i="36"/>
  <c r="G9" i="36"/>
  <c r="F28" i="36"/>
  <c r="E9" i="36"/>
  <c r="G28" i="36"/>
  <c r="F9" i="36"/>
  <c r="F11" i="36"/>
  <c r="E25" i="36"/>
  <c r="G11" i="36"/>
  <c r="F6" i="36"/>
  <c r="G6" i="36"/>
  <c r="E6" i="36"/>
  <c r="F25" i="36"/>
  <c r="G14" i="36"/>
  <c r="E11" i="36"/>
  <c r="G25" i="36"/>
  <c r="F14" i="36"/>
  <c r="F5" i="36" l="1"/>
  <c r="G5" i="36"/>
  <c r="E5" i="36"/>
  <c r="L16" i="34"/>
  <c r="L8" i="34" l="1"/>
  <c r="L10" i="34" s="1"/>
  <c r="S16" i="34"/>
  <c r="P16" i="34"/>
  <c r="P18" i="34" s="1"/>
  <c r="P24" i="34"/>
  <c r="P26" i="34" s="1"/>
  <c r="L24" i="34"/>
  <c r="H16" i="34"/>
  <c r="S24" i="34"/>
  <c r="Q8" i="34"/>
  <c r="Q10" i="34" s="1"/>
  <c r="H8" i="34"/>
  <c r="H10" i="34" s="1"/>
  <c r="H24" i="34"/>
  <c r="H26" i="34" s="1"/>
  <c r="Q16" i="34"/>
  <c r="Q18" i="34" s="1"/>
  <c r="Q24" i="34"/>
  <c r="Q26" i="34" s="1"/>
  <c r="P8" i="34"/>
  <c r="P10" i="34" s="1"/>
  <c r="S8" i="34"/>
  <c r="S10" i="34" s="1"/>
  <c r="S176" i="25"/>
  <c r="R176" i="25"/>
  <c r="S175" i="25"/>
  <c r="R175" i="25"/>
  <c r="S174" i="25"/>
  <c r="R174" i="25"/>
  <c r="S173" i="25"/>
  <c r="R173" i="25"/>
  <c r="S172" i="25"/>
  <c r="R172" i="25"/>
  <c r="S171" i="25"/>
  <c r="R171" i="25"/>
  <c r="S170" i="25"/>
  <c r="R170" i="25"/>
  <c r="S169" i="25"/>
  <c r="R169" i="25"/>
  <c r="S168" i="25"/>
  <c r="R168" i="25"/>
  <c r="S167" i="25"/>
  <c r="R167" i="25"/>
  <c r="S166" i="25"/>
  <c r="R166" i="25"/>
  <c r="S165" i="25"/>
  <c r="R165" i="25"/>
  <c r="S164" i="25"/>
  <c r="R164" i="25"/>
  <c r="S163" i="25"/>
  <c r="R163" i="25"/>
  <c r="S162" i="25"/>
  <c r="R162" i="25"/>
  <c r="S161" i="25"/>
  <c r="R161" i="25"/>
  <c r="S160" i="25"/>
  <c r="R160" i="25"/>
  <c r="S159" i="25"/>
  <c r="R159" i="25"/>
  <c r="S158" i="25"/>
  <c r="R158" i="25"/>
  <c r="S157" i="25"/>
  <c r="R157" i="25"/>
  <c r="S156" i="25"/>
  <c r="R156" i="25"/>
  <c r="S155" i="25"/>
  <c r="R155" i="25"/>
  <c r="S154" i="25"/>
  <c r="R154" i="25"/>
  <c r="S153" i="25"/>
  <c r="R153" i="25"/>
  <c r="S152" i="25"/>
  <c r="R152" i="25"/>
  <c r="S151" i="25"/>
  <c r="R151" i="25"/>
  <c r="S150" i="25"/>
  <c r="R150" i="25"/>
  <c r="S149" i="25"/>
  <c r="R149" i="25"/>
  <c r="S148" i="25"/>
  <c r="R148" i="25"/>
  <c r="S147" i="25"/>
  <c r="R147" i="25"/>
  <c r="S146" i="25"/>
  <c r="R146" i="25"/>
  <c r="S145" i="25"/>
  <c r="R145" i="25"/>
  <c r="S144" i="25"/>
  <c r="R144" i="25"/>
  <c r="S143" i="25"/>
  <c r="R143" i="25"/>
  <c r="S142" i="25"/>
  <c r="R142" i="25"/>
  <c r="S141" i="25"/>
  <c r="R141" i="25"/>
  <c r="S140" i="25"/>
  <c r="R140" i="25"/>
  <c r="S139" i="25"/>
  <c r="R139" i="25"/>
  <c r="S138" i="25"/>
  <c r="R138" i="25"/>
  <c r="S137" i="25"/>
  <c r="R137" i="25"/>
  <c r="S136" i="25"/>
  <c r="R136" i="25"/>
  <c r="S135" i="25"/>
  <c r="R135" i="25"/>
  <c r="S134" i="25"/>
  <c r="R134" i="25"/>
  <c r="S133" i="25"/>
  <c r="R133" i="25"/>
  <c r="S132" i="25"/>
  <c r="R132" i="25"/>
  <c r="S131" i="25"/>
  <c r="R131" i="25"/>
  <c r="S130" i="25"/>
  <c r="R130" i="25"/>
  <c r="AC129" i="25"/>
  <c r="AB129" i="25"/>
  <c r="S129" i="25"/>
  <c r="R129" i="25"/>
  <c r="AC128" i="25"/>
  <c r="AB128" i="25"/>
  <c r="S128" i="25"/>
  <c r="R128" i="25"/>
  <c r="AC127" i="25"/>
  <c r="AB127" i="25"/>
  <c r="S127" i="25"/>
  <c r="R127" i="25"/>
  <c r="AC126" i="25"/>
  <c r="AB126" i="25"/>
  <c r="S126" i="25"/>
  <c r="R126" i="25"/>
  <c r="AC125" i="25"/>
  <c r="AB125" i="25"/>
  <c r="S125" i="25"/>
  <c r="R125" i="25"/>
  <c r="AC124" i="25"/>
  <c r="AB124" i="25"/>
  <c r="S124" i="25"/>
  <c r="R124" i="25"/>
  <c r="AC123" i="25"/>
  <c r="AB123" i="25"/>
  <c r="S123" i="25"/>
  <c r="R123" i="25"/>
  <c r="AC122" i="25"/>
  <c r="AB122" i="25"/>
  <c r="S122" i="25"/>
  <c r="R122" i="25"/>
  <c r="AC121" i="25"/>
  <c r="AB121" i="25"/>
  <c r="S121" i="25"/>
  <c r="R121" i="25"/>
  <c r="AC120" i="25"/>
  <c r="AB120" i="25"/>
  <c r="S120" i="25"/>
  <c r="R120" i="25"/>
  <c r="AC119" i="25"/>
  <c r="AB119" i="25"/>
  <c r="S119" i="25"/>
  <c r="R119" i="25"/>
  <c r="AC118" i="25"/>
  <c r="AB118" i="25"/>
  <c r="S118" i="25"/>
  <c r="R118" i="25"/>
  <c r="AC117" i="25"/>
  <c r="AB117" i="25"/>
  <c r="S117" i="25"/>
  <c r="R117" i="25"/>
  <c r="AC116" i="25"/>
  <c r="AB116" i="25"/>
  <c r="S116" i="25"/>
  <c r="R116" i="25"/>
  <c r="AC115" i="25"/>
  <c r="AB115" i="25"/>
  <c r="S115" i="25"/>
  <c r="R115" i="25"/>
  <c r="AC114" i="25"/>
  <c r="AB114" i="25"/>
  <c r="S114" i="25"/>
  <c r="R114" i="25"/>
  <c r="AC113" i="25"/>
  <c r="AB113" i="25"/>
  <c r="S113" i="25"/>
  <c r="R113" i="25"/>
  <c r="AC112" i="25"/>
  <c r="AB112" i="25"/>
  <c r="S112" i="25"/>
  <c r="R112" i="25"/>
  <c r="AC111" i="25"/>
  <c r="AB111" i="25"/>
  <c r="S111" i="25"/>
  <c r="R111" i="25"/>
  <c r="AC110" i="25"/>
  <c r="AB110" i="25"/>
  <c r="S110" i="25"/>
  <c r="R110" i="25"/>
  <c r="AC109" i="25"/>
  <c r="AB109" i="25"/>
  <c r="S109" i="25"/>
  <c r="R109" i="25"/>
  <c r="AC108" i="25"/>
  <c r="AB108" i="25"/>
  <c r="S108" i="25"/>
  <c r="R108" i="25"/>
  <c r="AC107" i="25"/>
  <c r="AB107" i="25"/>
  <c r="S107" i="25"/>
  <c r="R107" i="25"/>
  <c r="AC106" i="25"/>
  <c r="AB106" i="25"/>
  <c r="S106" i="25"/>
  <c r="R106" i="25"/>
  <c r="AC105" i="25"/>
  <c r="AB105" i="25"/>
  <c r="S105" i="25"/>
  <c r="R105" i="25"/>
  <c r="AC104" i="25"/>
  <c r="AB104" i="25"/>
  <c r="S104" i="25"/>
  <c r="R104" i="25"/>
  <c r="AC103" i="25"/>
  <c r="AB103" i="25"/>
  <c r="S103" i="25"/>
  <c r="R103" i="25"/>
  <c r="AC102" i="25"/>
  <c r="AB102" i="25"/>
  <c r="S102" i="25"/>
  <c r="R102" i="25"/>
  <c r="AC101" i="25"/>
  <c r="AB101" i="25"/>
  <c r="S101" i="25"/>
  <c r="R101" i="25"/>
  <c r="AC100" i="25"/>
  <c r="AB100" i="25"/>
  <c r="S100" i="25"/>
  <c r="R100" i="25"/>
  <c r="AC99" i="25"/>
  <c r="AB99" i="25"/>
  <c r="S99" i="25"/>
  <c r="R99" i="25"/>
  <c r="AC98" i="25"/>
  <c r="AB98" i="25"/>
  <c r="S98" i="25"/>
  <c r="R98" i="25"/>
  <c r="AC97" i="25"/>
  <c r="AB97" i="25"/>
  <c r="S97" i="25"/>
  <c r="R97" i="25"/>
  <c r="AC96" i="25"/>
  <c r="AB96" i="25"/>
  <c r="S96" i="25"/>
  <c r="R96" i="25"/>
  <c r="AC95" i="25"/>
  <c r="AB95" i="25"/>
  <c r="S95" i="25"/>
  <c r="R95" i="25"/>
  <c r="AC94" i="25"/>
  <c r="AB94" i="25"/>
  <c r="S94" i="25"/>
  <c r="R94" i="25"/>
  <c r="AC93" i="25"/>
  <c r="AB93" i="25"/>
  <c r="S93" i="25"/>
  <c r="R93" i="25"/>
  <c r="AC92" i="25"/>
  <c r="AB92" i="25"/>
  <c r="S92" i="25"/>
  <c r="R92" i="25"/>
  <c r="AC91" i="25"/>
  <c r="AB91" i="25"/>
  <c r="S91" i="25"/>
  <c r="R91" i="25"/>
  <c r="AC90" i="25"/>
  <c r="AB90" i="25"/>
  <c r="S90" i="25"/>
  <c r="R90" i="25"/>
  <c r="AC89" i="25"/>
  <c r="AB89" i="25"/>
  <c r="S89" i="25"/>
  <c r="R89" i="25"/>
  <c r="AC88" i="25"/>
  <c r="AB88" i="25"/>
  <c r="S88" i="25"/>
  <c r="R88" i="25"/>
  <c r="AC87" i="25"/>
  <c r="AB87" i="25"/>
  <c r="S87" i="25"/>
  <c r="R87" i="25"/>
  <c r="AC86" i="25"/>
  <c r="AB86" i="25"/>
  <c r="S86" i="25"/>
  <c r="R86" i="25"/>
  <c r="AC85" i="25"/>
  <c r="AB85" i="25"/>
  <c r="S85" i="25"/>
  <c r="R85" i="25"/>
  <c r="AC84" i="25"/>
  <c r="AB84" i="25"/>
  <c r="S84" i="25"/>
  <c r="R84" i="25"/>
  <c r="AC83" i="25"/>
  <c r="AB83" i="25"/>
  <c r="S83" i="25"/>
  <c r="R83" i="25"/>
  <c r="AC82" i="25"/>
  <c r="AB82" i="25"/>
  <c r="S82" i="25"/>
  <c r="R82" i="25"/>
  <c r="AC81" i="25"/>
  <c r="AB81" i="25"/>
  <c r="S81" i="25"/>
  <c r="R81" i="25"/>
  <c r="AC80" i="25"/>
  <c r="AB80" i="25"/>
  <c r="S80" i="25"/>
  <c r="R80" i="25"/>
  <c r="AC79" i="25"/>
  <c r="AB79" i="25"/>
  <c r="S79" i="25"/>
  <c r="R79" i="25"/>
  <c r="AC78" i="25"/>
  <c r="AB78" i="25"/>
  <c r="S78" i="25"/>
  <c r="R78" i="25"/>
  <c r="AC77" i="25"/>
  <c r="AB77" i="25"/>
  <c r="S77" i="25"/>
  <c r="R77" i="25"/>
  <c r="AC76" i="25"/>
  <c r="AB76" i="25"/>
  <c r="S76" i="25"/>
  <c r="R76" i="25"/>
  <c r="AC75" i="25"/>
  <c r="AB75" i="25"/>
  <c r="S75" i="25"/>
  <c r="R75" i="25"/>
  <c r="AC74" i="25"/>
  <c r="AB74" i="25"/>
  <c r="S74" i="25"/>
  <c r="R74" i="25"/>
  <c r="AC73" i="25"/>
  <c r="AB73" i="25"/>
  <c r="S73" i="25"/>
  <c r="R73" i="25"/>
  <c r="AC72" i="25"/>
  <c r="AB72" i="25"/>
  <c r="S72" i="25"/>
  <c r="R72" i="25"/>
  <c r="AC71" i="25"/>
  <c r="AB71" i="25"/>
  <c r="S71" i="25"/>
  <c r="R71" i="25"/>
  <c r="AC70" i="25"/>
  <c r="AB70" i="25"/>
  <c r="S70" i="25"/>
  <c r="R70" i="25"/>
  <c r="AC69" i="25"/>
  <c r="AB69" i="25"/>
  <c r="S69" i="25"/>
  <c r="R69" i="25"/>
  <c r="AC68" i="25"/>
  <c r="AB68" i="25"/>
  <c r="S68" i="25"/>
  <c r="R68" i="25"/>
  <c r="AC67" i="25"/>
  <c r="AB67" i="25"/>
  <c r="S67" i="25"/>
  <c r="R67" i="25"/>
  <c r="AC66" i="25"/>
  <c r="AB66" i="25"/>
  <c r="S66" i="25"/>
  <c r="R66" i="25"/>
  <c r="AC65" i="25"/>
  <c r="AB65" i="25"/>
  <c r="S65" i="25"/>
  <c r="R65" i="25"/>
  <c r="AC64" i="25"/>
  <c r="AB64" i="25"/>
  <c r="S64" i="25"/>
  <c r="R64" i="25"/>
  <c r="AC63" i="25"/>
  <c r="AB63" i="25"/>
  <c r="S63" i="25"/>
  <c r="R63" i="25"/>
  <c r="AC62" i="25"/>
  <c r="AB62" i="25"/>
  <c r="S62" i="25"/>
  <c r="R62" i="25"/>
  <c r="AC61" i="25"/>
  <c r="AB61" i="25"/>
  <c r="S61" i="25"/>
  <c r="R61" i="25"/>
  <c r="AC60" i="25"/>
  <c r="AB60" i="25"/>
  <c r="S60" i="25"/>
  <c r="R60" i="25"/>
  <c r="AC59" i="25"/>
  <c r="AB59" i="25"/>
  <c r="S59" i="25"/>
  <c r="R59" i="25"/>
  <c r="AC58" i="25"/>
  <c r="AB58" i="25"/>
  <c r="S58" i="25"/>
  <c r="R58" i="25"/>
  <c r="AC57" i="25"/>
  <c r="AB57" i="25"/>
  <c r="S57" i="25"/>
  <c r="R57" i="25"/>
  <c r="AC56" i="25"/>
  <c r="AB56" i="25"/>
  <c r="S56" i="25"/>
  <c r="R56" i="25"/>
  <c r="AC55" i="25"/>
  <c r="AB55" i="25"/>
  <c r="S55" i="25"/>
  <c r="R55" i="25"/>
  <c r="AC54" i="25"/>
  <c r="AB54" i="25"/>
  <c r="S54" i="25"/>
  <c r="R54" i="25"/>
  <c r="AC53" i="25"/>
  <c r="AB53" i="25"/>
  <c r="S53" i="25"/>
  <c r="R53" i="25"/>
  <c r="AC52" i="25"/>
  <c r="AB52" i="25"/>
  <c r="S52" i="25"/>
  <c r="R52" i="25"/>
  <c r="AC51" i="25"/>
  <c r="AB51" i="25"/>
  <c r="S51" i="25"/>
  <c r="R51" i="25"/>
  <c r="AC50" i="25"/>
  <c r="AB50" i="25"/>
  <c r="S50" i="25"/>
  <c r="R50" i="25"/>
  <c r="AC49" i="25"/>
  <c r="AB49" i="25"/>
  <c r="S49" i="25"/>
  <c r="R49" i="25"/>
  <c r="AC48" i="25"/>
  <c r="AB48" i="25"/>
  <c r="S48" i="25"/>
  <c r="R48" i="25"/>
  <c r="AC47" i="25"/>
  <c r="AB47" i="25"/>
  <c r="S47" i="25"/>
  <c r="R47" i="25"/>
  <c r="AC46" i="25"/>
  <c r="AB46" i="25"/>
  <c r="S46" i="25"/>
  <c r="R46" i="25"/>
  <c r="AC45" i="25"/>
  <c r="AB45" i="25"/>
  <c r="S45" i="25"/>
  <c r="R45" i="25"/>
  <c r="AC44" i="25"/>
  <c r="AB44" i="25"/>
  <c r="S44" i="25"/>
  <c r="R44" i="25"/>
  <c r="AC43" i="25"/>
  <c r="AB43" i="25"/>
  <c r="S43" i="25"/>
  <c r="R43" i="25"/>
  <c r="AC42" i="25"/>
  <c r="AB42" i="25"/>
  <c r="S42" i="25"/>
  <c r="R42" i="25"/>
  <c r="AC41" i="25"/>
  <c r="AB41" i="25"/>
  <c r="S41" i="25"/>
  <c r="R41" i="25"/>
  <c r="AC40" i="25"/>
  <c r="AB40" i="25"/>
  <c r="S40" i="25"/>
  <c r="R40" i="25"/>
  <c r="AC39" i="25"/>
  <c r="AB39" i="25"/>
  <c r="S39" i="25"/>
  <c r="R39" i="25"/>
  <c r="AC38" i="25"/>
  <c r="AB38" i="25"/>
  <c r="S38" i="25"/>
  <c r="R38" i="25"/>
  <c r="AC37" i="25"/>
  <c r="AB37" i="25"/>
  <c r="S37" i="25"/>
  <c r="R37" i="25"/>
  <c r="AC36" i="25"/>
  <c r="AB36" i="25"/>
  <c r="S36" i="25"/>
  <c r="R36" i="25"/>
  <c r="AC35" i="25"/>
  <c r="AB35" i="25"/>
  <c r="S35" i="25"/>
  <c r="R35" i="25"/>
  <c r="AC34" i="25"/>
  <c r="AB34" i="25"/>
  <c r="S34" i="25"/>
  <c r="R34" i="25"/>
  <c r="AC33" i="25"/>
  <c r="AB33" i="25"/>
  <c r="S33" i="25"/>
  <c r="R33" i="25"/>
  <c r="AC32" i="25"/>
  <c r="AB32" i="25"/>
  <c r="S32" i="25"/>
  <c r="R32" i="25"/>
  <c r="AC31" i="25"/>
  <c r="AB31" i="25"/>
  <c r="S31" i="25"/>
  <c r="R31" i="25"/>
  <c r="AC30" i="25"/>
  <c r="AB30" i="25"/>
  <c r="S30" i="25"/>
  <c r="R30" i="25"/>
  <c r="AC29" i="25"/>
  <c r="AB29" i="25"/>
  <c r="S29" i="25"/>
  <c r="R29" i="25"/>
  <c r="AC28" i="25"/>
  <c r="AB28" i="25"/>
  <c r="S28" i="25"/>
  <c r="R28" i="25"/>
  <c r="AC27" i="25"/>
  <c r="AB27" i="25"/>
  <c r="S27" i="25"/>
  <c r="R27" i="25"/>
  <c r="AC26" i="25"/>
  <c r="AB26" i="25"/>
  <c r="S26" i="25"/>
  <c r="R26" i="25"/>
  <c r="AC25" i="25"/>
  <c r="AB25" i="25"/>
  <c r="S25" i="25"/>
  <c r="R25" i="25"/>
  <c r="AC24" i="25"/>
  <c r="AB24" i="25"/>
  <c r="S24" i="25"/>
  <c r="R24" i="25"/>
  <c r="AC23" i="25"/>
  <c r="AB23" i="25"/>
  <c r="S23" i="25"/>
  <c r="R23" i="25"/>
  <c r="AC22" i="25"/>
  <c r="AB22" i="25"/>
  <c r="S22" i="25"/>
  <c r="R22" i="25"/>
  <c r="AC21" i="25"/>
  <c r="AB21" i="25"/>
  <c r="S21" i="25"/>
  <c r="R21" i="25"/>
  <c r="AC20" i="25"/>
  <c r="AB20" i="25"/>
  <c r="S20" i="25"/>
  <c r="R20" i="25"/>
  <c r="AC19" i="25"/>
  <c r="AB19" i="25"/>
  <c r="S19" i="25"/>
  <c r="R19" i="25"/>
  <c r="AC18" i="25"/>
  <c r="AB18" i="25"/>
  <c r="S18" i="25"/>
  <c r="R18" i="25"/>
  <c r="AC17" i="25"/>
  <c r="AB17" i="25"/>
  <c r="S17" i="25"/>
  <c r="R17" i="25"/>
  <c r="AC16" i="25"/>
  <c r="AB16" i="25"/>
  <c r="S16" i="25"/>
  <c r="R16" i="25"/>
  <c r="AC15" i="25"/>
  <c r="AB15" i="25"/>
  <c r="S15" i="25"/>
  <c r="R15" i="25"/>
  <c r="AC14" i="25"/>
  <c r="AB14" i="25"/>
  <c r="S14" i="25"/>
  <c r="R14" i="25"/>
  <c r="AC13" i="25"/>
  <c r="AB13" i="25"/>
  <c r="S13" i="25"/>
  <c r="R13" i="25"/>
  <c r="AC12" i="25"/>
  <c r="AB12" i="25"/>
  <c r="S12" i="25"/>
  <c r="R12" i="25"/>
  <c r="AC11" i="25"/>
  <c r="AB11" i="25"/>
  <c r="S11" i="25"/>
  <c r="R11" i="25"/>
  <c r="AC10" i="25"/>
  <c r="AB10" i="25"/>
  <c r="S10" i="25"/>
  <c r="R10" i="25"/>
  <c r="AC9" i="25"/>
  <c r="AB9" i="25"/>
  <c r="S9" i="25"/>
  <c r="R9" i="25"/>
  <c r="AC8" i="25"/>
  <c r="AB8" i="25"/>
  <c r="S8" i="25"/>
  <c r="R8" i="25"/>
  <c r="AC7" i="25"/>
  <c r="AB7" i="25"/>
  <c r="S7" i="25"/>
  <c r="R7" i="25"/>
  <c r="AC6" i="25"/>
  <c r="AB6" i="25"/>
  <c r="S6" i="25"/>
  <c r="R6" i="25"/>
  <c r="AC5" i="25"/>
  <c r="AB5" i="25"/>
  <c r="S5" i="25"/>
  <c r="R5" i="25"/>
  <c r="S4" i="25"/>
  <c r="R4" i="25"/>
  <c r="S3" i="25"/>
  <c r="R3" i="25"/>
  <c r="Z83" i="17" l="1"/>
  <c r="AA83" i="17"/>
  <c r="Z82" i="17"/>
  <c r="AA82" i="17"/>
  <c r="E13" i="38" l="1"/>
  <c r="G13" i="38"/>
  <c r="F13" i="38"/>
  <c r="Z10" i="17"/>
  <c r="AA10" i="17"/>
  <c r="G12" i="38" l="1"/>
  <c r="G35" i="36"/>
  <c r="G25" i="34" s="1"/>
  <c r="F12" i="38"/>
  <c r="F35" i="36"/>
  <c r="G17" i="34" s="1"/>
  <c r="E12" i="38"/>
  <c r="E35" i="36"/>
  <c r="G9" i="34" s="1"/>
  <c r="L26" i="34"/>
  <c r="AA81" i="17"/>
  <c r="Z81" i="17"/>
  <c r="E34" i="36" l="1"/>
  <c r="E30" i="36" s="1"/>
  <c r="F34" i="36"/>
  <c r="F30" i="36" s="1"/>
  <c r="G34" i="36"/>
  <c r="G30" i="36" s="1"/>
  <c r="O3" i="17"/>
  <c r="R8" i="34" l="1"/>
  <c r="W8" i="34"/>
  <c r="W10" i="34" s="1"/>
  <c r="W16" i="34"/>
  <c r="W24" i="34"/>
  <c r="W26" i="34" s="1"/>
  <c r="R16" i="34"/>
  <c r="R24" i="34"/>
  <c r="Z119" i="17"/>
  <c r="AA119" i="17"/>
  <c r="Z120" i="17"/>
  <c r="AA120" i="17"/>
  <c r="Z121" i="17"/>
  <c r="AA121" i="17"/>
  <c r="Z122" i="17"/>
  <c r="AA122" i="17"/>
  <c r="Z123" i="17"/>
  <c r="AA123" i="17"/>
  <c r="Z124" i="17"/>
  <c r="AA124" i="17"/>
  <c r="Z125" i="17"/>
  <c r="AA125" i="17"/>
  <c r="Z126" i="17"/>
  <c r="AA126" i="17"/>
  <c r="Z127" i="17"/>
  <c r="AA127" i="17"/>
  <c r="Z128" i="17"/>
  <c r="AA128" i="17"/>
  <c r="Z129" i="17"/>
  <c r="AA129" i="17"/>
  <c r="AA6" i="17" l="1"/>
  <c r="AA7" i="17"/>
  <c r="AA8" i="17"/>
  <c r="AA9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A30" i="17"/>
  <c r="AA31" i="17"/>
  <c r="AA32" i="17"/>
  <c r="AA33" i="17"/>
  <c r="AA34" i="17"/>
  <c r="AA35" i="17"/>
  <c r="AA36" i="17"/>
  <c r="AA37" i="17"/>
  <c r="AA38" i="17"/>
  <c r="AA39" i="17"/>
  <c r="AA40" i="17"/>
  <c r="AA41" i="17"/>
  <c r="AA42" i="17"/>
  <c r="AA43" i="17"/>
  <c r="AA44" i="17"/>
  <c r="AA45" i="17"/>
  <c r="AA46" i="17"/>
  <c r="AA47" i="17"/>
  <c r="AA48" i="17"/>
  <c r="AA49" i="17"/>
  <c r="AA50" i="17"/>
  <c r="AA51" i="17"/>
  <c r="AA52" i="17"/>
  <c r="AA53" i="17"/>
  <c r="AA54" i="17"/>
  <c r="AA55" i="17"/>
  <c r="AA56" i="17"/>
  <c r="AA57" i="17"/>
  <c r="AA58" i="17"/>
  <c r="AA59" i="17"/>
  <c r="AA60" i="17"/>
  <c r="AA61" i="17"/>
  <c r="AA62" i="17"/>
  <c r="AA63" i="17"/>
  <c r="AA64" i="17"/>
  <c r="AA65" i="17"/>
  <c r="AA66" i="17"/>
  <c r="AA67" i="17"/>
  <c r="AA68" i="17"/>
  <c r="AA69" i="17"/>
  <c r="AA70" i="17"/>
  <c r="AA71" i="17"/>
  <c r="AA72" i="17"/>
  <c r="AA73" i="17"/>
  <c r="AA74" i="17"/>
  <c r="AA75" i="17"/>
  <c r="AA76" i="17"/>
  <c r="AA77" i="17"/>
  <c r="AA78" i="17"/>
  <c r="AA79" i="17"/>
  <c r="AA80" i="17"/>
  <c r="AA84" i="17"/>
  <c r="AA85" i="17"/>
  <c r="AA86" i="17"/>
  <c r="AA87" i="17"/>
  <c r="AA88" i="17"/>
  <c r="AA89" i="17"/>
  <c r="AA90" i="17"/>
  <c r="AA91" i="17"/>
  <c r="AA92" i="17"/>
  <c r="AA93" i="17"/>
  <c r="AA94" i="17"/>
  <c r="AA95" i="17"/>
  <c r="AA96" i="17"/>
  <c r="AA97" i="17"/>
  <c r="AA98" i="17"/>
  <c r="AA99" i="17"/>
  <c r="AA100" i="17"/>
  <c r="AA101" i="17"/>
  <c r="AA102" i="17"/>
  <c r="AA103" i="17"/>
  <c r="AA104" i="17"/>
  <c r="AA105" i="17"/>
  <c r="AA106" i="17"/>
  <c r="AA107" i="17"/>
  <c r="AA108" i="17"/>
  <c r="AA109" i="17"/>
  <c r="AA110" i="17"/>
  <c r="AA111" i="17"/>
  <c r="AA112" i="17"/>
  <c r="AA113" i="17"/>
  <c r="AA114" i="17"/>
  <c r="AA115" i="17"/>
  <c r="AA116" i="17"/>
  <c r="AA117" i="17"/>
  <c r="AA118" i="17"/>
  <c r="AA5" i="17"/>
  <c r="H18" i="34" l="1"/>
  <c r="O4" i="17"/>
  <c r="P4" i="17"/>
  <c r="O5" i="17"/>
  <c r="P5" i="17"/>
  <c r="O6" i="17"/>
  <c r="P6" i="17"/>
  <c r="O7" i="17"/>
  <c r="P7" i="17"/>
  <c r="O8" i="17"/>
  <c r="P8" i="17"/>
  <c r="O9" i="17"/>
  <c r="P9" i="17"/>
  <c r="O10" i="17"/>
  <c r="P10" i="17"/>
  <c r="O11" i="17"/>
  <c r="P11" i="17"/>
  <c r="O12" i="17"/>
  <c r="P12" i="17"/>
  <c r="O13" i="17"/>
  <c r="P13" i="17"/>
  <c r="O14" i="17"/>
  <c r="P14" i="17"/>
  <c r="O15" i="17"/>
  <c r="P15" i="17"/>
  <c r="O16" i="17"/>
  <c r="P16" i="17"/>
  <c r="O17" i="17"/>
  <c r="P17" i="17"/>
  <c r="O18" i="17"/>
  <c r="P18" i="17"/>
  <c r="O19" i="17"/>
  <c r="P19" i="17"/>
  <c r="O20" i="17"/>
  <c r="P20" i="17"/>
  <c r="O21" i="17"/>
  <c r="P21" i="17"/>
  <c r="O22" i="17"/>
  <c r="P22" i="17"/>
  <c r="O23" i="17"/>
  <c r="P23" i="17"/>
  <c r="O24" i="17"/>
  <c r="P24" i="17"/>
  <c r="O25" i="17"/>
  <c r="P25" i="17"/>
  <c r="O26" i="17"/>
  <c r="P26" i="17"/>
  <c r="O27" i="17"/>
  <c r="P27" i="17"/>
  <c r="O28" i="17"/>
  <c r="P28" i="17"/>
  <c r="O29" i="17"/>
  <c r="P29" i="17"/>
  <c r="O30" i="17"/>
  <c r="P30" i="17"/>
  <c r="O31" i="17"/>
  <c r="P31" i="17"/>
  <c r="O32" i="17"/>
  <c r="P32" i="17"/>
  <c r="O33" i="17"/>
  <c r="P33" i="17"/>
  <c r="O34" i="17"/>
  <c r="P34" i="17"/>
  <c r="O35" i="17"/>
  <c r="P35" i="17"/>
  <c r="O36" i="17"/>
  <c r="P36" i="17"/>
  <c r="O37" i="17"/>
  <c r="P37" i="17"/>
  <c r="O38" i="17"/>
  <c r="P38" i="17"/>
  <c r="O39" i="17"/>
  <c r="P39" i="17"/>
  <c r="O40" i="17"/>
  <c r="P40" i="17"/>
  <c r="O41" i="17"/>
  <c r="P41" i="17"/>
  <c r="O42" i="17"/>
  <c r="P42" i="17"/>
  <c r="O43" i="17"/>
  <c r="P43" i="17"/>
  <c r="O44" i="17"/>
  <c r="P44" i="17"/>
  <c r="O45" i="17"/>
  <c r="P45" i="17"/>
  <c r="O46" i="17"/>
  <c r="P46" i="17"/>
  <c r="O47" i="17"/>
  <c r="P47" i="17"/>
  <c r="O48" i="17"/>
  <c r="P48" i="17"/>
  <c r="O49" i="17"/>
  <c r="P49" i="17"/>
  <c r="O50" i="17"/>
  <c r="P50" i="17"/>
  <c r="O51" i="17"/>
  <c r="P51" i="17"/>
  <c r="O52" i="17"/>
  <c r="P52" i="17"/>
  <c r="O53" i="17"/>
  <c r="P53" i="17"/>
  <c r="O54" i="17"/>
  <c r="P54" i="17"/>
  <c r="O55" i="17"/>
  <c r="P55" i="17"/>
  <c r="O56" i="17"/>
  <c r="P56" i="17"/>
  <c r="O57" i="17"/>
  <c r="P57" i="17"/>
  <c r="O58" i="17"/>
  <c r="P58" i="17"/>
  <c r="O59" i="17"/>
  <c r="P59" i="17"/>
  <c r="O60" i="17"/>
  <c r="P60" i="17"/>
  <c r="O61" i="17"/>
  <c r="P61" i="17"/>
  <c r="O62" i="17"/>
  <c r="P62" i="17"/>
  <c r="O63" i="17"/>
  <c r="P63" i="17"/>
  <c r="O64" i="17"/>
  <c r="P64" i="17"/>
  <c r="O65" i="17"/>
  <c r="P65" i="17"/>
  <c r="O66" i="17"/>
  <c r="P66" i="17"/>
  <c r="O67" i="17"/>
  <c r="P67" i="17"/>
  <c r="O68" i="17"/>
  <c r="P68" i="17"/>
  <c r="O69" i="17"/>
  <c r="P69" i="17"/>
  <c r="O70" i="17"/>
  <c r="P70" i="17"/>
  <c r="O71" i="17"/>
  <c r="P71" i="17"/>
  <c r="O72" i="17"/>
  <c r="P72" i="17"/>
  <c r="O73" i="17"/>
  <c r="P73" i="17"/>
  <c r="O74" i="17"/>
  <c r="P74" i="17"/>
  <c r="O75" i="17"/>
  <c r="P75" i="17"/>
  <c r="O76" i="17"/>
  <c r="P76" i="17"/>
  <c r="O77" i="17"/>
  <c r="P77" i="17"/>
  <c r="O78" i="17"/>
  <c r="P78" i="17"/>
  <c r="O79" i="17"/>
  <c r="P79" i="17"/>
  <c r="O80" i="17"/>
  <c r="P80" i="17"/>
  <c r="O81" i="17"/>
  <c r="P81" i="17"/>
  <c r="O82" i="17"/>
  <c r="P82" i="17"/>
  <c r="O83" i="17"/>
  <c r="P83" i="17"/>
  <c r="O84" i="17"/>
  <c r="P84" i="17"/>
  <c r="O85" i="17"/>
  <c r="P85" i="17"/>
  <c r="O86" i="17"/>
  <c r="P86" i="17"/>
  <c r="O87" i="17"/>
  <c r="P87" i="17"/>
  <c r="O88" i="17"/>
  <c r="P88" i="17"/>
  <c r="O89" i="17"/>
  <c r="P89" i="17"/>
  <c r="O90" i="17"/>
  <c r="P90" i="17"/>
  <c r="O91" i="17"/>
  <c r="P91" i="17"/>
  <c r="O92" i="17"/>
  <c r="P92" i="17"/>
  <c r="O93" i="17"/>
  <c r="P93" i="17"/>
  <c r="O94" i="17"/>
  <c r="P94" i="17"/>
  <c r="O95" i="17"/>
  <c r="P95" i="17"/>
  <c r="O96" i="17"/>
  <c r="P96" i="17"/>
  <c r="O97" i="17"/>
  <c r="P97" i="17"/>
  <c r="O98" i="17"/>
  <c r="P98" i="17"/>
  <c r="O99" i="17"/>
  <c r="P99" i="17"/>
  <c r="O100" i="17"/>
  <c r="P100" i="17"/>
  <c r="O101" i="17"/>
  <c r="P101" i="17"/>
  <c r="O102" i="17"/>
  <c r="P102" i="17"/>
  <c r="O103" i="17"/>
  <c r="P103" i="17"/>
  <c r="O104" i="17"/>
  <c r="P104" i="17"/>
  <c r="O105" i="17"/>
  <c r="P105" i="17"/>
  <c r="O106" i="17"/>
  <c r="P106" i="17"/>
  <c r="O107" i="17"/>
  <c r="P107" i="17"/>
  <c r="O108" i="17"/>
  <c r="P108" i="17"/>
  <c r="O109" i="17"/>
  <c r="P109" i="17"/>
  <c r="O110" i="17"/>
  <c r="P110" i="17"/>
  <c r="O111" i="17"/>
  <c r="P111" i="17"/>
  <c r="Z9" i="17"/>
  <c r="Z12" i="17"/>
  <c r="Z27" i="17"/>
  <c r="Z37" i="17"/>
  <c r="Z72" i="17"/>
  <c r="Z39" i="17"/>
  <c r="Z91" i="17"/>
  <c r="Z33" i="17"/>
  <c r="Z11" i="17"/>
  <c r="Z18" i="17"/>
  <c r="Z28" i="17"/>
  <c r="Z74" i="17"/>
  <c r="Z94" i="17"/>
  <c r="Z13" i="17"/>
  <c r="Z15" i="17"/>
  <c r="Z30" i="17"/>
  <c r="Z31" i="17"/>
  <c r="Z34" i="17"/>
  <c r="Z36" i="17"/>
  <c r="Z44" i="17"/>
  <c r="Z45" i="17"/>
  <c r="Z56" i="17"/>
  <c r="Z95" i="17"/>
  <c r="Z97" i="17"/>
  <c r="Z103" i="17"/>
  <c r="Z16" i="17"/>
  <c r="Z17" i="17"/>
  <c r="Z19" i="17"/>
  <c r="Z22" i="17"/>
  <c r="Z23" i="17"/>
  <c r="Z24" i="17"/>
  <c r="Z29" i="17"/>
  <c r="Z58" i="17"/>
  <c r="Z62" i="17"/>
  <c r="Z69" i="17"/>
  <c r="Z71" i="17"/>
  <c r="Z98" i="17"/>
  <c r="Z108" i="17"/>
  <c r="Z25" i="17"/>
  <c r="Z26" i="17"/>
  <c r="Z21" i="17"/>
  <c r="Z52" i="17"/>
  <c r="Z96" i="17"/>
  <c r="Z110" i="17"/>
  <c r="Z113" i="17"/>
  <c r="Z64" i="17"/>
  <c r="Z7" i="17"/>
  <c r="Z14" i="17"/>
  <c r="Z68" i="17"/>
  <c r="Z87" i="17"/>
  <c r="Z100" i="17"/>
  <c r="Z35" i="17"/>
  <c r="Z51" i="17"/>
  <c r="Z60" i="17"/>
  <c r="Z88" i="17"/>
  <c r="Z111" i="17"/>
  <c r="Z116" i="17"/>
  <c r="Z32" i="17"/>
  <c r="Z46" i="17"/>
  <c r="Z53" i="17"/>
  <c r="Z47" i="17"/>
  <c r="Z104" i="17"/>
  <c r="Z114" i="17"/>
  <c r="Z65" i="17"/>
  <c r="Z6" i="17"/>
  <c r="Z8" i="17"/>
  <c r="Z38" i="17"/>
  <c r="Z41" i="17"/>
  <c r="Z42" i="17"/>
  <c r="Z70" i="17"/>
  <c r="Z73" i="17"/>
  <c r="Z76" i="17"/>
  <c r="Z77" i="17"/>
  <c r="Z78" i="17"/>
  <c r="Z79" i="17"/>
  <c r="Z80" i="17"/>
  <c r="Z84" i="17"/>
  <c r="Z86" i="17"/>
  <c r="Z89" i="17"/>
  <c r="Z92" i="17"/>
  <c r="Z93" i="17"/>
  <c r="Z99" i="17"/>
  <c r="Z101" i="17"/>
  <c r="Z106" i="17"/>
  <c r="Z107" i="17"/>
  <c r="Z109" i="17"/>
  <c r="Z112" i="17"/>
  <c r="Z118" i="17"/>
  <c r="Z66" i="17"/>
  <c r="Z75" i="17"/>
  <c r="Z102" i="17"/>
  <c r="Z105" i="17"/>
  <c r="Z90" i="17"/>
  <c r="Z20" i="17"/>
  <c r="Z61" i="17"/>
  <c r="Z54" i="17"/>
  <c r="Z48" i="17"/>
  <c r="Z49" i="17"/>
  <c r="Z57" i="17"/>
  <c r="Z59" i="17"/>
  <c r="Z115" i="17"/>
  <c r="Z40" i="17"/>
  <c r="Z43" i="17"/>
  <c r="Z67" i="17"/>
  <c r="Z85" i="17"/>
  <c r="Z117" i="17"/>
  <c r="Z50" i="17"/>
  <c r="Z55" i="17"/>
  <c r="Z63" i="17"/>
  <c r="Z5" i="17"/>
  <c r="F16" i="37" l="1"/>
  <c r="H17" i="37"/>
  <c r="F36" i="35"/>
  <c r="H36" i="35"/>
  <c r="G17" i="37"/>
  <c r="H39" i="35"/>
  <c r="H37" i="35"/>
  <c r="F29" i="35"/>
  <c r="F31" i="35"/>
  <c r="F33" i="35"/>
  <c r="G28" i="35"/>
  <c r="F28" i="35"/>
  <c r="F37" i="35"/>
  <c r="H31" i="35"/>
  <c r="G16" i="37"/>
  <c r="F30" i="35"/>
  <c r="F17" i="37"/>
  <c r="G39" i="35"/>
  <c r="G37" i="35"/>
  <c r="G29" i="35"/>
  <c r="G31" i="35"/>
  <c r="G33" i="35"/>
  <c r="H28" i="35"/>
  <c r="H16" i="37"/>
  <c r="F39" i="35"/>
  <c r="H29" i="35"/>
  <c r="H33" i="35"/>
  <c r="H40" i="35"/>
  <c r="F32" i="35"/>
  <c r="G40" i="35"/>
  <c r="G38" i="35"/>
  <c r="G36" i="35"/>
  <c r="G30" i="35"/>
  <c r="G32" i="35"/>
  <c r="G34" i="35"/>
  <c r="F40" i="35"/>
  <c r="F38" i="35"/>
  <c r="H30" i="35"/>
  <c r="H32" i="35"/>
  <c r="H34" i="35"/>
  <c r="H38" i="35"/>
  <c r="F34" i="35"/>
  <c r="E16" i="34"/>
  <c r="F15" i="37" l="1"/>
  <c r="E26" i="12" s="1"/>
  <c r="E27" i="12" s="1"/>
  <c r="E30" i="12" s="1"/>
  <c r="H15" i="37"/>
  <c r="G26" i="12" s="1"/>
  <c r="G27" i="12" s="1"/>
  <c r="G30" i="12" s="1"/>
  <c r="G15" i="37"/>
  <c r="F26" i="12" s="1"/>
  <c r="F27" i="12" s="1"/>
  <c r="F30" i="12" s="1"/>
  <c r="H35" i="35"/>
  <c r="G19" i="12" s="1"/>
  <c r="G35" i="35"/>
  <c r="F19" i="12" s="1"/>
  <c r="F35" i="35"/>
  <c r="E19" i="12" s="1"/>
  <c r="H27" i="35"/>
  <c r="G27" i="35"/>
  <c r="F27" i="35"/>
  <c r="L18" i="34"/>
  <c r="G26" i="35" l="1"/>
  <c r="F18" i="12"/>
  <c r="H26" i="35"/>
  <c r="G18" i="12"/>
  <c r="F26" i="35"/>
  <c r="E18" i="12"/>
  <c r="S18" i="34"/>
  <c r="R10" i="34"/>
  <c r="S26" i="34"/>
  <c r="R26" i="34"/>
  <c r="R18" i="34"/>
  <c r="D25" i="34" l="1"/>
  <c r="E18" i="34"/>
  <c r="D9" i="34"/>
  <c r="W18" i="34" l="1"/>
  <c r="D17" i="34" l="1"/>
  <c r="E17" i="12"/>
  <c r="F24" i="34" l="1"/>
  <c r="F26" i="34" s="1"/>
  <c r="V24" i="34"/>
  <c r="V26" i="34" s="1"/>
  <c r="U24" i="34"/>
  <c r="U26" i="34" s="1"/>
  <c r="T24" i="34"/>
  <c r="T26" i="34" s="1"/>
  <c r="O24" i="34"/>
  <c r="O26" i="34" s="1"/>
  <c r="N24" i="34"/>
  <c r="N26" i="34" s="1"/>
  <c r="M24" i="34"/>
  <c r="M26" i="34" s="1"/>
  <c r="K24" i="34"/>
  <c r="K26" i="34" s="1"/>
  <c r="I24" i="34"/>
  <c r="I26" i="34" s="1"/>
  <c r="G24" i="34"/>
  <c r="G26" i="34" s="1"/>
  <c r="V16" i="34"/>
  <c r="V18" i="34" s="1"/>
  <c r="U16" i="34"/>
  <c r="U18" i="34" s="1"/>
  <c r="T16" i="34"/>
  <c r="T18" i="34" s="1"/>
  <c r="O16" i="34"/>
  <c r="O18" i="34" s="1"/>
  <c r="N16" i="34"/>
  <c r="N18" i="34" s="1"/>
  <c r="M16" i="34"/>
  <c r="M18" i="34" s="1"/>
  <c r="K16" i="34"/>
  <c r="K18" i="34" s="1"/>
  <c r="J16" i="34"/>
  <c r="J18" i="34" s="1"/>
  <c r="I16" i="34"/>
  <c r="I18" i="34" s="1"/>
  <c r="G16" i="34"/>
  <c r="G18" i="34" s="1"/>
  <c r="V8" i="34"/>
  <c r="V10" i="34" s="1"/>
  <c r="U8" i="34"/>
  <c r="U10" i="34" s="1"/>
  <c r="T8" i="34"/>
  <c r="T10" i="34" s="1"/>
  <c r="O8" i="34"/>
  <c r="O10" i="34" s="1"/>
  <c r="N8" i="34"/>
  <c r="N10" i="34" s="1"/>
  <c r="M8" i="34"/>
  <c r="M10" i="34" s="1"/>
  <c r="K8" i="34"/>
  <c r="K10" i="34" s="1"/>
  <c r="G17" i="12"/>
  <c r="F17" i="12"/>
  <c r="J24" i="34" l="1"/>
  <c r="J26" i="34" s="1"/>
  <c r="F16" i="34"/>
  <c r="J8" i="34"/>
  <c r="J10" i="34" s="1"/>
  <c r="E24" i="34"/>
  <c r="F8" i="34" l="1"/>
  <c r="F10" i="34" s="1"/>
  <c r="D14" i="34"/>
  <c r="D22" i="34"/>
  <c r="E26" i="34"/>
  <c r="D26" i="34" s="1"/>
  <c r="D24" i="34"/>
  <c r="F18" i="34"/>
  <c r="D18" i="34" s="1"/>
  <c r="D16" i="34"/>
  <c r="F14" i="12"/>
  <c r="F20" i="12" s="1"/>
  <c r="F32" i="12" s="1"/>
  <c r="G14" i="12"/>
  <c r="G20" i="12" s="1"/>
  <c r="G32" i="12" s="1"/>
  <c r="E20" i="12"/>
  <c r="E32" i="12" s="1"/>
  <c r="G8" i="34" l="1"/>
  <c r="G10" i="34" s="1"/>
  <c r="I8" i="34"/>
  <c r="M5" i="12"/>
  <c r="M6" i="12" s="1"/>
  <c r="M7" i="12" s="1"/>
  <c r="M8" i="12" s="1"/>
  <c r="M9" i="12" s="1"/>
  <c r="M10" i="12" s="1"/>
  <c r="M11" i="12" s="1"/>
  <c r="M12" i="12" s="1"/>
  <c r="M13" i="12" s="1"/>
  <c r="M14" i="12" s="1"/>
  <c r="M15" i="12" s="1"/>
  <c r="M16" i="12" s="1"/>
  <c r="M17" i="12" s="1"/>
  <c r="M18" i="12" s="1"/>
  <c r="M19" i="12" s="1"/>
  <c r="M20" i="12" s="1"/>
  <c r="M21" i="12" s="1"/>
  <c r="M22" i="12" s="1"/>
  <c r="M23" i="12" s="1"/>
  <c r="M24" i="12" s="1"/>
  <c r="M25" i="12" s="1"/>
  <c r="M26" i="12" s="1"/>
  <c r="M27" i="12" s="1"/>
  <c r="M28" i="12" s="1"/>
  <c r="M29" i="12" s="1"/>
  <c r="M30" i="12" s="1"/>
  <c r="M31" i="12" s="1"/>
  <c r="M32" i="12" s="1"/>
  <c r="M33" i="12" s="1"/>
  <c r="M34" i="12" s="1"/>
  <c r="M35" i="12" s="1"/>
  <c r="M36" i="12" s="1"/>
  <c r="M37" i="12" s="1"/>
  <c r="M38" i="12" s="1"/>
  <c r="M39" i="12" s="1"/>
  <c r="M40" i="12" s="1"/>
  <c r="M41" i="12" s="1"/>
  <c r="M42" i="12" s="1"/>
  <c r="M43" i="12" s="1"/>
  <c r="M44" i="12" s="1"/>
  <c r="M45" i="12" s="1"/>
  <c r="M46" i="12" s="1"/>
  <c r="M47" i="12" s="1"/>
  <c r="M48" i="12" s="1"/>
  <c r="M49" i="12" s="1"/>
  <c r="M50" i="12" s="1"/>
  <c r="M51" i="12" s="1"/>
  <c r="M52" i="12" s="1"/>
  <c r="M53" i="12" s="1"/>
  <c r="M54" i="12" s="1"/>
  <c r="M55" i="12" s="1"/>
  <c r="M56" i="12" s="1"/>
  <c r="M57" i="12" s="1"/>
  <c r="M58" i="12" s="1"/>
  <c r="M59" i="12" s="1"/>
  <c r="M60" i="12" s="1"/>
  <c r="M61" i="12" s="1"/>
  <c r="M62" i="12" s="1"/>
  <c r="M63" i="12" s="1"/>
  <c r="M64" i="12" s="1"/>
  <c r="M65" i="12" s="1"/>
  <c r="M66" i="12" s="1"/>
  <c r="M67" i="12" s="1"/>
  <c r="M68" i="12" s="1"/>
  <c r="M69" i="12" s="1"/>
  <c r="M70" i="12" s="1"/>
  <c r="M71" i="12" s="1"/>
  <c r="M72" i="12" s="1"/>
  <c r="M73" i="12" s="1"/>
  <c r="M74" i="12" s="1"/>
  <c r="M75" i="12" s="1"/>
  <c r="M76" i="12" s="1"/>
  <c r="M77" i="12" s="1"/>
  <c r="M78" i="12" s="1"/>
  <c r="M79" i="12" s="1"/>
  <c r="M80" i="12" s="1"/>
  <c r="M81" i="12" s="1"/>
  <c r="M82" i="12" s="1"/>
  <c r="M83" i="12" s="1"/>
  <c r="M84" i="12" s="1"/>
  <c r="M85" i="12" s="1"/>
  <c r="M86" i="12" s="1"/>
  <c r="M87" i="12" s="1"/>
  <c r="M88" i="12" s="1"/>
  <c r="M89" i="12" s="1"/>
  <c r="M90" i="12" s="1"/>
  <c r="M91" i="12" s="1"/>
  <c r="M92" i="12" s="1"/>
  <c r="M93" i="12" s="1"/>
  <c r="M94" i="12" s="1"/>
  <c r="M95" i="12" s="1"/>
  <c r="M96" i="12" s="1"/>
  <c r="M97" i="12" s="1"/>
  <c r="M98" i="12" s="1"/>
  <c r="M99" i="12" s="1"/>
  <c r="M100" i="12" s="1"/>
  <c r="M101" i="12" s="1"/>
  <c r="M102" i="12" s="1"/>
  <c r="M103" i="12" s="1"/>
  <c r="M104" i="12" s="1"/>
  <c r="M105" i="12" s="1"/>
  <c r="M106" i="12" s="1"/>
  <c r="M107" i="12" s="1"/>
  <c r="M108" i="12" s="1"/>
  <c r="M109" i="12" s="1"/>
  <c r="M110" i="12" s="1"/>
  <c r="M111" i="12" s="1"/>
  <c r="M112" i="12" s="1"/>
  <c r="M113" i="12" s="1"/>
  <c r="M114" i="12" s="1"/>
  <c r="M115" i="12" s="1"/>
  <c r="M116" i="12" s="1"/>
  <c r="M117" i="12" s="1"/>
  <c r="M118" i="12" s="1"/>
  <c r="M119" i="12" s="1"/>
  <c r="M120" i="12" s="1"/>
  <c r="M121" i="12" s="1"/>
  <c r="M122" i="12" s="1"/>
  <c r="M123" i="12" s="1"/>
  <c r="M124" i="12" s="1"/>
  <c r="M125" i="12" s="1"/>
  <c r="M126" i="12" s="1"/>
  <c r="M127" i="12" s="1"/>
  <c r="M128" i="12" s="1"/>
  <c r="M129" i="12" s="1"/>
  <c r="M130" i="12" s="1"/>
  <c r="M131" i="12" s="1"/>
  <c r="M132" i="12" s="1"/>
  <c r="M133" i="12" s="1"/>
  <c r="M134" i="12" s="1"/>
  <c r="M135" i="12" s="1"/>
  <c r="M136" i="12" s="1"/>
  <c r="M137" i="12" s="1"/>
  <c r="I10" i="34" l="1"/>
  <c r="D10" i="34" s="1"/>
  <c r="D8" i="34"/>
</calcChain>
</file>

<file path=xl/sharedStrings.xml><?xml version="1.0" encoding="utf-8"?>
<sst xmlns="http://schemas.openxmlformats.org/spreadsheetml/2006/main" count="13824" uniqueCount="4837">
  <si>
    <t>MJESTO I DATUM</t>
  </si>
  <si>
    <t>OSOBA ZA KONTAKTIRANJE</t>
  </si>
  <si>
    <t>TELEFON ZA KONTAKT</t>
  </si>
  <si>
    <t>OPĆI DIO</t>
  </si>
  <si>
    <t>PRIHODI UKUPNO</t>
  </si>
  <si>
    <t>PRIHODI POSLOVANJA</t>
  </si>
  <si>
    <t>PRIHODI OD NEFINANCIJSKE IMOVINE</t>
  </si>
  <si>
    <t>RASHODI UKUPNO</t>
  </si>
  <si>
    <t>RASHODI  POSLOVANJA</t>
  </si>
  <si>
    <t>RASHODI ZA NEFINANCIJSKU IMOVINU</t>
  </si>
  <si>
    <t>RAZLIKA - VIŠAK / MANJAK</t>
  </si>
  <si>
    <t>DONOS</t>
  </si>
  <si>
    <t>ODNOS</t>
  </si>
  <si>
    <t>PRIMICI OD FINANCIJSKE IMOVINE I ZADUŽIVANJA</t>
  </si>
  <si>
    <t>IZDACI ZA FINANCIJSKU IMOVINU I OTPLATE ZAJMOVA</t>
  </si>
  <si>
    <t>NETO FINANCIRANJE</t>
  </si>
  <si>
    <t xml:space="preserve">IZVOR 31                  Vlastiti prihodi </t>
  </si>
  <si>
    <t xml:space="preserve">IZVOR 43                   Prihodi za posebne namjene </t>
  </si>
  <si>
    <t>Prihodi od pruženih usluga</t>
  </si>
  <si>
    <t>Ostale naknade i pristojbe za posebne namjene</t>
  </si>
  <si>
    <t>Tekuće pomoći od institucija i tijela EU - ostalo</t>
  </si>
  <si>
    <t>Kapitalne pomoći od institucija i tijela EU - ostalo</t>
  </si>
  <si>
    <t>Tekuće pomoći od inozemnih vlada u EU</t>
  </si>
  <si>
    <t>Tekuće pomoći od inozemnih vlada izvan EU</t>
  </si>
  <si>
    <t>Kapitalne pomoći od inozemnih vlada u EU</t>
  </si>
  <si>
    <t>Kapitalne pomoći od inozemnih vlada izvan EU</t>
  </si>
  <si>
    <t>Tekuće pomoći temeljem prijenosa EU sredstava</t>
  </si>
  <si>
    <t>Kapitalne pomoći temeljem prijenosa EU sredstava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</si>
  <si>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</si>
  <si>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</si>
  <si>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</si>
  <si>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</si>
  <si>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Tekuće donacije od fizičkih osoba</t>
  </si>
  <si>
    <t>Tekuće donacije od neprofitnih organizacija</t>
  </si>
  <si>
    <t>Tekuće donacije od trgovačkih društava</t>
  </si>
  <si>
    <t>Kapitalne donacije od neprofitnih organizacija</t>
  </si>
  <si>
    <t>Kapitalne donacije od trgovačkih društava</t>
  </si>
  <si>
    <t>GLAVA</t>
  </si>
  <si>
    <t>OPIS GLAVE</t>
  </si>
  <si>
    <t>IZVOR</t>
  </si>
  <si>
    <t>OPIS IZVORA</t>
  </si>
  <si>
    <t>AKTIVNOST</t>
  </si>
  <si>
    <t>OPIS AKTIVNOSTI</t>
  </si>
  <si>
    <t>08006</t>
  </si>
  <si>
    <t>Sveučilišta i veleučilišta u Republici Hrvatskoj</t>
  </si>
  <si>
    <t>Opći prihodi i primici</t>
  </si>
  <si>
    <t>Plaće za redovan rad</t>
  </si>
  <si>
    <t>A621001</t>
  </si>
  <si>
    <t>REDOVNA DJELATNOST SVEUČILIŠTA U ZAGREBU</t>
  </si>
  <si>
    <t>Ostali rashodi za zaposlene</t>
  </si>
  <si>
    <t>Doprinosi za obvezno zdravstveno osiguranje</t>
  </si>
  <si>
    <t>Naknade za prijevoz, za rad na terenu i odvojeni život</t>
  </si>
  <si>
    <t>Zdravstvene i veterinarske usluge</t>
  </si>
  <si>
    <t>Pristojbe i naknade</t>
  </si>
  <si>
    <t>Tekuće donacije u novcu</t>
  </si>
  <si>
    <t>Namjenski primici od zaduživanja</t>
  </si>
  <si>
    <t>Ostali nespomenuti rashodi poslovanja</t>
  </si>
  <si>
    <t>A621002</t>
  </si>
  <si>
    <t>REDOVNA DJELATNOST SVEUČILIŠTA U RIJECI</t>
  </si>
  <si>
    <t>Poslovni objekti</t>
  </si>
  <si>
    <t>A621003</t>
  </si>
  <si>
    <t>REDOVNA DJELATNOST SVEUČILIŠTA U OSIJEKU</t>
  </si>
  <si>
    <t>A621004</t>
  </si>
  <si>
    <t>REDOVNA DJELATNOST SVEUČILIŠTA U SPLITU</t>
  </si>
  <si>
    <t>Naknade građanima i kućanstvima u novcu</t>
  </si>
  <si>
    <t>Intelektualne i osobne usluge</t>
  </si>
  <si>
    <t>Ostali nespomenuti financijski rashodi</t>
  </si>
  <si>
    <t>A621074</t>
  </si>
  <si>
    <t>REDOVNA DJELATNOST SVEUČILIŠTA U ZADRU</t>
  </si>
  <si>
    <t>A621138</t>
  </si>
  <si>
    <t>REDOVNA DJELATNOST SVEUČILIŠTA U DUBROVNIKU</t>
  </si>
  <si>
    <t>A621148</t>
  </si>
  <si>
    <t>REDOVNA DJELATNOST VELEUČILIŠTA I VISOKIH ŠKOLA</t>
  </si>
  <si>
    <t>Premije osiguranja</t>
  </si>
  <si>
    <t>A621168</t>
  </si>
  <si>
    <t>REDOVNA DJELATNOST SVEUČILIŠTA U PULI</t>
  </si>
  <si>
    <t>Usluge promidžbe i informiranja</t>
  </si>
  <si>
    <t>Službena putovanja</t>
  </si>
  <si>
    <t>Uredski materijal i ostali materijalni rashodi</t>
  </si>
  <si>
    <t>Naknade troškova osobama izvan radnog odnosa</t>
  </si>
  <si>
    <t>Naknade za rad predstavničkih i izvršnih tijela, povjerensta</t>
  </si>
  <si>
    <t>Bankarske usluge i usluge platnog prometa</t>
  </si>
  <si>
    <t>Ostale usluge</t>
  </si>
  <si>
    <t>Reprezentacija</t>
  </si>
  <si>
    <t>Članarine i norme</t>
  </si>
  <si>
    <t>Pomoći EU</t>
  </si>
  <si>
    <t>Tekuće pomoći inozemnim vladama</t>
  </si>
  <si>
    <t>Energija</t>
  </si>
  <si>
    <t>Usluge tekućeg i investicijskog održavanja</t>
  </si>
  <si>
    <t>Komunalne usluge</t>
  </si>
  <si>
    <t>Vlastiti prihodi</t>
  </si>
  <si>
    <t>A679071</t>
  </si>
  <si>
    <t>Materijal i dijelovi za tekuće i investicijsko održavanje</t>
  </si>
  <si>
    <t>Tekuće donacije iz EU sredstava</t>
  </si>
  <si>
    <t>Uredska oprema i namještaj</t>
  </si>
  <si>
    <t>Ostali prihodi za posebne namjene</t>
  </si>
  <si>
    <t>Stručno usavršavanje zaposlenika</t>
  </si>
  <si>
    <t>Negativne tečajne razlike i razlike zbog primjene valutne kl</t>
  </si>
  <si>
    <t>Tekuće pomoći proračunskim korisnicima drugih proračuna</t>
  </si>
  <si>
    <t>Materijal i sirovine</t>
  </si>
  <si>
    <t>Sitni inventar i auto gume</t>
  </si>
  <si>
    <t>Usluge telefona, pošte i prijevoza</t>
  </si>
  <si>
    <t>Računalne usluge</t>
  </si>
  <si>
    <t>Tekući prijenosi između proračunskih korisnika istog proraču</t>
  </si>
  <si>
    <t>Naknade građanima i kućanstvima iz EU sredstava</t>
  </si>
  <si>
    <t>Komunikacijska oprema</t>
  </si>
  <si>
    <t>Knjige</t>
  </si>
  <si>
    <t>Ulaganja u računalne programe</t>
  </si>
  <si>
    <t>Ostale pomoći</t>
  </si>
  <si>
    <t>Zakupnine i najamnine</t>
  </si>
  <si>
    <t>Europski socijalni fond (ESF)</t>
  </si>
  <si>
    <t>Medicinska i laboratorijska oprema</t>
  </si>
  <si>
    <t>Europski fond za regionalni razvoj (ERDF)</t>
  </si>
  <si>
    <t>Ostala prava</t>
  </si>
  <si>
    <t>Donacije</t>
  </si>
  <si>
    <t>Instrumenti, uređaji i strojevi</t>
  </si>
  <si>
    <t>A679072</t>
  </si>
  <si>
    <t>Službena, radna i zaštitna odjeća i obuća</t>
  </si>
  <si>
    <t>Oprema za održavanje i zaštitu</t>
  </si>
  <si>
    <t>Ostala nematerijalna proizvedena imovina</t>
  </si>
  <si>
    <t>Dodatna ulaganja na građevinskim objektima</t>
  </si>
  <si>
    <t>Pohranjene knjige, umjetnička djela i slične vrijednosti</t>
  </si>
  <si>
    <t>Naknade građ. i kuć. u novcu-neposr. ili putem ust.izvan js</t>
  </si>
  <si>
    <t>A679074</t>
  </si>
  <si>
    <t>Plaće za prekovremeni rad</t>
  </si>
  <si>
    <t>Ostale naknade troškova zaposlenima</t>
  </si>
  <si>
    <t>Naknade građanima i kućanstvima na temelju osiguranja iz EU</t>
  </si>
  <si>
    <t>Licence</t>
  </si>
  <si>
    <t>Uređaji, strojevi i oprema za ostale namjene</t>
  </si>
  <si>
    <t>A679075</t>
  </si>
  <si>
    <t xml:space="preserve">  Reprezentacija</t>
  </si>
  <si>
    <t>A679076</t>
  </si>
  <si>
    <t>Subvencije trgovačkim društvima, zadrugama, poljoprivrednici</t>
  </si>
  <si>
    <t>A679077</t>
  </si>
  <si>
    <t>Dodatna ulaganja za ostalu nefinancijsku imovinu</t>
  </si>
  <si>
    <t>Zatezne kamate</t>
  </si>
  <si>
    <t>Tekuće pomoći međunarodnim organizacijama te institucijama i</t>
  </si>
  <si>
    <t>A679078</t>
  </si>
  <si>
    <t>Umjetnička djela (izložena u galerijama, muzejima i slično)</t>
  </si>
  <si>
    <t>Dodatna ulaganja na postrojenjima i opremi</t>
  </si>
  <si>
    <t>Naknade građ. i kuć. u naravi-neposr. ili putem ust.izvan js</t>
  </si>
  <si>
    <t>A679080</t>
  </si>
  <si>
    <t>REDOVNA DJELATNOST SVEUČILIŠTA SJEVER</t>
  </si>
  <si>
    <t>A679081</t>
  </si>
  <si>
    <t>A679088</t>
  </si>
  <si>
    <t>Plaće u naravi</t>
  </si>
  <si>
    <t>Plaće za posebne uvjete rada</t>
  </si>
  <si>
    <t>Troškovi sudskih postupaka</t>
  </si>
  <si>
    <t>Kamate za primljene kredite i zajmove od kreditnih i ostalih</t>
  </si>
  <si>
    <t>Naknade građanima i kućanstvima u naravi</t>
  </si>
  <si>
    <t>Tekuće donacije u naravi</t>
  </si>
  <si>
    <t>Naknade šteta pravnim i fizičkim osobama</t>
  </si>
  <si>
    <t>Naknade šteta zaposlenicima</t>
  </si>
  <si>
    <t>Ugovorene kazne i ostale naknade šteta</t>
  </si>
  <si>
    <t>Ostale kazne</t>
  </si>
  <si>
    <t>Zemljište</t>
  </si>
  <si>
    <t>Koncesije</t>
  </si>
  <si>
    <t>Ostala nematerijalna imovina</t>
  </si>
  <si>
    <t>Ceste, željeznice i ostali prometni objekti</t>
  </si>
  <si>
    <t>Ostali građevinski objekti</t>
  </si>
  <si>
    <t>Sportska i glazbena oprema</t>
  </si>
  <si>
    <t>Prijevozna sredstva u cestovnom prometu</t>
  </si>
  <si>
    <t>Višegodišnji nasadi</t>
  </si>
  <si>
    <t>Osnovno stado</t>
  </si>
  <si>
    <t>Umjetnička, literarna i znanstvena djela</t>
  </si>
  <si>
    <t>Strateške zalihe</t>
  </si>
  <si>
    <t>Otplata glavnice primljenih kredita od tuzemnih kreditnih in</t>
  </si>
  <si>
    <t>Naknade građanima i kućanstvima u novcu - putem ustanova u j</t>
  </si>
  <si>
    <t>Kapitalne donacije neprofitnim organizacijama</t>
  </si>
  <si>
    <t>Prijevozna sredstva u pomorskom i riječnom prometu</t>
  </si>
  <si>
    <t>Ostale nespomenute izložbene vrijednosti</t>
  </si>
  <si>
    <t>Stambeni objekti</t>
  </si>
  <si>
    <t>Prihodi od nefin. imovine i nadoknade štete s osnova osig.</t>
  </si>
  <si>
    <t>A679089</t>
  </si>
  <si>
    <t>Vojna sredstva za jednokratnu upotrebu</t>
  </si>
  <si>
    <t>Kapitalni prijenosi između proračunskih korisnika istog pror</t>
  </si>
  <si>
    <t>A679090</t>
  </si>
  <si>
    <t>Tekuće pomoći unutar općeg proračuna</t>
  </si>
  <si>
    <t>Subvencije kreditnim i ostalim financijskim institucijama u</t>
  </si>
  <si>
    <t>A679091</t>
  </si>
  <si>
    <t>Subvencije trgovačkim društvima u javnom sektoru</t>
  </si>
  <si>
    <t>Kapitalne pomoći proračunskim korisnicima drugih proračuna</t>
  </si>
  <si>
    <t>Dodatna ulaganja na prijevoznim sredstvima</t>
  </si>
  <si>
    <t>A679092</t>
  </si>
  <si>
    <t>A679093</t>
  </si>
  <si>
    <t>Kamate za izdane trezorske zapise</t>
  </si>
  <si>
    <t>A679094</t>
  </si>
  <si>
    <t>Kamate za primljene zajmove od trgovačkih društava i obrtnik</t>
  </si>
  <si>
    <t>Naknade građanima i kućanstvima u naravi - putem ustanova u</t>
  </si>
  <si>
    <t>Ostala prirodna materijalna imovina</t>
  </si>
  <si>
    <t>Dani zajmovi neprofitnim organizacijama, građanima i kućanst</t>
  </si>
  <si>
    <t>Penali, ležarine i drugo</t>
  </si>
  <si>
    <t>A679095</t>
  </si>
  <si>
    <t>A679096</t>
  </si>
  <si>
    <t>Naziv</t>
  </si>
  <si>
    <t>Rashodi za zaposlene</t>
  </si>
  <si>
    <t>Materijalni rashodi</t>
  </si>
  <si>
    <t>Financijski rashodi</t>
  </si>
  <si>
    <t>Pomoći dane u inozemstvo i unutar općeg proračuna</t>
  </si>
  <si>
    <t>Ostali rashodi</t>
  </si>
  <si>
    <t>Rashodi za dodatna ulaganja na nefinancijskoj imovini</t>
  </si>
  <si>
    <t>Glava</t>
  </si>
  <si>
    <t>Kamate za ostale vrijednosne papire izvor 31</t>
  </si>
  <si>
    <t>Kamate na oročena sredstva izvor 31</t>
  </si>
  <si>
    <t>Kamate na depozite po viđenju izvor 31</t>
  </si>
  <si>
    <t>Prihod od dividendi na dionice u kreditnim i ostalim financijskim institucijama izvan javnog sektora izvor 31</t>
  </si>
  <si>
    <t>Prihodi od prodaje kratkotrajne nefinancijske imovine izvor 31</t>
  </si>
  <si>
    <t>Ostali prihodi od nefinancijske imovine izvor 31</t>
  </si>
  <si>
    <t>Prihodi iz dobiti trgovačkih društava u javnom sektoru izvor 43</t>
  </si>
  <si>
    <t>Sufinanciranje cijene usluge, participacije i slično</t>
  </si>
  <si>
    <t>Prihodi s naslova osiguranja, refundacije štete i totalne štete izvor 43</t>
  </si>
  <si>
    <t>Ostale nespomenute kazne izvor 43</t>
  </si>
  <si>
    <t>Ostali prihodi izvor 43</t>
  </si>
  <si>
    <t>Tekuće pomoći od institucija i tijela EU - refundacije putnih troškova</t>
  </si>
  <si>
    <t>Ulaganja na tuđoj imovini radi prava korištenja izvor 71</t>
  </si>
  <si>
    <t>Ostala nespomenuta prava izvor 71</t>
  </si>
  <si>
    <t>Stambeni objekti za zaposlene izvor 71</t>
  </si>
  <si>
    <t>Ostali stambeni objekti izvor 71</t>
  </si>
  <si>
    <t>Zgrade znanstvenih i obrazovnih institucija (fakulteti, škole, vrtići i slično) izvor 71</t>
  </si>
  <si>
    <t>Ostali poslovni građevinski objekti izvor 71</t>
  </si>
  <si>
    <t>Računala i računalna oprema izvor 71</t>
  </si>
  <si>
    <t>Ostala uredska oprema izvor 71</t>
  </si>
  <si>
    <t>Glazbeni instrumenti i oprema izvor 71</t>
  </si>
  <si>
    <t>Oprema izvor 71</t>
  </si>
  <si>
    <t>Osobni automobili izvor 71</t>
  </si>
  <si>
    <t>Osnovno stado izvor 71</t>
  </si>
  <si>
    <t>Prihodi iz nadležnog proračuna za financiranje redovne djelatnosti proračunskih korisnika</t>
  </si>
  <si>
    <t>Rashodi za nabavu proizvedene dugotrajne imovine</t>
  </si>
  <si>
    <t>Sredstva učešća za pomoći</t>
  </si>
  <si>
    <t>K679084</t>
  </si>
  <si>
    <t>Subvencije trgovačkim društvima izvan javnog sektora</t>
  </si>
  <si>
    <t>Kapitalne pomoći unutar općeg proračuna</t>
  </si>
  <si>
    <t>Stavka</t>
  </si>
  <si>
    <t>Naziv stavke</t>
  </si>
  <si>
    <t xml:space="preserve">Ukupno </t>
  </si>
  <si>
    <t>IZVOR 51                              Pomoći EU</t>
  </si>
  <si>
    <t xml:space="preserve">IZVOR 52                              Ostale pomoći </t>
  </si>
  <si>
    <t>IZVOR 559                          Ostale refundacije iz sredstava EU</t>
  </si>
  <si>
    <t>IZVOR 561                         Europski socijalni fond (ESF)</t>
  </si>
  <si>
    <t>IZVOR 563                         Europski fond za regionalni razvoj (EFRR)</t>
  </si>
  <si>
    <t xml:space="preserve">IZVOR 61                         Donacije </t>
  </si>
  <si>
    <t xml:space="preserve">IZVOR 63                         Inozemne donacije </t>
  </si>
  <si>
    <t>IZVOR 71                          Prihodi od nefinancijske imovine i nadoknade šteta s osnova osiguranja</t>
  </si>
  <si>
    <t>IZVOR 12             Sredstva učešća za pomoći</t>
  </si>
  <si>
    <t>Subvencije</t>
  </si>
  <si>
    <t>Naknade građanima i kućanstvima na temelju osiguranja i druge naknade</t>
  </si>
  <si>
    <t>Rashodi za nabavu neproizvedene dugotrajne imovine</t>
  </si>
  <si>
    <t>Plemeniti metali i ostale pohranjene vrijednosti</t>
  </si>
  <si>
    <t>Rashodi za nabavu proizvedene kratkotrajne imovine</t>
  </si>
  <si>
    <t>Vrhunska istraživanja Znanstvenih centara izvrsnosti</t>
  </si>
  <si>
    <t>Ulaganje u organizacijsku reformu i infrastrukturu sektora istraživanja, razvoja i inovacija</t>
  </si>
  <si>
    <t>UKUPNO RASHODI</t>
  </si>
  <si>
    <t xml:space="preserve">IZVOR 11             Opći prihodi i primici </t>
  </si>
  <si>
    <t>Izdaci za dane zajmove i depozite</t>
  </si>
  <si>
    <t>Izdaci za otplatu glavnice primljenih kredita i zajmova</t>
  </si>
  <si>
    <t>E-MAIL ZA KONTAKT</t>
  </si>
  <si>
    <t>RKP-NAZIV PRORAČUNSKOG KORISNIKA</t>
  </si>
  <si>
    <t>Otplata glavnice primljenih zajmova od trgovačkih društava u javnom sektoru</t>
  </si>
  <si>
    <t>glava za visoko 6</t>
  </si>
  <si>
    <t>R.
BR.</t>
  </si>
  <si>
    <t>RKP</t>
  </si>
  <si>
    <t>NAZIV PRORAČUNSKOGA KORISNIKA</t>
  </si>
  <si>
    <t>DODIJELI PRIPADNOST PREMA RKP-U: 
GLAVA I SVEUČILIŠTE/MZO</t>
  </si>
  <si>
    <t>ADRESA 
PRORAČUNSKOGA KORISNIKA</t>
  </si>
  <si>
    <t>POŠTANSKI BROJ I NAZIV
GRADA/OPĆINE</t>
  </si>
  <si>
    <t>MATIČNI BROJ</t>
  </si>
  <si>
    <t>OIB</t>
  </si>
  <si>
    <t>DONJE SVETICE 38</t>
  </si>
  <si>
    <t>10000 ZAGREB</t>
  </si>
  <si>
    <t>SVEUČILIŠTE J.J STROSSMAYERA U OSIJEKU</t>
  </si>
  <si>
    <t>TRG SV. TROJSTVA 3</t>
  </si>
  <si>
    <t>31000 OSIJEK</t>
  </si>
  <si>
    <t>78808975734</t>
  </si>
  <si>
    <t>TRG LJUDEVITA GAJA 7</t>
  </si>
  <si>
    <t>52778515544</t>
  </si>
  <si>
    <t>KNEZA TRPIMIRA 2 B</t>
  </si>
  <si>
    <t>95494259952</t>
  </si>
  <si>
    <t>LORENZA JAGERA 9</t>
  </si>
  <si>
    <t>58868871646</t>
  </si>
  <si>
    <t>EUROPSKA AVENIJA 24</t>
  </si>
  <si>
    <t>46627536930</t>
  </si>
  <si>
    <t>04150850819</t>
  </si>
  <si>
    <t>HUTTLEROVA 4</t>
  </si>
  <si>
    <t>16214165873</t>
  </si>
  <si>
    <t>VLADIMIRA PRELOGA 1</t>
  </si>
  <si>
    <t>98816779821</t>
  </si>
  <si>
    <t>STJEPANA RADIĆA 13</t>
  </si>
  <si>
    <t>26416570803</t>
  </si>
  <si>
    <t>96371000697</t>
  </si>
  <si>
    <t>CARA HADRIJANA 10</t>
  </si>
  <si>
    <t>28082679513</t>
  </si>
  <si>
    <t xml:space="preserve">PETRA PRERADOVIĆA 17 </t>
  </si>
  <si>
    <t>31400 ĐAKOVO</t>
  </si>
  <si>
    <t>05384220316</t>
  </si>
  <si>
    <t>CRKVENA 21</t>
  </si>
  <si>
    <t>83830458507</t>
  </si>
  <si>
    <t>KRALJA PETRA SVAČIĆA 1/F</t>
  </si>
  <si>
    <t>SVEUČILIŠTE JURJA DOBRILE U PULI</t>
  </si>
  <si>
    <t>ZAGREBAČKA 30</t>
  </si>
  <si>
    <t>52100 PULA</t>
  </si>
  <si>
    <t>61738073226</t>
  </si>
  <si>
    <t>SVEUČILIŠTE SJEVER</t>
  </si>
  <si>
    <t>48000 KOPRIVNICA</t>
  </si>
  <si>
    <t>59624928052</t>
  </si>
  <si>
    <t>SVEUČILIŠTE U DUBROVNIKU</t>
  </si>
  <si>
    <t>BRANITELJA DUBROVNIKA 29</t>
  </si>
  <si>
    <t>20000 DUBROVNIK</t>
  </si>
  <si>
    <t>01338491514</t>
  </si>
  <si>
    <t>SVEUČILIŠTE U ZADRU</t>
  </si>
  <si>
    <t>23000 ZADAR</t>
  </si>
  <si>
    <t>10839679016</t>
  </si>
  <si>
    <t>SVEUČILIŠTE U RIJECI</t>
  </si>
  <si>
    <t>TRG BRAĆE MAŽURANIĆA 10</t>
  </si>
  <si>
    <t>51000 RIJEKA</t>
  </si>
  <si>
    <t>64218323816</t>
  </si>
  <si>
    <t>SVEUČILIŠTE U RIJECI - AKADEMIJA PRIMJENJENIH UMJETNOSTI</t>
  </si>
  <si>
    <t>SLAVKA KRAUTZEKA 83</t>
  </si>
  <si>
    <t>55704161999</t>
  </si>
  <si>
    <t>SVEUČILIŠTE U RIJECI - EKONOMSKI FAKULTET</t>
  </si>
  <si>
    <t>IVANA FILIPOVIĆA 4</t>
  </si>
  <si>
    <t>26093119930</t>
  </si>
  <si>
    <t>SVEUČILIŠTE U RIJECI - FAKULTET ZA MENADŽMENT U TURIZMU I UGOSTITELJSTVU</t>
  </si>
  <si>
    <t>IKA PRIMORSKA 42</t>
  </si>
  <si>
    <t>51410 OPATIJA</t>
  </si>
  <si>
    <t>85799845149</t>
  </si>
  <si>
    <t>SVEUČILIŠTE U RIJECI - FILOZOFSKI FAKULTET</t>
  </si>
  <si>
    <t>SVEUČILIŠNA AVENIJA 4</t>
  </si>
  <si>
    <t>70505505759</t>
  </si>
  <si>
    <t>RADMILE MATEJČIĆ 3</t>
  </si>
  <si>
    <t>92037849504</t>
  </si>
  <si>
    <t>SVEUČILIŠTE U RIJECI - MEDICINSKI FAKULTET</t>
  </si>
  <si>
    <t>BRAĆE BRANCHETTA 20</t>
  </si>
  <si>
    <t>98164324541</t>
  </si>
  <si>
    <t>SVEUČILIŠTE U RIJECI - POMORSKI FAKULTET</t>
  </si>
  <si>
    <t>STUDENTSKA 2</t>
  </si>
  <si>
    <t>76722145702</t>
  </si>
  <si>
    <t>SVEUČILIŠTE U RIJECI - PRAVNI FAKULTET</t>
  </si>
  <si>
    <t>HAHLIĆ 6</t>
  </si>
  <si>
    <t>43767699965</t>
  </si>
  <si>
    <t>SVEUČILIŠTE U RIJECI - SVEUČILIŠNA KNJIŽNICA</t>
  </si>
  <si>
    <t xml:space="preserve"> DOLAC 1</t>
  </si>
  <si>
    <t>84122581314</t>
  </si>
  <si>
    <t>SVEUČILIŠTE U RIJECI - TEHNIČKI FAKULTET</t>
  </si>
  <si>
    <t>VUKOVARSKA 58</t>
  </si>
  <si>
    <t>46319717480</t>
  </si>
  <si>
    <t>SVEUČILIŠTE U RIJECI - UČITELJSKI FAKULTET</t>
  </si>
  <si>
    <t>SVEUČILIŠNA AVENIJA 6</t>
  </si>
  <si>
    <t>96996385705</t>
  </si>
  <si>
    <t>SVEUČILIŠTE U RIJECI - FAKULTET ZDRAVSTVENIH STUDIJA U RIJECI</t>
  </si>
  <si>
    <t>VIKTORA CARA EMINA 5</t>
  </si>
  <si>
    <t>04052510</t>
  </si>
  <si>
    <t>19213484918</t>
  </si>
  <si>
    <t>SVEUČILIŠTE U SPLITU</t>
  </si>
  <si>
    <t>21000 SPLIT</t>
  </si>
  <si>
    <t>29845096215</t>
  </si>
  <si>
    <t>SVEUČILIŠTE U SPLITU - EKONOMSKI FAKULTET</t>
  </si>
  <si>
    <t>CVITE FISKOVIĆA 5</t>
  </si>
  <si>
    <t>84477684422</t>
  </si>
  <si>
    <t>SVEUČILIŠTE U SPLITU - FAKULTET ELEKTROTEHNIKE, STROJARSTVA I BRODOGRADNJE</t>
  </si>
  <si>
    <t>RUĐERA BOŠKOVIĆA 32</t>
  </si>
  <si>
    <t>00857144221</t>
  </si>
  <si>
    <t>SVEUČILIŠTE U SPLITU - FILOZOFSKI FAKULTET</t>
  </si>
  <si>
    <t>POLJIČKA CESTA 35</t>
  </si>
  <si>
    <t>98004523293</t>
  </si>
  <si>
    <t>SVEUČILIŠTE U SPLITU - FAKULTET GRAĐEVINARSTVA, ARHITEKTURE I GEODEZIJE</t>
  </si>
  <si>
    <t>MATICE HRVATSKE 15</t>
  </si>
  <si>
    <t>83615500218</t>
  </si>
  <si>
    <t>SVEUČILIŠTE U SPLITU - KEMIJSKO-TEHNOLOŠKI FAKULTET</t>
  </si>
  <si>
    <t>99401575594</t>
  </si>
  <si>
    <t>SVEUČILIŠTE U SPLITU - KINEZIOLOŠKI FAKULTET</t>
  </si>
  <si>
    <t>NIKOLE TESLE 6</t>
  </si>
  <si>
    <t>57848936921</t>
  </si>
  <si>
    <t>SVEUČILIŠTE U SPLITU - KATOLIČKI BOGOSLOVNI FAKULTET</t>
  </si>
  <si>
    <t xml:space="preserve">ZRINSKOG FRANKOPANA 19 </t>
  </si>
  <si>
    <t>SVEUČILIŠTE U SPLITU - MEDICINSKI FAKULTET</t>
  </si>
  <si>
    <t>ŠOLTANSKA 2</t>
  </si>
  <si>
    <t>02879747067</t>
  </si>
  <si>
    <t>SVEUČILIŠTE U SPLITU - POMORSKI FAKULTET</t>
  </si>
  <si>
    <t>24624257529</t>
  </si>
  <si>
    <t>SVEUČILIŠTE U SPLITU - PRAVNI FAKULTET</t>
  </si>
  <si>
    <t>DOMOVINSKOG RATA 8</t>
  </si>
  <si>
    <t>03541568700</t>
  </si>
  <si>
    <t>SVEUČILIŠTE U SPLITU - PRIRODOSLOVNO - MATEMATIČKI FAKULTET</t>
  </si>
  <si>
    <t>20858497843</t>
  </si>
  <si>
    <t>SVEUČILIŠTE U SPLITU - SVEUČILIŠNA KNJIŽNICA</t>
  </si>
  <si>
    <t>RUĐERA BOŠKOVIĆA 31</t>
  </si>
  <si>
    <t>40099344720</t>
  </si>
  <si>
    <t>SVEUČILIŠTE U SPLITU - UMJETNIČKA AKADEMIJA</t>
  </si>
  <si>
    <t>ZAGREBAČKA 3</t>
  </si>
  <si>
    <t>38960125358</t>
  </si>
  <si>
    <t>SVEUČILIŠTE U ZAGREBU</t>
  </si>
  <si>
    <t>36612267447</t>
  </si>
  <si>
    <t>SVEUČILIŠTE U ZAGREBU - AGRONOMSKI FAKULTET</t>
  </si>
  <si>
    <t>SVETOŠIMUNSKA CESTA 25</t>
  </si>
  <si>
    <t>76023745044</t>
  </si>
  <si>
    <t>SVEUČILIŠTE U ZAGREBU - AKADEMIJA DRAMSKE UMJETNOSTI</t>
  </si>
  <si>
    <t>TRG REPUBLIKE HRVATSKE 5</t>
  </si>
  <si>
    <t>52097842295</t>
  </si>
  <si>
    <t>SVEUČILIŠTE U ZAGREBU - AKADEMIJA LIKOVNIH UMJETNOSTI</t>
  </si>
  <si>
    <t>ILICA 85</t>
  </si>
  <si>
    <t>95847257607</t>
  </si>
  <si>
    <t xml:space="preserve">SVEUČILIŠTE U ZAGREBU - ARHITEKTONSKI FAKULTET </t>
  </si>
  <si>
    <t>KAČIĆEVA 26</t>
  </si>
  <si>
    <t>42061107444</t>
  </si>
  <si>
    <t xml:space="preserve">SVEUČILIŠTE U ZAGREBU - EDUKACIJSKO-REHABILITACIJSKI FAKULTET </t>
  </si>
  <si>
    <t>BORONGAJSKA CESTA 83F</t>
  </si>
  <si>
    <t>34967762426</t>
  </si>
  <si>
    <t>SVEUČILIŠTE U ZAGREBU - EKONOMSKI FAKULTET</t>
  </si>
  <si>
    <t>27208467122</t>
  </si>
  <si>
    <t>SVEUČILIŠTE U ZAGREBU - FAKULTET ELEKTROTEHNIKE I RAČUNARSTVA</t>
  </si>
  <si>
    <t>UNSKA 3</t>
  </si>
  <si>
    <t>57029260362</t>
  </si>
  <si>
    <t>JORDANOVAC 110</t>
  </si>
  <si>
    <t>26975482530</t>
  </si>
  <si>
    <t xml:space="preserve">SVEUČILIŠTE U ZAGREBU - KATOLIČKI BOGOSLOVNI FAKULTET </t>
  </si>
  <si>
    <t xml:space="preserve">VLAŠKA 38 </t>
  </si>
  <si>
    <t>SVEUČILIŠTE U ZAGREBU - FAKULTET KEMIJSKOG INŽENJERSTVA I TEHNOLOGIJE</t>
  </si>
  <si>
    <t>MARULIĆEV TRG 19</t>
  </si>
  <si>
    <t>71259740533</t>
  </si>
  <si>
    <t>SVEUČILIŠTE U ZAGREBU - FAKULTET POLITIČKIH ZNANOSTI</t>
  </si>
  <si>
    <t>LEPUŠIĆEVA 6</t>
  </si>
  <si>
    <t>28011548575</t>
  </si>
  <si>
    <t>SVEUČILIŠTE U ZAGREBU - FAKULTET PROMETNIH ZNANOSTI</t>
  </si>
  <si>
    <t>VUKELIĆEVA 4</t>
  </si>
  <si>
    <t>25410051374</t>
  </si>
  <si>
    <t>SVEUČILIŠTE U ZAGREBU - FAKULTET STROJARSTVA I BRODOGRADNJE</t>
  </si>
  <si>
    <t>IVANA LUČIĆA 5</t>
  </si>
  <si>
    <t>22910368449</t>
  </si>
  <si>
    <t xml:space="preserve">SVEUČILIŠTE U ZAGREBU - FARMACEUTSKO-BIOKEMIJSKI FAKULTET </t>
  </si>
  <si>
    <t>ANTE KOVAČIĆA 1</t>
  </si>
  <si>
    <t>14509285435</t>
  </si>
  <si>
    <t>SVEUČILIŠTE U ZAGREBU - FILOZOFSKI FAKULTET</t>
  </si>
  <si>
    <t>IVANA LUČIĆA 3</t>
  </si>
  <si>
    <t>90633715804</t>
  </si>
  <si>
    <t>SVEUČILIŠTE U ZAGREBU - GEODETSKI FAKULTET</t>
  </si>
  <si>
    <t>43594593297</t>
  </si>
  <si>
    <t>SVEUČILIŠTE U ZAGREBU - GEOTEHNIČKI FAKULTET</t>
  </si>
  <si>
    <t>HALLEROVA ALEJA 7</t>
  </si>
  <si>
    <t>42000 VARAŽDIN</t>
  </si>
  <si>
    <t>16146181375</t>
  </si>
  <si>
    <t>SVEUČILIŠTE U ZAGREBU - GRAĐEVINSKI FAKULTET</t>
  </si>
  <si>
    <t>FRA ANDRIJE KAČIĆA MIOŠIĆA 26</t>
  </si>
  <si>
    <t>62924153420</t>
  </si>
  <si>
    <t>SVEUČILIŠTE U ZAGREBU - GRAFIČKI FAKULTET</t>
  </si>
  <si>
    <t>GETALDIĆEVA 2</t>
  </si>
  <si>
    <t>25564990903</t>
  </si>
  <si>
    <t>SVEUČILIŠTE U ZAGREBU - KINEZIOLOŠKI FAKULTET</t>
  </si>
  <si>
    <t>HORVAĆANSKI ZAVOJ 15</t>
  </si>
  <si>
    <t>25329931628</t>
  </si>
  <si>
    <t>SVEUČILIŠTE U ZAGREBU - MEDICINSKI FAKULTET</t>
  </si>
  <si>
    <t>ŠALATA 3</t>
  </si>
  <si>
    <t>45001686598</t>
  </si>
  <si>
    <t>SVEUČILIŠTE U ZAGREBU - METALURŠKI FAKULTET SISAK</t>
  </si>
  <si>
    <t>ALEJA NARODNIH HEROJA 3</t>
  </si>
  <si>
    <t>48006703414</t>
  </si>
  <si>
    <t>SVEUČILIŠTE U ZAGREBU - MUZIČKA AKADEMIJA</t>
  </si>
  <si>
    <t>18422925218</t>
  </si>
  <si>
    <t>SVEUČILIŠTE U ZAGREBU - PRAVNI FAKULTET</t>
  </si>
  <si>
    <t>TRG REPUBLIKE HRVATSKE 14</t>
  </si>
  <si>
    <t>38583303160</t>
  </si>
  <si>
    <t>SVEUČILIŠTE U ZAGREBU - PREHRAMBENO BIOTEHNOLOŠKI FAKULTET</t>
  </si>
  <si>
    <t>47824453867</t>
  </si>
  <si>
    <t>SVEUČILIŠTE U ZAGREBU - PRIRODOSLOVNO-MATEMATIČKI FAKULTET</t>
  </si>
  <si>
    <t>HORVATOVAC 102A</t>
  </si>
  <si>
    <t>28163265527</t>
  </si>
  <si>
    <t>SVEUČILIŠTE U ZAGREBU - RUDARSKO-GEOLOŠKO-NAFTNI FAKULTET</t>
  </si>
  <si>
    <t>PIEROTTIJEVA 6</t>
  </si>
  <si>
    <t>99534693762</t>
  </si>
  <si>
    <t>SVEUČILIŠTE U ZAGREBU - STOMATOLOŠKI FAKULTET</t>
  </si>
  <si>
    <t>GUNDULIĆEVA 5</t>
  </si>
  <si>
    <t>70221464726</t>
  </si>
  <si>
    <t>07699719217</t>
  </si>
  <si>
    <t>SVEUČILIŠTE U ZAGREBU - TEKSTILNO TEHNOLOŠKI FAKULTET</t>
  </si>
  <si>
    <t>PRILAZ BARUNA FILIPOVIĆA 28A</t>
  </si>
  <si>
    <t>43097527965</t>
  </si>
  <si>
    <t>SVEUČILIŠTE U ZAGREBU - UČITELJSKI FAKULTET</t>
  </si>
  <si>
    <t>SAVSKA CESTA 77</t>
  </si>
  <si>
    <t>72226488129</t>
  </si>
  <si>
    <t>SVEUČILIŠTE U ZAGREBU - VETERINARSKI FAKULTET</t>
  </si>
  <si>
    <t>HEINZELOVA 55</t>
  </si>
  <si>
    <t>36389528408</t>
  </si>
  <si>
    <t>FAKULTET ORGANIZACIJE I INFORMATIKE U VARAŽDINU</t>
  </si>
  <si>
    <t>PAVLINSKA 2</t>
  </si>
  <si>
    <t>02024882310</t>
  </si>
  <si>
    <t>MEĐIMURSKO VELEUČILIŠTE U ČAKOVCU</t>
  </si>
  <si>
    <t>MINISTARSTVO ZNANOSTI I OBRAZOVANJA</t>
  </si>
  <si>
    <t>BANA JOSIPA JELAČIĆA 22/A</t>
  </si>
  <si>
    <t>40000 ČAKOVEC</t>
  </si>
  <si>
    <t>31444990605</t>
  </si>
  <si>
    <t>TEHNIČKO VELEUČILIŠTE U ZAGREBU</t>
  </si>
  <si>
    <t>VRBIK 8</t>
  </si>
  <si>
    <t>08814003451</t>
  </si>
  <si>
    <t>VELEUČILIŠTE LAVOSLAV RUŽIČKA U VUKOVARU</t>
  </si>
  <si>
    <t>ŽUPANIJSKA 50</t>
  </si>
  <si>
    <t>32000 VUKOVAR</t>
  </si>
  <si>
    <t>21720825730</t>
  </si>
  <si>
    <t>VELEUČILIŠTE MARKO MARULIĆ U KNINU</t>
  </si>
  <si>
    <t xml:space="preserve">KRALJA PETRA KREŠIMIRA IV 30 </t>
  </si>
  <si>
    <t>22300 KNIN</t>
  </si>
  <si>
    <t>13664089430</t>
  </si>
  <si>
    <t>VELEUČILIŠTE NIKOLA TESLA U GOSPIĆU</t>
  </si>
  <si>
    <t>ULICA BANA IVANA KARLOVIĆA 16</t>
  </si>
  <si>
    <t>53000 GOSPIĆ</t>
  </si>
  <si>
    <t>42552392522</t>
  </si>
  <si>
    <t>VELEUČILIŠTE U KARLOVCU</t>
  </si>
  <si>
    <t>TRG J. J. STROSSMAYERA 9</t>
  </si>
  <si>
    <t>47000 KARLOVAC</t>
  </si>
  <si>
    <t>62820859976</t>
  </si>
  <si>
    <t>VELEUČILIŠTE U POŽEGI</t>
  </si>
  <si>
    <t>VUKOVARSKA 17</t>
  </si>
  <si>
    <t>34000 POŽEGA</t>
  </si>
  <si>
    <t>14821098391</t>
  </si>
  <si>
    <t>VELEUČILIŠTE U RIJECI</t>
  </si>
  <si>
    <t>TRPIMIROVA 2/V</t>
  </si>
  <si>
    <t>29573709870</t>
  </si>
  <si>
    <t>VELEUČILIŠTE U ŠIBENIKU</t>
  </si>
  <si>
    <t>TRG A. HEBRANGA BR. 11</t>
  </si>
  <si>
    <t>22000 ŠIBENIK</t>
  </si>
  <si>
    <t>61727512157</t>
  </si>
  <si>
    <t>ULICA MATIJE GUPCA 78</t>
  </si>
  <si>
    <t>33000 VIROVITICA</t>
  </si>
  <si>
    <t>46576407858</t>
  </si>
  <si>
    <t>VISOKO GOSPODARSKO UČILIŠTE U KRIŽEVCIMA</t>
  </si>
  <si>
    <t>MILISLAVA DEMERCA 1</t>
  </si>
  <si>
    <t>48260 KRIŽEVCI</t>
  </si>
  <si>
    <t>75480885018</t>
  </si>
  <si>
    <t>ZDRAVSTVENO VELEUČILIŠTE</t>
  </si>
  <si>
    <t>MLINARSKA CESTA 38</t>
  </si>
  <si>
    <t>50952646228</t>
  </si>
  <si>
    <t>08008</t>
  </si>
  <si>
    <t>EKONOMSKI INSTITUT ZAGREB</t>
  </si>
  <si>
    <t>TRG JOHNA KENNEDYA 7</t>
  </si>
  <si>
    <t>70925432731</t>
  </si>
  <si>
    <t>HRVATSKI INSTITUT ZA POVIJEST</t>
  </si>
  <si>
    <t>OPATIČKA 10</t>
  </si>
  <si>
    <t>23296176633</t>
  </si>
  <si>
    <t>HRVATSKI VETERINARSKI INSTITUT</t>
  </si>
  <si>
    <t>SAVSKA CESTA 143</t>
  </si>
  <si>
    <t>29059177553</t>
  </si>
  <si>
    <t>INSTITUT DRUŠTVENIH ZNANOSTI IVO PILAR</t>
  </si>
  <si>
    <t>MARULIĆEV TRG 19/I</t>
  </si>
  <si>
    <t>32840574937</t>
  </si>
  <si>
    <t>INSTITUT RUĐER BOŠKOVIĆ</t>
  </si>
  <si>
    <t>BIJENIČKA CESTA 46</t>
  </si>
  <si>
    <t>69715301002</t>
  </si>
  <si>
    <t>INSTITUT ZA ANTROPOLOGIJU</t>
  </si>
  <si>
    <t>LJUDEVITA GAJA 32</t>
  </si>
  <si>
    <t>93710699926</t>
  </si>
  <si>
    <t>INSTITUT ZA ARHEOLOGIJU</t>
  </si>
  <si>
    <t>59796264563</t>
  </si>
  <si>
    <t>INSTITUT ZA DRUŠTVENA ISTRAŽIVANJA</t>
  </si>
  <si>
    <t>AMRUŠEVA 11</t>
  </si>
  <si>
    <t>11986338639</t>
  </si>
  <si>
    <t>INSTITUT ZA ETNOLOGIJU I FOLKLORISTIKU</t>
  </si>
  <si>
    <t>ŠUBIĆEVA 42</t>
  </si>
  <si>
    <t>37781872772</t>
  </si>
  <si>
    <t>INSTITUT ZA FILOZOFIJU</t>
  </si>
  <si>
    <t>43667021597</t>
  </si>
  <si>
    <t>INSTITUT ZA FIZIKU</t>
  </si>
  <si>
    <t>77627408491</t>
  </si>
  <si>
    <t xml:space="preserve">HRVATSKI GEOLOŠKI INSTITUT </t>
  </si>
  <si>
    <t>SACHSOVA 2</t>
  </si>
  <si>
    <t>43733878539</t>
  </si>
  <si>
    <t>INSTITUT ZA HRVATSKI JEZIK I JEZIKOSLOVLJE</t>
  </si>
  <si>
    <t>REPUBLIKE AUSTRIJE 16</t>
  </si>
  <si>
    <t>12268324202</t>
  </si>
  <si>
    <t>INSTITUT ZA JADRANSKE KULTURE I MELIORACIJU KRŠA</t>
  </si>
  <si>
    <t>PUT DUILOVA 11</t>
  </si>
  <si>
    <t>90884993104</t>
  </si>
  <si>
    <t>INSTITUT ZA JAVNE FINANCIJE</t>
  </si>
  <si>
    <t>SMIČIKLASOVA 21</t>
  </si>
  <si>
    <t>41683226810</t>
  </si>
  <si>
    <t>INSTITUT ZA MEDICINSKA ISTRAŽIVANJA I MEDICINU RADA</t>
  </si>
  <si>
    <t>KSAVERSKA CESTA 2</t>
  </si>
  <si>
    <t>30285469659</t>
  </si>
  <si>
    <t>INSTITUT ZA RAZVOJ I MEĐUNARODNE ODNOSE</t>
  </si>
  <si>
    <t>31120185175</t>
  </si>
  <si>
    <t>INSTITUT ZA MIGRACIJE I NARODNOSTI</t>
  </si>
  <si>
    <t>TRG STJEPANA RADIĆA 3</t>
  </si>
  <si>
    <t>80265403319</t>
  </si>
  <si>
    <t>INSTITUT ZA OCEANOGRAFIJU I RIBARSTVO</t>
  </si>
  <si>
    <t>86235185568</t>
  </si>
  <si>
    <t>INSTITUT ZA POLJOPRIVREDU I TURIZAM</t>
  </si>
  <si>
    <t>CARLA HUGUESA 8</t>
  </si>
  <si>
    <t>52440 POREČ</t>
  </si>
  <si>
    <t>03850982961</t>
  </si>
  <si>
    <t>INSTITUT ZA POVIJEST UMJETNOSTI</t>
  </si>
  <si>
    <t>ULICA GRADA VUKOVARA 68</t>
  </si>
  <si>
    <t>59451980348</t>
  </si>
  <si>
    <t>INSTITUT ZA TURIZAM</t>
  </si>
  <si>
    <t>VRHOVEC 5</t>
  </si>
  <si>
    <t>10264179101</t>
  </si>
  <si>
    <t>STAROSLAVENSKI INSTITUT</t>
  </si>
  <si>
    <t>DEMETROVA 11</t>
  </si>
  <si>
    <t>15291942541</t>
  </si>
  <si>
    <t>HRVATSKI ŠUMARSKI INSTITUT</t>
  </si>
  <si>
    <t>CVJETNO NASELJE 41</t>
  </si>
  <si>
    <t>10450 JASTREBARSKO</t>
  </si>
  <si>
    <t>13579392023</t>
  </si>
  <si>
    <t>08091</t>
  </si>
  <si>
    <t>DRŽAVNI ZAVOD ZA INTELEKTUALNO VLASNIŠTVO</t>
  </si>
  <si>
    <t>ULICA GRADA VUKOVARA 78</t>
  </si>
  <si>
    <t>89755384389</t>
  </si>
  <si>
    <t>NACIONALNA I SVEUČILIŠNA KNJIŽNICA U ZAGREBU</t>
  </si>
  <si>
    <t>HRVATSKE BRATSKE ZAJEDNICE 4</t>
  </si>
  <si>
    <t>84838770814</t>
  </si>
  <si>
    <t>HRVATSKA AKADEMSKA I ISTRAŽIVAČKA MREŽA - CARNET</t>
  </si>
  <si>
    <t>JOSIPA MAROHNIĆA 5</t>
  </si>
  <si>
    <t>58101996540</t>
  </si>
  <si>
    <t>LEKSIKOGRAFSKI ZAVOD MIROSLAV KRLEŽA</t>
  </si>
  <si>
    <t>FRANKOPANSKA 26</t>
  </si>
  <si>
    <t>49894241709</t>
  </si>
  <si>
    <t>SVEUČILIŠTE U ZAGREBU - SVEUČILIŠNI RAČUNSKI CENTAR - SRCE</t>
  </si>
  <si>
    <t>34016189309</t>
  </si>
  <si>
    <t>AGENCIJA ZA ODGOJ I OBRAZOVANJE</t>
  </si>
  <si>
    <t>72193628411</t>
  </si>
  <si>
    <t>AGENCIJA ZA ZNANOST I VISOKO OBRAZOVANJE</t>
  </si>
  <si>
    <t>DONJE SVETICE 38/5</t>
  </si>
  <si>
    <t>83358955356</t>
  </si>
  <si>
    <t>NACIONALNI CENTAR ZA VANJSKO VREDNOVANJE OBRAZOVANJA</t>
  </si>
  <si>
    <t>94833993984</t>
  </si>
  <si>
    <t>AGENCIJA ZA MOBILNOST I PROGRAME EUROPSKE UNIJE</t>
  </si>
  <si>
    <t>25385906011</t>
  </si>
  <si>
    <t>AGENCIJA ZA STRUKOVNO OBRAZOVANJE I OBRAZOVANJE ODRASLIH</t>
  </si>
  <si>
    <t>40719411729</t>
  </si>
  <si>
    <t>Tip</t>
  </si>
  <si>
    <t>Agencije</t>
  </si>
  <si>
    <t>RKPNaziv</t>
  </si>
  <si>
    <t>odaberite -</t>
  </si>
  <si>
    <t>left3</t>
  </si>
  <si>
    <t>left2</t>
  </si>
  <si>
    <t>Konto</t>
  </si>
  <si>
    <t>Dani zajmovi neprofitnim organizacijama, građanima i kućanstvima u tuzemstvu</t>
  </si>
  <si>
    <t>Dani zajmovi neprofitnim organizacijama, građanima i kućanstvima u inozemstvu</t>
  </si>
  <si>
    <t>Dani zajmovi trgovačkim društvima u javnom sektoru</t>
  </si>
  <si>
    <t>Izdaci za depozite u kreditnim i ostalim financijskim institucijama - tuzemni</t>
  </si>
  <si>
    <t xml:space="preserve">Izdaci za jamčevne pologe </t>
  </si>
  <si>
    <t>Otplata glavnice primljenih kredita od kreditnih institucija u javnom sektoru</t>
  </si>
  <si>
    <t>Otplata glavnice primljenih kredita od tuzemnih kreditnih institucija izvan javnog sektora</t>
  </si>
  <si>
    <t>Otplata glavnice primljenih zajmova od ostalih tuzemnih financijskih institucija izvan javnog sektora</t>
  </si>
  <si>
    <t>Otplata glavnice primljenih zajmova od tuzemnih trgovačkih društava izvan javnog sektora</t>
  </si>
  <si>
    <t>Otplata glavnice primljenih zajmova od županijskih proračuna</t>
  </si>
  <si>
    <t>671 - izvor 11</t>
  </si>
  <si>
    <t>671 - izvor 12</t>
  </si>
  <si>
    <t>opis konta</t>
  </si>
  <si>
    <t>izvor</t>
  </si>
  <si>
    <t>3 konto</t>
  </si>
  <si>
    <t>Javni instituti</t>
  </si>
  <si>
    <t>-</t>
  </si>
  <si>
    <t>Stavka
(odaberite)</t>
  </si>
  <si>
    <t>OPIS STAVKE</t>
  </si>
  <si>
    <t>IZVOR
(odaberite)</t>
  </si>
  <si>
    <t>AKTIVNOST
(odaberite)</t>
  </si>
  <si>
    <t>Kapitalne pomoći kreditnim i ostalim financijskim institucijama te trgovačkim društvima u javnom sektoru</t>
  </si>
  <si>
    <t>Kapitalne pomoći kreditnim i ostalim financijskim institucijama te trgovačkim društvima i zadrugama izvan javnog sektora</t>
  </si>
  <si>
    <t>Kapitalne pomoći poljoprivrednicima i obrtnicima</t>
  </si>
  <si>
    <t>EU PODPROJEKTI - rashodi</t>
  </si>
  <si>
    <t>AKTIVNOST/PODPROJEKT
(odaberite)</t>
  </si>
  <si>
    <t>NAZIV NOVOG PODPROJEKTA</t>
  </si>
  <si>
    <t xml:space="preserve">Vrijedi od: </t>
  </si>
  <si>
    <t xml:space="preserve">Vrijedi do: </t>
  </si>
  <si>
    <t>TKO JE UPLATITELJ SREDSTAVA ZA EU PROJEKT</t>
  </si>
  <si>
    <t>OPIS PODPROJEKTA</t>
  </si>
  <si>
    <t>A679112</t>
  </si>
  <si>
    <t>REDOVNA DJELATNOST SVEUČILIŠTA U SLAVONSKOM BRODU</t>
  </si>
  <si>
    <t>A622122</t>
  </si>
  <si>
    <t>PROGRAMSKO FINANCIRANJE JAVNIH VISOKIH UČILIŠTA</t>
  </si>
  <si>
    <t>A621038</t>
  </si>
  <si>
    <t>PROGRAMI VJEŽBAONICA VISOKIH UČILIŠTA</t>
  </si>
  <si>
    <t>K621061</t>
  </si>
  <si>
    <t>ODRŽAVANJE OBJEKATA VISOKOOBRAZOVNIH USTANOVA</t>
  </si>
  <si>
    <t>A621180</t>
  </si>
  <si>
    <t>REKTORSKI ZBOR</t>
  </si>
  <si>
    <t>A622012</t>
  </si>
  <si>
    <t>REDOVNA DJELATNOST SEIZMOLOŠKE SLUŽBE</t>
  </si>
  <si>
    <t>OP KONKURENTNOST I KOHEZIJA 2014.-2020., PRIORITET 1 i 10</t>
  </si>
  <si>
    <t>K679106</t>
  </si>
  <si>
    <t>OP UČINKOVITI LJUDSKI POTENCIJALI 2014.-2020., PRIORITET 3</t>
  </si>
  <si>
    <t>A622000</t>
  </si>
  <si>
    <t>REDOVNA DJELATNOST JAVNIH INSTITUTA</t>
  </si>
  <si>
    <t>A622002</t>
  </si>
  <si>
    <t>PROGRAM USAVRŠAVANJA ZNANSTVENIH NOVAKA</t>
  </si>
  <si>
    <t>A622011</t>
  </si>
  <si>
    <t>REDOVNA DJELATNOST GEOLOŠKE SLUŽBE</t>
  </si>
  <si>
    <t>A622125</t>
  </si>
  <si>
    <t>A622132</t>
  </si>
  <si>
    <t>A622137</t>
  </si>
  <si>
    <t>PROGRAMSKO FINANCIRANJE JAVNIH ZNANSTVENIH INSTITUTA</t>
  </si>
  <si>
    <t>K622128</t>
  </si>
  <si>
    <t>NOVI PODPROJEKT</t>
  </si>
  <si>
    <t>A679071.005</t>
  </si>
  <si>
    <t>ERASMUS+ projekt individualne mobilnosti nastavnog i nenastavnog osoblja kroz boravak na inozemnim ustanovama</t>
  </si>
  <si>
    <t>A679072.001</t>
  </si>
  <si>
    <t>ERASMUS+ projekt razvoja prometnih modaliteta kod trajekata i putničkih brodova</t>
  </si>
  <si>
    <t>A679076.001</t>
  </si>
  <si>
    <t>INTERREG SLO-HR Živi dvorci - projekt očuvanja kulturnog nasljeđa</t>
  </si>
  <si>
    <t>A679076.003</t>
  </si>
  <si>
    <t>ERASMUS+ KA107</t>
  </si>
  <si>
    <t>A679077.001</t>
  </si>
  <si>
    <t>BLUTOURSYSTEM projekt unaprjeđenja okvira za održivi rast Plavog turizma</t>
  </si>
  <si>
    <t>A679077.002</t>
  </si>
  <si>
    <t>ERASMUS+ Inovativna poslovna suradnja - model inovativnog učenja u području turizma</t>
  </si>
  <si>
    <t>A679077.004</t>
  </si>
  <si>
    <t>ERASMUS+ Novi sveučilišni kurikul Cultural Studies in Business</t>
  </si>
  <si>
    <t>A679077.006</t>
  </si>
  <si>
    <t>GIANTLEAP Nezagađivački promet autobusa s Pem gorivim stanicama</t>
  </si>
  <si>
    <t>A679077.007</t>
  </si>
  <si>
    <t>HYDRIDE4MOBILITY Razvoj komunalnih vozila pomoću MH spremnika vodika i PEM gorivnih ćelija</t>
  </si>
  <si>
    <t>A679077.014</t>
  </si>
  <si>
    <t>COSME COS Europska poduzetnička mreža za potporu i savjet gospodarstvenicima diljem Europe</t>
  </si>
  <si>
    <t>A679077.015</t>
  </si>
  <si>
    <t>OBZOR 2020 MIROR Europski program združenog doktorata radi integrirane obuke na doktorskoj razini</t>
  </si>
  <si>
    <t>A679077.022</t>
  </si>
  <si>
    <t>ERASMUS+ CAPUS Očuvanje umjetnosti u javnim prostorima</t>
  </si>
  <si>
    <t>A679077.027</t>
  </si>
  <si>
    <t>ERASMUS+ SpeculativeEDU projekt obrazovanja i stjecanja iskustva u području dizajna u nastajanju</t>
  </si>
  <si>
    <t>A679077.029</t>
  </si>
  <si>
    <t>ERASMUS+ Programske zemlje KA103 Mobilnost studenata i osoblja Sveučilišta u Splitu</t>
  </si>
  <si>
    <t>A679077.033</t>
  </si>
  <si>
    <t>ERASMUS+  Partnerske zemlje KA107 Odlazne i dolazne mobilnosti studenata i osoblja Sveučilišta u Splitu</t>
  </si>
  <si>
    <t>A679077.035</t>
  </si>
  <si>
    <t>A679078.014</t>
  </si>
  <si>
    <t>ASKFOOD Savez za vještine i znanje vezano za prehrambeni sektor</t>
  </si>
  <si>
    <t>A679078.015</t>
  </si>
  <si>
    <t>STRENGTH2FOOD  Istraživanje u cilju poboljšanja učinkovitosti programa EU o kvaliteti hrane</t>
  </si>
  <si>
    <t>A679078.016</t>
  </si>
  <si>
    <t>e-Škole A projekt - Uspostava sustava razvoja digitalno zrelih škola</t>
  </si>
  <si>
    <t>A679078.021</t>
  </si>
  <si>
    <t>ERASMUS+ Potpora za nastavno i nenastavno osoblje</t>
  </si>
  <si>
    <t>A679078.024</t>
  </si>
  <si>
    <t>ERASMUS+ projekt mobilnosti i aktivnosti studenata kroz istraživanja u inozemstvu</t>
  </si>
  <si>
    <t>A679078.038</t>
  </si>
  <si>
    <t>Dubrovnik International ESEE Mining school Škola rudarstva za istočnu i jugoistočnu Europu</t>
  </si>
  <si>
    <t>A679078.044</t>
  </si>
  <si>
    <t>EXERTER Mreža pan-europskih stručnjaka za sigurnost eksploziva</t>
  </si>
  <si>
    <t>A679081.001</t>
  </si>
  <si>
    <t>INTERREG Projekt LOW-CARB Integrirano planiranje pokretljivosti s niskom razinom ugljika za urbana područja</t>
  </si>
  <si>
    <t>A679081.004</t>
  </si>
  <si>
    <t>ERASMUS+  Poticanje mobilnosti studenata i znanstveno-nastavnog osoblja</t>
  </si>
  <si>
    <t>K679084.001</t>
  </si>
  <si>
    <t>K679084.002</t>
  </si>
  <si>
    <t>K679084.004</t>
  </si>
  <si>
    <t>Poziv Modernizacija, unaprjeđenje i proširenje infrastrukture studentskog smještaja za studente u nepovoljnom položaju</t>
  </si>
  <si>
    <t>Provedba HKO-a na razini visokog obrazovanja</t>
  </si>
  <si>
    <t>K679106.003</t>
  </si>
  <si>
    <t>Razvoj, unapređenje i provedba stručne prakse u visokom obrazovanju</t>
  </si>
  <si>
    <t>A622125.004</t>
  </si>
  <si>
    <t>H2020 PerformFISH Prevladavanje bioloških, tehničkih i operativnih pitanja u akvakulturi</t>
  </si>
  <si>
    <t>A622125.013</t>
  </si>
  <si>
    <t>H2020 NEW Povezivanje komplementanih nacionalnih ion-beam postrojenja u virtualnu mrežu</t>
  </si>
  <si>
    <t>A622125.015</t>
  </si>
  <si>
    <t>H2020, ERA-net GeoERA Uspostava istraživačkog prostora europskih geoloških službi i stvaranje geološke službe za Europu</t>
  </si>
  <si>
    <t>A622125.018</t>
  </si>
  <si>
    <t>INTERREG Danube: DARLINGe Podunavlje vodeća regija geotermalne energije</t>
  </si>
  <si>
    <t>A622125.019</t>
  </si>
  <si>
    <t>INTERREG Danube: CAMARO-D Primjena inovativnih međunarodnih „Razvojnih planova korištenja zemljišta“ radi utjecaja na vodni režim u slivu rijeke Dunav</t>
  </si>
  <si>
    <t>A622125.020</t>
  </si>
  <si>
    <t>INTERREG Central Europe: PROLINE-CE – Učinkovite prakse upravljanja zemljištem kroz zaštitu vodnih resursa i ne-strukturnih iskustava za ublažavanje poplava</t>
  </si>
  <si>
    <t>A622125.028</t>
  </si>
  <si>
    <t>INTERREG Središnja Europa KEEP ON-Učinkovita politika za trajne i samoodržive projekte u sektoru kulturne baštine</t>
  </si>
  <si>
    <t>K622128.001</t>
  </si>
  <si>
    <t>K622128.002</t>
  </si>
  <si>
    <t>K622128.003</t>
  </si>
  <si>
    <t>Veliki projekt: Otvorene znanstvene infrastrukturne platforme za inovativne primjene u gospodarstvu i društvu – O–ZIP</t>
  </si>
  <si>
    <t>080</t>
  </si>
  <si>
    <t>PRAVOMOĆNE SUDSKE PRESUDE</t>
  </si>
  <si>
    <t>A621183</t>
  </si>
  <si>
    <t>STIPENDIJE I ŠKOLARINE ZA DOKTORSKI STUDIJ</t>
  </si>
  <si>
    <t>Javni instituti u Republici Hrvatskoj</t>
  </si>
  <si>
    <t>A622009</t>
  </si>
  <si>
    <t>POTICAJ RAZVOJA ZNANOSTI I ULAGANJA U KADROVE - FINANCIRANJE ŠKOLARINA ZA POSLIJEDIPLOMSKI STUDIJ</t>
  </si>
  <si>
    <t>A622120</t>
  </si>
  <si>
    <t>08005</t>
  </si>
  <si>
    <t>Ministarstvo znanosti i obrazovanja</t>
  </si>
  <si>
    <t>NOVI AKT</t>
  </si>
  <si>
    <t>NAZIV AKTIVNOSTI / PROJEKTA</t>
  </si>
  <si>
    <t>A577028</t>
  </si>
  <si>
    <t>POTICAJI HRVATSKOJ ZAJEDNICI TEHNIČKE KULTURE</t>
  </si>
  <si>
    <t>A577130</t>
  </si>
  <si>
    <t>POTICAJI UDRUGAMA ZA IZVANINSTITUCIONALNI ODGOJ I OBRAZOVANJE DJECE I MLADIH</t>
  </si>
  <si>
    <t>A578041</t>
  </si>
  <si>
    <t>POMOĆNICI U NASTAVI ZA DJECU S TEŠKOĆAMA U RAZVOJU</t>
  </si>
  <si>
    <t>A733051</t>
  </si>
  <si>
    <t>PROGRAMI IZRADE UDŽBENIKA ZA SLIJEPE I SLABOVIDNE UČENIKE I STUDENTE</t>
  </si>
  <si>
    <t>A767042</t>
  </si>
  <si>
    <t>OBRAZOVANJE OSOBA BEZ HRVATSKOG DRŽAVLJANSTVA</t>
  </si>
  <si>
    <t>K818050</t>
  </si>
  <si>
    <t>A733055</t>
  </si>
  <si>
    <t>PROGRAM IZVRSNOSTI U VISOKOM OBRAZOVANJU - TENURE-TRACK</t>
  </si>
  <si>
    <t>A767038</t>
  </si>
  <si>
    <t>OBZOR 2020. - PROGRAM MEĐUNARODNE MOBILNOSTI ZA ISTRAŽIVAČE - NEWFELPRO</t>
  </si>
  <si>
    <t>K578051</t>
  </si>
  <si>
    <t>08012</t>
  </si>
  <si>
    <t>Državni zavod za intelektualno vlasništvo</t>
  </si>
  <si>
    <t>A763000</t>
  </si>
  <si>
    <t>ADMINISTRACIJA I UPRAVLJANJE DRŽAVNOG ZAVODA ZA INTELEKTUALNO VLASNIŠTVO</t>
  </si>
  <si>
    <t>T763005</t>
  </si>
  <si>
    <t>21836</t>
  </si>
  <si>
    <t>Nacionalna i sveučilišna knjižnica</t>
  </si>
  <si>
    <t>A622017</t>
  </si>
  <si>
    <t>ADMINISTRACIJA I UPRAVLJANJE NACIONALNE SVEUČILIŠNE KNJIŽNICE</t>
  </si>
  <si>
    <t>A622131</t>
  </si>
  <si>
    <t>NABAVA INOZEMNIH ZNANSTVENIH ČASOPISA</t>
  </si>
  <si>
    <t>A622134</t>
  </si>
  <si>
    <t>K622116</t>
  </si>
  <si>
    <t>KNJIGE, UMJETNIČKA DJELA I OSTALE IZLOŽBENE VRIJEDNOSTI</t>
  </si>
  <si>
    <t>21852</t>
  </si>
  <si>
    <t>Hrvatska akademska i istraživačka mreža Carnet</t>
  </si>
  <si>
    <t>A628009</t>
  </si>
  <si>
    <t>ADMINISTRACIJA I UPRAVLJANJE HRVATSKE AKADEMSKE I ISTRAŽIVAČKE MREŽE CARNET</t>
  </si>
  <si>
    <t>A628011</t>
  </si>
  <si>
    <t>PROGRAM TELEKOMUNIKACIJSKIH KAPACITETA ZA MREŽU CARNET</t>
  </si>
  <si>
    <t>A628015</t>
  </si>
  <si>
    <t>UKLJUČIVANJE MREŽE CARNET U PAN-EUROPSKE AKADEMSKE I ISTRAŽIVAČKE MREŽE</t>
  </si>
  <si>
    <t>A628068</t>
  </si>
  <si>
    <t>SUDJELOVANJE NA IZGRADNJI, TESTIRANJU I RAZVOJU OKOSNICE PAN-EUROPSKE RAČUNALNO KOMUNIKACIJSKE MREŽE</t>
  </si>
  <si>
    <t>A628070</t>
  </si>
  <si>
    <t>PROGRAM OBJEDINJAVANJA I ODRŽAVANJA NACIONALNIH INFORMACIJSKIH SERVISA I E-ŠKOLA</t>
  </si>
  <si>
    <t>A628074</t>
  </si>
  <si>
    <t>PROGRAMI ZAJEDNICE</t>
  </si>
  <si>
    <t>A628089</t>
  </si>
  <si>
    <t>JAČANJE KAPACITETA NACIONALNOG CERT-A I POBOLJŠANJE SURADNJE NA HR I EU RAZINI - GROWCERT</t>
  </si>
  <si>
    <t>K406669</t>
  </si>
  <si>
    <t>CARNET - ZAJEDNIČKA RK INFRASTRUKTURA</t>
  </si>
  <si>
    <t>K628069</t>
  </si>
  <si>
    <t>ULAGANJE U OPREMU ZA ODRŽAVANJE NACIONALNIH I INFORMACIJSKIH SERVISA</t>
  </si>
  <si>
    <t>K628080</t>
  </si>
  <si>
    <t>OP KONKURENTNOST I KOHEZIJA 2014.-2020., PRIORITET 9</t>
  </si>
  <si>
    <t>K628081</t>
  </si>
  <si>
    <t>OP UČINKOVITI LJUDSKI POTENCIJALI 2014.-2020., PRIORITET 3 i 4</t>
  </si>
  <si>
    <t>21869</t>
  </si>
  <si>
    <t>Leksikografski zavod Miroslav Krleža</t>
  </si>
  <si>
    <t>A622107</t>
  </si>
  <si>
    <t>ADMINISTRACIJA I UPRAVLJANJE LEKSIKOGRAFSKOG ZAVODA MIROSLAV KRLEŽA</t>
  </si>
  <si>
    <t>A622136</t>
  </si>
  <si>
    <t>23665</t>
  </si>
  <si>
    <t>Sveučilišni računski centar SRCE</t>
  </si>
  <si>
    <t>A628018</t>
  </si>
  <si>
    <t>ADMINISTRACIJA I UPRAVLJANJE SVEUČILIŠNOG RAČUNSKOG CENTRA SRCE</t>
  </si>
  <si>
    <t>A628084</t>
  </si>
  <si>
    <t>K628055</t>
  </si>
  <si>
    <t>SRCE -IZRAVNA KAPITALNA ULAGANJA</t>
  </si>
  <si>
    <t>K628087</t>
  </si>
  <si>
    <t>OP KONKURENTNOST I KOHEZIJA 2014.-2020., PRIORITETI 1 i 10</t>
  </si>
  <si>
    <t>23962</t>
  </si>
  <si>
    <t>Agencija za odgoj i obrazovanje</t>
  </si>
  <si>
    <t>A580006</t>
  </si>
  <si>
    <t>A733001</t>
  </si>
  <si>
    <t>ADMINISTRACIJA I UPRAVLJANJE AGENCIJE ZA ODGOJ I OBRAZOVANJE</t>
  </si>
  <si>
    <t>A733027</t>
  </si>
  <si>
    <t>A733032</t>
  </si>
  <si>
    <t>IZVANNASTAVNE AKTIVNOSTI U OSNOVNIM I SREDNJIM ŠKOLAMA-NATJECANJE</t>
  </si>
  <si>
    <t>A767022</t>
  </si>
  <si>
    <t>STRUČNO USAVRŠAVANJE ODGOJNO-OBRAZOVNIH DJELATNIKA U SUSTAVU OSNOVNOG I SREDNJEG ŠKOLSTVA</t>
  </si>
  <si>
    <t>38487</t>
  </si>
  <si>
    <t>Agencija za znanost i visoko obrazovanje</t>
  </si>
  <si>
    <t>A621155</t>
  </si>
  <si>
    <t>ADMINISTRACIJA I UPRAVLJANJE AGENCIJE ZA ZNANOST I VISOKO OBRAZOVANJE</t>
  </si>
  <si>
    <t>A621179</t>
  </si>
  <si>
    <t>A621182</t>
  </si>
  <si>
    <t>VIJEĆE VELEUČILIŠTA I VISOKIH ŠKOLA</t>
  </si>
  <si>
    <t>A621186</t>
  </si>
  <si>
    <t>VREDNOVANJE ZNANSTVENIH ORGANIZACIJA</t>
  </si>
  <si>
    <t>A621187</t>
  </si>
  <si>
    <t>VREDNOVANJE VISOKIH UČILIŠTA</t>
  </si>
  <si>
    <t>A621190</t>
  </si>
  <si>
    <t>VANJSKA PROSUDBA SUSTAVA OSIGURANJA KVALITETE VISOKIH UČILIŠTA I ZNANSTVENIH ORGANIZACIJA (VP)</t>
  </si>
  <si>
    <t>A621191</t>
  </si>
  <si>
    <t>PRAĆENJE ZAPOŠLJAVANJA DIPLOMIRANIH STUDENATA</t>
  </si>
  <si>
    <t>A621192</t>
  </si>
  <si>
    <t>TROŠKOVI SREDIŠNJEG PRIJAVNOG UREDA</t>
  </si>
  <si>
    <t>A867002</t>
  </si>
  <si>
    <t>USKLAĐIVANJE PRISTUPA STRUKOVNOG VISOKOG OBRAZOVANJA U EUROPI - EURASHE</t>
  </si>
  <si>
    <t>A867004</t>
  </si>
  <si>
    <t>ODBOR ZA ETIKU U ZNANOSTI I VISOKOM OBRAZOVANJU</t>
  </si>
  <si>
    <t>A867009</t>
  </si>
  <si>
    <t>ERASMUS PLUS - MODERNIZACIJA VISOKIH UČILIŠTA PUTEM UNAPRJEĐENJA FUNKCIJE UPRAVLJANJA LJUDSKIM POTENCIJALIMA</t>
  </si>
  <si>
    <t>A867010</t>
  </si>
  <si>
    <t>MODERNIZACIJA, OBRAZOVANJE I LJUDSKA PRAVA (MEHR)</t>
  </si>
  <si>
    <t>A867013</t>
  </si>
  <si>
    <t>ERASMUS PLUS - BAZA PODATAKA REZULTATA VANJSKIH VREDNOVANJA</t>
  </si>
  <si>
    <t>K621178</t>
  </si>
  <si>
    <t>OPREMANJE I UREĐENJE AGENCIJE ZA ZNANOST I VISOKO OBRAZOVANJE</t>
  </si>
  <si>
    <t>K621194</t>
  </si>
  <si>
    <t>NACIONALNI INFORMACIJSKI SUSTAV PRIJAVA NA VISOKA UČILIŠTA - NISpVU</t>
  </si>
  <si>
    <t>K867008</t>
  </si>
  <si>
    <t>40883</t>
  </si>
  <si>
    <t>Nacionalni centar za vanjsko vrednovanje obrazovanja</t>
  </si>
  <si>
    <t>A580046</t>
  </si>
  <si>
    <t>ADMINISTRACIJA I UPRAVLJANJE NACIONALNOG CENTRA ZA VANJSKO VREDNOVANJE OBRAZOVANJA</t>
  </si>
  <si>
    <t>A814000</t>
  </si>
  <si>
    <t>A814001</t>
  </si>
  <si>
    <t>DRŽAVNA MATURA</t>
  </si>
  <si>
    <t>A814007</t>
  </si>
  <si>
    <t>UNAPREĐENJE KVALITETE OBRAZOVNOG SUSTAVA</t>
  </si>
  <si>
    <t>43335</t>
  </si>
  <si>
    <t>Agencija za mobilnost i programe Europske unije</t>
  </si>
  <si>
    <t>A589088</t>
  </si>
  <si>
    <t>ADMINISTRACIJA I UPRAVLJANJE AGENCIJE ZA MOBILNOST I EU PROGRAME</t>
  </si>
  <si>
    <t>A589091</t>
  </si>
  <si>
    <t>A818017</t>
  </si>
  <si>
    <t>PROVOĐENJE MREŽNIH PROJEKATA IZ OBZOR 2020.PROGRAMA</t>
  </si>
  <si>
    <t>A818022</t>
  </si>
  <si>
    <t>PROVEDBA EUROPASS INICIJATIVE</t>
  </si>
  <si>
    <t>A818023</t>
  </si>
  <si>
    <t>PROVEDBA EURODESK MREŽE</t>
  </si>
  <si>
    <t>A818024</t>
  </si>
  <si>
    <t>PROVEDBA E-TWINNING MREŽE</t>
  </si>
  <si>
    <t>A818025</t>
  </si>
  <si>
    <t>PROVEDBA EUROGUIDANCE MREŽE</t>
  </si>
  <si>
    <t>A818032</t>
  </si>
  <si>
    <t>STRUČNA SKUPINA ZA ECVET</t>
  </si>
  <si>
    <t>A818033</t>
  </si>
  <si>
    <t>ZNANSTVENA I VISOKOŠKOLSKA MOBILNOST</t>
  </si>
  <si>
    <t>A818042</t>
  </si>
  <si>
    <t>A818043</t>
  </si>
  <si>
    <t>A818044</t>
  </si>
  <si>
    <t>A818045</t>
  </si>
  <si>
    <t>A818055</t>
  </si>
  <si>
    <t>PORTAL STUDY IN CROATIA</t>
  </si>
  <si>
    <t>A818058</t>
  </si>
  <si>
    <t>A818059</t>
  </si>
  <si>
    <t>A818060</t>
  </si>
  <si>
    <t>EURYDICE EUROPSKA MREŽA ZA PODATKE I ANALIZE O SUSTAVIMA OBRAZOVANJA</t>
  </si>
  <si>
    <t>A818061</t>
  </si>
  <si>
    <t>ERASMUS PLUS - SUFINANCIRANJE – DIO PROVEDBE MLADI</t>
  </si>
  <si>
    <t>46173</t>
  </si>
  <si>
    <t>Agencija za strukovno obrazovanje i obrazovanje odraslih</t>
  </si>
  <si>
    <t>A848001</t>
  </si>
  <si>
    <t>ADMINISTRACIJA I UPRAVLJANJE AGENCIJE ZA STRUKOVNO OBRAZOVANJE I  OBRAZOVANJE ODRASLIH</t>
  </si>
  <si>
    <t>A848009</t>
  </si>
  <si>
    <t>PROMICANJE KULTURE UČENJA: TJEDAN CJELOŽIVOTNOG UČENJA</t>
  </si>
  <si>
    <t>A848010</t>
  </si>
  <si>
    <t>STRUČNO SAVJETODAVNA DJELATNOST</t>
  </si>
  <si>
    <t>A848014</t>
  </si>
  <si>
    <t>RAZVOJ SUSTAVA STRUKOVNOG OBRAZOVANJA</t>
  </si>
  <si>
    <t>A848018</t>
  </si>
  <si>
    <t>DRŽAVNA NATJECANJA</t>
  </si>
  <si>
    <t>A848020</t>
  </si>
  <si>
    <t>RAZVOJ SUSTAVA OBRAZOVANJA ODRASLIH</t>
  </si>
  <si>
    <t>A848023</t>
  </si>
  <si>
    <t>REFERNET U REPUBLICI HRVATSKOJ</t>
  </si>
  <si>
    <t>A848039</t>
  </si>
  <si>
    <t>NACIONALNA REFERENTNA TOČKA ZA EUROPSKI SUSTAV OSIGURANJA KVALITETE U STRUKOVNOM OBRAZOVANJU I OSPOSOBLJAVANJU - EQAVET NRP</t>
  </si>
  <si>
    <t>A848041</t>
  </si>
  <si>
    <t>ERASMUS PLUS - PROVEDBA ISTRAŽIVANJA KOMPETENCIJA ODRASLIH OSOBA U REPUBLICI HRVATSKOJ - PIAAC HRVATSKA</t>
  </si>
  <si>
    <t>A848042</t>
  </si>
  <si>
    <t>EPALE - NACIONALNA SLUŽBA ZA PODRŠKU ZA REPUBLIKU HRVATSKU 2019.-2020. (EPALE IV)</t>
  </si>
  <si>
    <t>A848043</t>
  </si>
  <si>
    <t>ERASMUS PLUS - UNAPREĐENJE VJEŠTINA U STRUKOVNOM OBRAZOVANJU I OSPOSOBLJAVANJU - IMPROVET</t>
  </si>
  <si>
    <t>K848038</t>
  </si>
  <si>
    <t>T848027</t>
  </si>
  <si>
    <t>OP UČINKOVITI LJUDSKI POTENCIJALI 2014. - 2020., PRIORITET 5</t>
  </si>
  <si>
    <t>PODPROJEKTI (P4)</t>
  </si>
  <si>
    <t>K818050.008</t>
  </si>
  <si>
    <t>K818050.009</t>
  </si>
  <si>
    <t>Sufinanciranje troškova uključivanja djece  u socio-ekonomski nepovoljnoj situaciji u predškolske ustanove</t>
  </si>
  <si>
    <t>K818050.011</t>
  </si>
  <si>
    <t>Uspostava regionalnih centara kompetencija u strukovnom obrazovanju u odabranim sektorima</t>
  </si>
  <si>
    <t>Projekt razvoja karijera mladih istraživača - izobrazba novih doktora znanosti</t>
  </si>
  <si>
    <t>Program suradnje s hrvatskim znanstvenicima u dijaspori ''ZNANSTVENA SURADNJA''</t>
  </si>
  <si>
    <t>K818050.023</t>
  </si>
  <si>
    <t>MZO Tehnička pomoć OP ULJP faza I</t>
  </si>
  <si>
    <t>K578051.001</t>
  </si>
  <si>
    <t>Znanstveno i tehnologijsko predviđanje</t>
  </si>
  <si>
    <t>K578051.002</t>
  </si>
  <si>
    <t>Ulaganje u znanost i inovacije (SIIF)</t>
  </si>
  <si>
    <t>K578051.003</t>
  </si>
  <si>
    <t>Jačanje kapaciteta za istraživanje, razvoj i inovacije (STRIP)</t>
  </si>
  <si>
    <t>K578051.004</t>
  </si>
  <si>
    <t>K578051.005</t>
  </si>
  <si>
    <t>Veliki projekt: ˝Dječji centar za translacijsku medicinu˝ Dječje bolnice Srebrnjak</t>
  </si>
  <si>
    <t>Priprema IRI infrastrukturnih projekata</t>
  </si>
  <si>
    <t>K578051.008</t>
  </si>
  <si>
    <t>Poziv Centri kompetencija</t>
  </si>
  <si>
    <t>K578051.009</t>
  </si>
  <si>
    <t>Tehnička pomoć za MZO</t>
  </si>
  <si>
    <t>K628081.001</t>
  </si>
  <si>
    <t>II. faza programa "e-Škole: Cjelovita informatizacija procesa poslovanja škola i nastavnih procesa u svrhu stvaranja digitalno zrelih škola za 21. stoljeće"</t>
  </si>
  <si>
    <t>K628081.002</t>
  </si>
  <si>
    <t>Informatizacija procesa i uspostava cjelovite elektroničke usluge upisa u odgojne i obrazovne ustanove</t>
  </si>
  <si>
    <t>K628087.001</t>
  </si>
  <si>
    <t>Znanstveno i tehnologijsko predviđanje - sustav CroRIS</t>
  </si>
  <si>
    <t>K628087.002</t>
  </si>
  <si>
    <t>Hrvatski znanstveni i obrazovni oblak (HR ZOO)</t>
  </si>
  <si>
    <t>K848038.002</t>
  </si>
  <si>
    <t>Modernizacija sustava strukovnog obrazovanja i osposobljavanja</t>
  </si>
  <si>
    <t>K848038.003</t>
  </si>
  <si>
    <t>Osiguravanje kvalitete u sustavu obrazovanja odraslih</t>
  </si>
  <si>
    <t>K848038.004</t>
  </si>
  <si>
    <t>Promocija učeničkih kompetencija i strukovnog obrazovanja kroz strukovna natjecanja i smotre</t>
  </si>
  <si>
    <t>K848038.005</t>
  </si>
  <si>
    <t>Promocija cjeloživotnog učenja – faza II</t>
  </si>
  <si>
    <t>K848038.006</t>
  </si>
  <si>
    <t>E škole</t>
  </si>
  <si>
    <t>IZVOR 81                Namjenski primici od zaduživanja</t>
  </si>
  <si>
    <t>MZO</t>
  </si>
  <si>
    <t>Prihodi od igara na sreću</t>
  </si>
  <si>
    <t>Švicarski instrument</t>
  </si>
  <si>
    <t>Ostale refundacije iz pomoći EU</t>
  </si>
  <si>
    <t>Namjenski primici od inozemnog zaduživanja</t>
  </si>
  <si>
    <t>Naknada za priređivanje lutrijskih igara, izvor 41</t>
  </si>
  <si>
    <t>Naknade za priređivanje igara na sreću u casinima, izvor 41</t>
  </si>
  <si>
    <t>Naknade za priređivanje klađenja, izvor 41</t>
  </si>
  <si>
    <t>Naknade za priređivanje igara na sreću na automatima, izvor 41</t>
  </si>
  <si>
    <t>Prihodi iz dobiti Hrvatske lutrije, izvor 41</t>
  </si>
  <si>
    <t>Tekuće pomoći od institucija i tijela EU Švicarski instrument</t>
  </si>
  <si>
    <t>Tekuće pomoći od institucija i tijela EU – ostale refundacije</t>
  </si>
  <si>
    <t>Tekuće pomoći od institucija i tijela EU – Instrumenti europskog gospodarskog prostora</t>
  </si>
  <si>
    <t>Instrumenti Europskog gospodarskog prostora i ostali instrumenti</t>
  </si>
  <si>
    <t>Tek.pom.od instit. tijela EU - fondovi za unutarnje poslove</t>
  </si>
  <si>
    <t>Fondovi za unutarnje poslove</t>
  </si>
  <si>
    <t>Kapitalne pomoći od institucija i tijela EU Švicarski instrument</t>
  </si>
  <si>
    <t>Kapitalne pomoći od institucija i tijela EU - ostale refundacije</t>
  </si>
  <si>
    <t>Kapitalne pomoći od institucija i tijela EU - Instrumenti europskog gospodarskog prostora</t>
  </si>
  <si>
    <t>Kapitalne pomoći od institucija i tijela EU - Fondovi za unutarnje poslove</t>
  </si>
  <si>
    <t>Primici od povrata depozita od tuzemnih kreditnih i ostalih institucija - dugoročni - namjenski</t>
  </si>
  <si>
    <t>Dionice i udjeli u glavnici trgovačkih društava u javnom sektoru - izvor 43</t>
  </si>
  <si>
    <t xml:space="preserve">IZVOR 41                  Vlastiti prihodi </t>
  </si>
  <si>
    <t xml:space="preserve">IZVOR 552                             Ostale pomoći </t>
  </si>
  <si>
    <t>573 Instrumenti Europskog gospodarskog prostora i ostali instrumenti</t>
  </si>
  <si>
    <t>575 Fondovi za unutarnje poslove</t>
  </si>
  <si>
    <t>NOVA AKT</t>
  </si>
  <si>
    <t>REDOVNA DJELATNOST SVEUČILIŠTA U ZAGREBU (IZ EVIDENCIJSKIH PRIHODA)</t>
  </si>
  <si>
    <t>REDOVNA DJELATNOST SVEUČILIŠTA U RIJECI (IZ EVIDENCIJSKIH PRIHODA)</t>
  </si>
  <si>
    <t>REDOVNA DJELATNOST SVEUČILIŠTA U OSIJEKU (IZ EVIDENCIJSKIH PRIHODA)</t>
  </si>
  <si>
    <t>REDOVNA DJELATNOST SVEUČILIŠTA U SPLITU (IZ EVIDENCIJSKIH PRIHODA)</t>
  </si>
  <si>
    <t>REDOVNA DJELATNOST SVEUČILIŠTA U ZADRU (IZ EVIDENCIJSKIH PRIHODA)</t>
  </si>
  <si>
    <t>REDOVNA DJELATNOST SVEUČILIŠTA U DUBROVNIKU (IZ EVIDENCIJSKIH PRIHODA)</t>
  </si>
  <si>
    <t>REDOVNA DJELATNOST VELEUČILIŠTA I VISOKIH ŠKOLA (IZ EVIDENCIJSKIH PRIHODA)</t>
  </si>
  <si>
    <t>REDOVNA DJELATNOST SVEUČILIŠTA U PULI (IZ EVIDENCIJSKIH PRIHODA)</t>
  </si>
  <si>
    <t>REDOVNA DJELATNOST SVEUČILIŠTA SJEVER (IZ EVIDENCIJSKIH PRIHODA)</t>
  </si>
  <si>
    <t>REDOVNA DJELATNOST JAVNIH INSTITUTA (IZ EVIDENCIJSKIH PRIHODA)</t>
  </si>
  <si>
    <t>ADMINISTRACIJA I UPRAVLJANJE NACIONALNE SVEUČILIŠNE KNJIŽNICE (IZ EVIDENCIJSKIH PRIHODA)</t>
  </si>
  <si>
    <t>ADMINISTRACIJA I UPRAVLJANJE SVEUČILIŠNOG RAČUNSKOG CENTRA SRCE  (IZ EVIDENCIJSKIH PRIHODA)</t>
  </si>
  <si>
    <t>ADMINISTRACIJA I UPRAVLJANJE LEKSIKOGRAFSKOG ZAVODA MIROSLAV KRLEŽA (IZ EVIDENCIJSKIH PRIHODA)</t>
  </si>
  <si>
    <t>K818050.024</t>
  </si>
  <si>
    <t>A679071.018</t>
  </si>
  <si>
    <t>ERAMCA-Procjena ekološkog rizika i ublažavanje imovine kulturne baštine u Srednjoj Aziji</t>
  </si>
  <si>
    <t>A679071.019</t>
  </si>
  <si>
    <t>Znanstveni centar izvrsnosti personalizirana briga o zdravlju</t>
  </si>
  <si>
    <t>Potpora za očuvanje, održivo korištenje i razvoj genetskih izvora u poljoprivredi</t>
  </si>
  <si>
    <t>A679072.025</t>
  </si>
  <si>
    <t>HORIZON 2020-MSCA-ITN-2019 - THREAD</t>
  </si>
  <si>
    <t>A679072.040</t>
  </si>
  <si>
    <t>VALUECARE - METODOLOGIJA NA VRIJEDNOSTI ZA INTEGRIRANU NjEGU PODRUČENA IcT-om</t>
  </si>
  <si>
    <t>A679072.041</t>
  </si>
  <si>
    <t>ERASMUS+ SKILLSEA</t>
  </si>
  <si>
    <t>A679072.044</t>
  </si>
  <si>
    <t>ERASMUS +LANGUIDE</t>
  </si>
  <si>
    <t>A679072.046</t>
  </si>
  <si>
    <t>SPEAR - Podržavanje i implantacija planova za rodnu ravnopravnost u istraživanju</t>
  </si>
  <si>
    <t>A679072.049</t>
  </si>
  <si>
    <t>PROMEHS</t>
  </si>
  <si>
    <t>A679072.051</t>
  </si>
  <si>
    <t>HKO-Dig IT - Izrada standarda zanimanja i standarda kvalifikacija u djelatnostima računarstva</t>
  </si>
  <si>
    <t>A679072.052</t>
  </si>
  <si>
    <t>HKO-ELE Primjena Hrvatskog kvalifikacijskog okvira za sveučilišne studijske programe u području elektrotehnike</t>
  </si>
  <si>
    <t>A679072.057</t>
  </si>
  <si>
    <t>DIP2Future: Razvoj obrazovnih programa, standarda kvalifikacije i standarda zanimanja iz područja IKT-a u skladu s HKO-om</t>
  </si>
  <si>
    <t>A679072.058</t>
  </si>
  <si>
    <t>Veleri- OI IoT School: Razvoj racionalnog obrazovnog programa</t>
  </si>
  <si>
    <t>A679072.065</t>
  </si>
  <si>
    <t>Industrijska baština</t>
  </si>
  <si>
    <t>A679074.011</t>
  </si>
  <si>
    <t>ERASMUS + EU-CONEXUXS</t>
  </si>
  <si>
    <t>A679074.013</t>
  </si>
  <si>
    <t>ERASMUS+ KA1- mobilnost u visokom obrazovanju</t>
  </si>
  <si>
    <t>A679077.039</t>
  </si>
  <si>
    <t>INTERREG DEEP-SEA – Razvoj planiranja energetske učinkovitosti i mobilnih usluga marina na Jadranskoj obali</t>
  </si>
  <si>
    <t>A679077.040</t>
  </si>
  <si>
    <t>INTERREG E-CITIJENS - Sustav za podršku odlučivanju (SPO) u upravljanju hitnim situacijama za potrebe civilne zaštite zasnovan na građanskom novinarstvu, a za poboljšanje sigurnosti na području Jadrana</t>
  </si>
  <si>
    <t>A679077.041</t>
  </si>
  <si>
    <t>INTERREG MoST - Monitoring prodora slane vode u obalne vodonosnike i testiranje pilot projekata za smanjenje štetnog utjecaja od zaslanjivanja</t>
  </si>
  <si>
    <t>A679077.043</t>
  </si>
  <si>
    <t>INTERREG Plastic Busters MPA: Očuvanje biološke raznolikosti od plastike u zaštićenim morskim područjima na Mediteranu</t>
  </si>
  <si>
    <t>A679077.044</t>
  </si>
  <si>
    <t>SHExtreme</t>
  </si>
  <si>
    <t>A679077.045</t>
  </si>
  <si>
    <t>ERASMUS + Izgradnja kapaciteta za plavi rast i razvoj kurikuluma morskog ribarstva u Albaniji</t>
  </si>
  <si>
    <t>A679077.047</t>
  </si>
  <si>
    <t>INTERREG FAIRSEA- Ribolov u jadranskoj regiji zajednički pristup ekosustavu</t>
  </si>
  <si>
    <t>A679077.050</t>
  </si>
  <si>
    <t>Društvene znanosti i humanističke znanosti u međusektorskoj suradnji za bolje obrazovanje i održive inovacije</t>
  </si>
  <si>
    <t>A679077.051</t>
  </si>
  <si>
    <t>BLUEWBC - Održivi razvoj BLUE ekonomija putem visokog obrazovanja i inovacija u zemljama zapadnog Balkana</t>
  </si>
  <si>
    <t>A679077.052</t>
  </si>
  <si>
    <t>SEA EU - Europsko sveučilište mora</t>
  </si>
  <si>
    <t>DATACROSS – Napredne metode i tehnologije u znanosti o podacima i kooperativnim sustavima</t>
  </si>
  <si>
    <t>A679077.055</t>
  </si>
  <si>
    <t>STIM-REI</t>
  </si>
  <si>
    <t>A679077.057</t>
  </si>
  <si>
    <t>EUROfusion</t>
  </si>
  <si>
    <t>A679077.060</t>
  </si>
  <si>
    <t>GEOBIZ</t>
  </si>
  <si>
    <t>A679077.061</t>
  </si>
  <si>
    <t>PROMISE -Personalizirana medicina- osnovna edukacija</t>
  </si>
  <si>
    <t>A679077.062</t>
  </si>
  <si>
    <t>mathSTEM - Podučavanje matematike i izrada smjernica za mathSTEM metodologiju</t>
  </si>
  <si>
    <t>A679077.067</t>
  </si>
  <si>
    <t>Razvoj karijera mladih istraživača</t>
  </si>
  <si>
    <t>A679078.064</t>
  </si>
  <si>
    <t>STRONG - 2020</t>
  </si>
  <si>
    <t>A679078.076</t>
  </si>
  <si>
    <t>OBZOR 2020 INSULAE - Maksimiziranje utjecaja inovativnih energetskih pristupa na otocima EU-a</t>
  </si>
  <si>
    <t>A679078.077</t>
  </si>
  <si>
    <t>OBZOR 2020 NOWELTIES - Zajednički doktorski laboratorij za nove materijale i inovativne tehnologije pročišćavanja vode</t>
  </si>
  <si>
    <t>A679078.083</t>
  </si>
  <si>
    <t>HORIZON 2020 SOLARNET</t>
  </si>
  <si>
    <t>A679078.086</t>
  </si>
  <si>
    <t>OBZOR 2020 Alliance4life, Savez za nauke o životu: Završne podjele u istraživanju i inovacijama u Europskoj uniji</t>
  </si>
  <si>
    <t>A679078.087</t>
  </si>
  <si>
    <t>OBZOR 2020-OSTEOproSPINE - Novostenski lijek za regeneraciju kostiju</t>
  </si>
  <si>
    <t>A679078.090</t>
  </si>
  <si>
    <t>OBZOR 2020 - Biochip BIO inženjerski grafti za liječenje hrskavice u pacijenata</t>
  </si>
  <si>
    <t>A679078.094</t>
  </si>
  <si>
    <t>CROSSJUSTICE</t>
  </si>
  <si>
    <t>A679078.100</t>
  </si>
  <si>
    <t>LIFE 16 NAT/SI/000634 PROJECT LIFE LYNX</t>
  </si>
  <si>
    <t>A679078.102</t>
  </si>
  <si>
    <t>INTERREG CARNIVORA DINARICA - Prekogranična suradnja za dugoroočno očuvanje velikih zvijeri</t>
  </si>
  <si>
    <t>A679078.108</t>
  </si>
  <si>
    <t>AMED</t>
  </si>
  <si>
    <t>A679078.111</t>
  </si>
  <si>
    <t>EIT HEALTH - Local activities in Regional Innovation Scheme regions</t>
  </si>
  <si>
    <t>A679078.113</t>
  </si>
  <si>
    <t>CROSKILLS</t>
  </si>
  <si>
    <t>A679078.114</t>
  </si>
  <si>
    <t>BRIDGE SMS</t>
  </si>
  <si>
    <t>A679078.115</t>
  </si>
  <si>
    <t>ANAGENNISI</t>
  </si>
  <si>
    <t>A679078.116</t>
  </si>
  <si>
    <t>HORIZON 2020 FIT-TO-Nzeb</t>
  </si>
  <si>
    <t>A679078.118</t>
  </si>
  <si>
    <t>H 2020 RISE OpenInnoTrain</t>
  </si>
  <si>
    <t>A679078.120</t>
  </si>
  <si>
    <t>FOCUS -Prisilna raseljavanja i solidarnost zajednice domaćina prema izbjeglica</t>
  </si>
  <si>
    <t>A679078.125</t>
  </si>
  <si>
    <t>ERASMUS+ PROGRAM PROJECT SOFTVETS 2018-1-HR01-KA203-047494</t>
  </si>
  <si>
    <t>A679078.126</t>
  </si>
  <si>
    <t>e-Škole B</t>
  </si>
  <si>
    <t>A679078.127</t>
  </si>
  <si>
    <t>EDU4GAMES - HKO</t>
  </si>
  <si>
    <t>A679078.129</t>
  </si>
  <si>
    <t>OBZOR 2020 - TO DO</t>
  </si>
  <si>
    <t>A679078.130</t>
  </si>
  <si>
    <t>ERASMUS + 2020-HR01-KA103</t>
  </si>
  <si>
    <t>A679078.151</t>
  </si>
  <si>
    <t>CEKOM Centar kompetencija u molekularnoj dijagnostici</t>
  </si>
  <si>
    <t>K679084.005</t>
  </si>
  <si>
    <t>A622125.038</t>
  </si>
  <si>
    <t>BARMIG Pregovaranje uvjeta rada i socijalnih prava radnika migranata u državama srednje I istočne Europe</t>
  </si>
  <si>
    <t>A622125.040</t>
  </si>
  <si>
    <t>SoPHIA -  DRUŠTVENA PLATFORMA ZA PROCJENU UTICAJA HOLISTIČKE BAŠTINE</t>
  </si>
  <si>
    <t>A622125.041</t>
  </si>
  <si>
    <t>INTERREG-ENRAS Osiguranje sigurnosti intervencijskih postrojbi u slučaju nuklearne ili radiološke nesreće</t>
  </si>
  <si>
    <t>A622125.042</t>
  </si>
  <si>
    <t>OBZOR 2020 RISKGONE  Upravljanje rizikom od nanotehnologije</t>
  </si>
  <si>
    <t>A622125.043</t>
  </si>
  <si>
    <t>AIRQ Proširenje i modernizacija državne mreže za trajno praćenje kvalitete zraka</t>
  </si>
  <si>
    <t>A622125.045</t>
  </si>
  <si>
    <t>LIFE SySTEMIC Održivo upravljanje šuma u  uvjetima klimatskih promjena</t>
  </si>
  <si>
    <t>STRONG-2020 - Jaka interakcija na granici znanja</t>
  </si>
  <si>
    <t>A622125.053</t>
  </si>
  <si>
    <t>NI4OS-Europe - Nacionalne inicijative za otvorenu znanost u Europi</t>
  </si>
  <si>
    <t>A622125.054</t>
  </si>
  <si>
    <t>ERASMUS+ Hand in Hand</t>
  </si>
  <si>
    <t>A622125.055</t>
  </si>
  <si>
    <t>ERASMUS+ Podrška boljem znanju u području politike mladih (Youth Wiki)</t>
  </si>
  <si>
    <t>A622125.057</t>
  </si>
  <si>
    <t>INTERREG EUROPE LOCAL FLAVOURS Autentični turizam temeljen na lokalnim kulturnim ukusima</t>
  </si>
  <si>
    <t>A622125.058</t>
  </si>
  <si>
    <t>WINTTER MED</t>
  </si>
  <si>
    <t>A622125.059</t>
  </si>
  <si>
    <t>SPRINT -Prijelaz održive zaštite bilja</t>
  </si>
  <si>
    <t>K622128.007</t>
  </si>
  <si>
    <t>Strateški projekt "Centar za napredne laserske tehnike"</t>
  </si>
  <si>
    <t>K622128.008</t>
  </si>
  <si>
    <t>A577000</t>
  </si>
  <si>
    <t>ADMINISTRACIJA I UPRAVLJANJE</t>
  </si>
  <si>
    <t>A577004</t>
  </si>
  <si>
    <t>PROVEDBA KURIKULARNE REFORME</t>
  </si>
  <si>
    <t>A577124</t>
  </si>
  <si>
    <t>HRVATSKA NASTAVA U INOZEMSTVU</t>
  </si>
  <si>
    <t>A577132</t>
  </si>
  <si>
    <t>POTICANJE MEĐUNARODNE OBRAZOVNE SURADNJE ŠKOLA</t>
  </si>
  <si>
    <t>A578062</t>
  </si>
  <si>
    <t>ERASMUS+ SOCIJALNA I MEĐUNARODNA DIMENZIJA OBRAZOVANJA I PRIZNAVANJA PRETHODNOG UČENJA - SIDERAL</t>
  </si>
  <si>
    <t>A578065</t>
  </si>
  <si>
    <t>ERASMUS+ PROJEKT BAQUAL - BOLJE AKADEMSKE KVALIFIKACIJE KROZ OSIGURAVANJE KVALITETE</t>
  </si>
  <si>
    <t>A579069</t>
  </si>
  <si>
    <t>RAZVOJ PREDŠKOLSKOG I OSNOVNOŠKOLSKOG SUSTAVA ODGOJA I OBRAZOVANJA</t>
  </si>
  <si>
    <t>A580014</t>
  </si>
  <si>
    <t>A580044</t>
  </si>
  <si>
    <t>RAZVOJ SUSTAVA SREDNJOŠKOLSKOG ODGOJA I OBRAZOVANJA</t>
  </si>
  <si>
    <t>A679047</t>
  </si>
  <si>
    <t>MEĐUNARODNA SURADNJA I EUROPSKI POSLOVI</t>
  </si>
  <si>
    <t>A733050</t>
  </si>
  <si>
    <t>PRAĆENJE I IMPLEMENTACIJA POLITIKA EUROPSKOG ISTRAŽIVAČKOG PROSTORA (ERA)</t>
  </si>
  <si>
    <t>A733056</t>
  </si>
  <si>
    <t>EUROPSKI ZNANSTVENI PROJEKTI</t>
  </si>
  <si>
    <t>A733063</t>
  </si>
  <si>
    <t>ERASMUS+ KORIŠTENJE PODATAKA S CILJEM UNAPRJEĐENJA KVALITETE U SUSTAVU ODGOJA I OBRAZOVANJA - DATA DRIVE</t>
  </si>
  <si>
    <t>A767013</t>
  </si>
  <si>
    <t>RAZVOJ SUSTAVA OSIGURANJA KVALITETE</t>
  </si>
  <si>
    <t>A767035</t>
  </si>
  <si>
    <t>MEĐUNARODNA SURADNJA</t>
  </si>
  <si>
    <t>A767043</t>
  </si>
  <si>
    <t>RAZVOJ VISOKOG OBRAZOVANJA</t>
  </si>
  <si>
    <t>A768061</t>
  </si>
  <si>
    <t>ERASMUS+ UČINKOVITO PARTNERSTVO ZA UNAPRIJEĐENO PRIZNAVANJE - EPER</t>
  </si>
  <si>
    <t>A818034</t>
  </si>
  <si>
    <t>PROJEKT POVEZIVANJA S EUROPSKIM KVALIFIKACIJSKIM OKVIROM - EQF NCP GRANT</t>
  </si>
  <si>
    <t>OP KONKURENTNOST I KOHEZIJA 2014.-2020., PRIORITET 1, 9 i 10</t>
  </si>
  <si>
    <t>K767032</t>
  </si>
  <si>
    <t>OBRTNIČKA ŠKOLA SISAK</t>
  </si>
  <si>
    <t>A679079</t>
  </si>
  <si>
    <t>SVEUČILIŠTE U ZAGREBU - BICRO BIOCentar</t>
  </si>
  <si>
    <t>A679114</t>
  </si>
  <si>
    <t>A628090</t>
  </si>
  <si>
    <t>UNAPRJEĐENJE JEDNAKIH MOGUĆNOSTI U OBRAZOVANJU ZA UČENIKE S TEŠKOĆAMA U RAZVOJU</t>
  </si>
  <si>
    <t>K767054</t>
  </si>
  <si>
    <t>A867014</t>
  </si>
  <si>
    <t>ERASMUS - JAČANJE MULTIPARTNERSKE SURADNJE U PRUŽANJU USLUGA CJELOŽIVOTNOG PROFESIONALNOG USMJERAVANJA - KEEP IN PACT</t>
  </si>
  <si>
    <t>MEĐUNARODNI PROJEKTI VREDNOVANJA ZNANJA I VJEŠTINA (IEA: ICCS, ICILS, PIRLS, TIMSS - OECD: PISA, TALIS)</t>
  </si>
  <si>
    <t>ERASMUS PLUS PROVEDBA PROGRAMA OD 2014. DO 2020.</t>
  </si>
  <si>
    <t>ERASMUS PLUS – PROJEKTI ZA KORISNIKE OBRAZOVANJE OD 2014. DO 2020.</t>
  </si>
  <si>
    <t>ERASMUS PLUS – PROJEKTI ZA KORISNIKE MLADI OD 2014. DO 2020.</t>
  </si>
  <si>
    <t>EUROPSKE SNAGE SOLIDARNOSTI - PROJEKTI ZA KORISNIKE OD 2018. DO 2020.</t>
  </si>
  <si>
    <t xml:space="preserve">Ostale pomoći i darovnice </t>
  </si>
  <si>
    <t>Tekuće pomoći od međunarodnih organizacija</t>
  </si>
  <si>
    <t xml:space="preserve">Kapitalne pomoći od međunarodnih organizacija </t>
  </si>
  <si>
    <t xml:space="preserve">Pomoći EU </t>
  </si>
  <si>
    <t>Tekuće pomoći proračunskim korisnicima iz proračuna JLP(R)S koji im nije nadležan</t>
  </si>
  <si>
    <t>Kapitalne pomoći proračunskim korisnicima iz proračuna JLP(R)S koji im nije nadležan</t>
  </si>
  <si>
    <t>Kamate na depozite po viđenju izvor 43</t>
  </si>
  <si>
    <t>Prihodi od pozitivnih tečajnih razlika izvor 31</t>
  </si>
  <si>
    <t>Prihodi od pozitivnih tečajnih razlika izvor 43</t>
  </si>
  <si>
    <t>Ostali prihodi od financijske imovine izvor 43</t>
  </si>
  <si>
    <t xml:space="preserve">Ostali prihodi državne uprave za posebne namjene </t>
  </si>
  <si>
    <t xml:space="preserve">Ostali prihodi za posebne namjene </t>
  </si>
  <si>
    <t xml:space="preserve">Donacije </t>
  </si>
  <si>
    <t>Tekuće donacije od ostalih subjekata izvan općeg proračuna</t>
  </si>
  <si>
    <t>Kapitalne donacije od fizičkih osoba</t>
  </si>
  <si>
    <t>Kapitalne donacije od ostalih subjekata izvan općeg proračuna</t>
  </si>
  <si>
    <t>Ostali prihodi izvor 31</t>
  </si>
  <si>
    <t>Poljoprivredno zemljište izvor 71</t>
  </si>
  <si>
    <t>Prihodi od prodaje ili zamjene nefinancijske imovine i naknade s naslova osiguranja</t>
  </si>
  <si>
    <t>Građevinsko zemljište izvor 71</t>
  </si>
  <si>
    <t>Uredski namještaj izvor 71</t>
  </si>
  <si>
    <t>Kombi vozila izvor 71</t>
  </si>
  <si>
    <t>Kamioni izvor 71</t>
  </si>
  <si>
    <t>Traktori izvor 71</t>
  </si>
  <si>
    <t>Terenska vozila (protupožarna, vojna i slično) izvor 71</t>
  </si>
  <si>
    <t>Plovila izvor 71</t>
  </si>
  <si>
    <t xml:space="preserve">Namjenski primici od zaduživanja </t>
  </si>
  <si>
    <t>Dionice i udjeli u glavnici tuzemnih kreditnih institucija izvan javnog sektora - izvor 43</t>
  </si>
  <si>
    <t>Primljeni krediti od kreditnih institucija u javnom sektoru - dugoročni - namjenski</t>
  </si>
  <si>
    <t>A767056</t>
  </si>
  <si>
    <t>OBZOR 2020. - PARTNERSTVO ZA ISTRAŽIVANJA I INOVACIJE NA MEDITERANSKOM PODRUČJU - PRIMA</t>
  </si>
  <si>
    <t>Fond solidarnosti Europske unije</t>
  </si>
  <si>
    <t>Fond solidarnosti EU</t>
  </si>
  <si>
    <t>Prihodi od prodanih proizvoda i robe</t>
  </si>
  <si>
    <t xml:space="preserve">Tekuće pomoći od izvanproračunskih korisnika </t>
  </si>
  <si>
    <t>Kapitalne pomoći od izvanproračunskih korisnika</t>
  </si>
  <si>
    <t>576 Fond solidarnosti Europske unije</t>
  </si>
  <si>
    <t>A768064</t>
  </si>
  <si>
    <t>Godina</t>
  </si>
  <si>
    <t>ULICA VLADIMIRA PRELOGA 3</t>
  </si>
  <si>
    <t>60277424315</t>
  </si>
  <si>
    <t>SVEUČILIŠTE U SLAVONSKOM BRODU</t>
  </si>
  <si>
    <t>TRG DR. ŽARKA DOLINARA 1</t>
  </si>
  <si>
    <t>SVEUČILIŠTE U RIJECI - GRAĐEVINSKI FAKULTET</t>
  </si>
  <si>
    <t>RUĐERA BOŠKOVIĆA 35</t>
  </si>
  <si>
    <t>RUĐERA BOŠKOVIĆA 37</t>
  </si>
  <si>
    <t>RUĐERA BOŠKOVIĆA 33</t>
  </si>
  <si>
    <t>MIHOVILA PAVLINOVIĆA 1</t>
  </si>
  <si>
    <t>TRG J. F. KENNEDEYA 6</t>
  </si>
  <si>
    <t>SVEUČILIŠTE U ZAGREBU - FAKULTET FILOZOFIJE I RELIGIJSKIH ZNANOSTI</t>
  </si>
  <si>
    <t>SVEUČILIŠTE U ZAGREBU - FAKULTET HRVATSKIH STUDIJA</t>
  </si>
  <si>
    <t>BORONGAJSKA CESTA 83D</t>
  </si>
  <si>
    <t>99454315441</t>
  </si>
  <si>
    <t>A. KAČIĆA MIOŠIĆA 26</t>
  </si>
  <si>
    <t>44000 SISAK</t>
  </si>
  <si>
    <t>TRG REPUBLIKE HRVATSKE 12</t>
  </si>
  <si>
    <t>VELEUČILIŠTE HRVATSKO ZAGORJE KRAPINA</t>
  </si>
  <si>
    <t>ŠETALIŠTE HRVATSKOG NARODNOG PREPORODA 6</t>
  </si>
  <si>
    <t>49000 KRAPINA</t>
  </si>
  <si>
    <t>16465214888</t>
  </si>
  <si>
    <t>UL. GRADA VUKOVARA 54</t>
  </si>
  <si>
    <t>LJ. F. VUKOTINOVIĆA 2</t>
  </si>
  <si>
    <t>ŠETALIŠTE I. MEŠTROVIĆA 63</t>
  </si>
  <si>
    <t>POLJOPRIVREDNI INSTITUT OSIJEK</t>
  </si>
  <si>
    <t>JUŽNO PREDGRAĐE 17</t>
  </si>
  <si>
    <t>03665720049</t>
  </si>
  <si>
    <t>DZIV</t>
  </si>
  <si>
    <t>EU PROJEKTI SVEUČILIŠTA U OSIJEKU (IZ EVIDENCIJSKIH PRIHODA)</t>
  </si>
  <si>
    <t>EU PROJEKTI SVEUČILIŠTA U RIJECI (IZ EVIDENCIJSKIH PRIHODA)</t>
  </si>
  <si>
    <t>EU PROJEKTI SVEUČILIŠTA U ZADRU (IZ EVIDENCIJSKIH PRIHODA)</t>
  </si>
  <si>
    <t>EU PROJEKTI SVEUČILIŠTA U PULI (IZ EVIDENCIJSKIH PRIHODA)</t>
  </si>
  <si>
    <t>EU PROJEKTI VELEUČILIŠTA I VISOKIH ŠKOLA (IZ EVIDENCIJSKIH PRIHODA)</t>
  </si>
  <si>
    <t>EU PROJEKTI SVEUČILIŠTA SJEVER (IZ EVIDENCIJSKIH PRIHODA)</t>
  </si>
  <si>
    <t>EU PROJEKTI JAVNIH INSTITUTA (IZ EVIDENCIJSKIH PRIHODA)</t>
  </si>
  <si>
    <t>A679115</t>
  </si>
  <si>
    <t>Dopušteni izvor</t>
  </si>
  <si>
    <t>Unos</t>
  </si>
  <si>
    <t>Europski fond za regionalni razvoj (EFRR)</t>
  </si>
  <si>
    <t xml:space="preserve">MINISTARSTVO ZNANOSTI I OBRAZOVANJA </t>
  </si>
  <si>
    <t>49508397045</t>
  </si>
  <si>
    <t>SVEUČILIŠTE J. J. STROSSMAYERA U OSIJEKU</t>
  </si>
  <si>
    <t>SVEUČILIŠTE J. J. STROSSMAYERA U OSIJEKU - AKADEMIJA ZA UMJETNOST I KULTURU U OSIJEKU</t>
  </si>
  <si>
    <t>SVEUČILIŠTE J. J. STROSSMAYERA U OSIJEKU - EKONOMSKI FAKULTET</t>
  </si>
  <si>
    <t>SVEUČILIŠTE J. J. STROSSMAYERA U OSIJEKU - FAKULTET AGROBIOTEHNIČKIH ZNANOSTI OSIJEK</t>
  </si>
  <si>
    <t>SVEUČILIŠTE J. J. STROSSMAYERA U OSIJEKU - FAKULTET ELEKTROTEHNIKE, RAČUNARSTVA I INFORMACIJSKIH TEHNOLOGIJA OSIJEK</t>
  </si>
  <si>
    <t>SVEUČILIŠTE J. J. STROSSMAYERA U OSIJEKU - FAKULTET ZA DENTALNU MEDICINU I ZDRAVSTVO</t>
  </si>
  <si>
    <t>SVEUČILIŠTE J. J. STROSSMAYERA U OSIJEKU - FAKULTET ZA ODGOJNE I OBRAZOVNE ZNANOSTI</t>
  </si>
  <si>
    <t>SVEUČILIŠTE J. J. STROSSMAYERA U OSIJEKU - FILOZOFSKI FAKULTET</t>
  </si>
  <si>
    <t>SVEUČILIŠTE J. J. STROSSMAYERA U OSIJEKU - GRADSKA I SVEUČILIŠNA KNJIŽNICA</t>
  </si>
  <si>
    <t>SVEUČILIŠTE J. J. STROSSMAYERA U OSIJEKU - GRAĐEVINSKI I ARHITEKTONSKI FAKULTET OSIJEK</t>
  </si>
  <si>
    <t>SVEUČILIŠTE J. J. STROSSMAYERA U OSIJEKU - KATOLIČKI BOGOSLOVNI FAKULTET U ĐAKOVU</t>
  </si>
  <si>
    <t>SVEUČILIŠTE J. J. STROSSMAYERA U OSIJEKU - KINEZIOLOŠKI FAKULTET OSIJEK</t>
  </si>
  <si>
    <t>DRINSKA 16/A</t>
  </si>
  <si>
    <t>70788591483</t>
  </si>
  <si>
    <t>SVEUČILIŠTE J. J. STROSSMAYERA U OSIJEKU - MEDICINSKI FAKULTET</t>
  </si>
  <si>
    <t>SVEUČILIŠTE J. J. STROSSMAYERA U OSIJEKU - PRAVNI FAKULTET</t>
  </si>
  <si>
    <t>SVEUČILIŠTE J. J. STROSSMAYERA U OSIJEKU - PREHRAMBENO TEHNOLOŠKI FAKULTET</t>
  </si>
  <si>
    <t>FRANJE KUHAČA 18</t>
  </si>
  <si>
    <t>TRG IVANE BRLIĆ MAŽURANIĆ 2</t>
  </si>
  <si>
    <t>35000 SLAVONSKI BROD</t>
  </si>
  <si>
    <t>33027834374</t>
  </si>
  <si>
    <t>SVEUČILIŠTE U ZAGREBU - FAKULTET ŠUMARSTVA I DRVNE TEHNOLOGIJE</t>
  </si>
  <si>
    <t>VELEUČILIŠTE U VIROVITICI</t>
  </si>
  <si>
    <t>GARIĆGRADSKA ULICA 18</t>
  </si>
  <si>
    <t>ULICA D. TOMLJANOVIĆA GAVRANA 11</t>
  </si>
  <si>
    <t>10020 ZAGREB</t>
  </si>
  <si>
    <t>SVEUČILIŠTE U PULI</t>
  </si>
  <si>
    <t>Mehanizam za oporavak i otpornost</t>
  </si>
  <si>
    <t>Tekuće pomoći od institucija i tijela EU - Fond solidarnosti EU - potres ožujak 2020.</t>
  </si>
  <si>
    <t>Kapitalne pomoći od institucija i tijela EU - Fond solidarnosti EU - potres ožujak 2020.</t>
  </si>
  <si>
    <t>Tek.pom.od instit. tijela EU - Mehanizam za oporavak i otpornost</t>
  </si>
  <si>
    <t>Kapitalne pom.od instit. tijela EU - Mehanizam za oporavak i otpornost</t>
  </si>
  <si>
    <t>Tekuće pomoći temeljem prijenosa EU sredstava iz proračuna JLP(R)S, korisnika JLPRS ili izvanproračunskog korisnika</t>
  </si>
  <si>
    <t>Kapitalne pomoći temeljem prijenosa EU sredstava iz proračuna JLP(R)S, korisnika JLPRS ili izvanproračunskog korisnika</t>
  </si>
  <si>
    <t>Primljeni zajmovi od međunarodnih organizacija - dugoročni</t>
  </si>
  <si>
    <t>Prihodi s naslova osiguranja, refundacije štete i totalne štete izvor 71</t>
  </si>
  <si>
    <t>Strojevi - izvor 71</t>
  </si>
  <si>
    <t>Ostala prijevozna sr. u cest.prometu - izvor 71</t>
  </si>
  <si>
    <t>Primici od povr.depozita od tuz.kred.inst.-krat.43</t>
  </si>
  <si>
    <t>A557041</t>
  </si>
  <si>
    <t>PREUZIMANJE OBVEZA ZA PROJEKTE JAVNO PRIVATNOG PARTNERSTVA U VARAŽDINSKOJ I KOPRIVNIČKO-KRIŽEVAČKOJ ŽUPANIJI</t>
  </si>
  <si>
    <t>A557042</t>
  </si>
  <si>
    <t>PROGRAM DOKTORANADA I POSLIJEDOKTORANADA HRVATSKE ZAKLADE ZA ZNANOST</t>
  </si>
  <si>
    <t>A557043</t>
  </si>
  <si>
    <t>NACIONALNO VIJEĆE ZA ODGOJ I OBRAZOVANJE</t>
  </si>
  <si>
    <t>A577012</t>
  </si>
  <si>
    <t>OBRAZOVANJE DJECE HRVATSKIH GRAĐANA U INOZEMSTVU</t>
  </si>
  <si>
    <t>A577015</t>
  </si>
  <si>
    <t>DRŽAVNE NAGRADE ZA IZUZETNE REZULTATE U OBRAZOVANJU I TEHNIČKOJ KULTURI</t>
  </si>
  <si>
    <t>A577016</t>
  </si>
  <si>
    <t>PREVENCIJA NASILJA I OVISNOSTI</t>
  </si>
  <si>
    <t>A577131</t>
  </si>
  <si>
    <t>POTICAJI OBRAZOVANJA NACIONALNIH MANJINA</t>
  </si>
  <si>
    <t>A577133</t>
  </si>
  <si>
    <t>POTICANJE PROGRAMA RADA S DAROVITIM UČENICIMA I STUDENTIMA</t>
  </si>
  <si>
    <t>A577137</t>
  </si>
  <si>
    <t>POSEBNI PROGRAMI OBRAZOVANJA ZA PROVOĐENJE PROGRAMA NACIONALNIH MANJINA</t>
  </si>
  <si>
    <t>A577143</t>
  </si>
  <si>
    <t>RAZVOJ I ODRŽAVANJE INFORMACIJSKE INFRASTRUKTURE MINISTARSTVA</t>
  </si>
  <si>
    <t>A578003</t>
  </si>
  <si>
    <t>ODGOJ I NAOBRAZBA DJECE PRIPADNIKA NACIONALNIH MANJINA</t>
  </si>
  <si>
    <t>A578004</t>
  </si>
  <si>
    <t>PREDŠKOLSKI ODGOJ I OBRAZOVANJE DJECE S TEŠKOĆAMA U RAZVOJU (SUFINANCIRANJE)</t>
  </si>
  <si>
    <t>A578008</t>
  </si>
  <si>
    <t>ODGOJ I NAOBRAZBA DJECE U PROGRAMIMA PREDŠKOLE</t>
  </si>
  <si>
    <t>A578009</t>
  </si>
  <si>
    <t>ODGOJ I OBRAZOVANJE DAROVITE DJECE PREDŠKOLSKE DOBI U DJEČJIM VRTIĆIMA</t>
  </si>
  <si>
    <t>A578042</t>
  </si>
  <si>
    <t>OSIGURANJE UČENIKA I STUDENATA NA PRAKTIČNOJ NASTAVI I STRUČNOJ PRAKSI</t>
  </si>
  <si>
    <t>A578045</t>
  </si>
  <si>
    <t>SUFINANCIRANJE NASTAVNIH MATERIJALA I OPREME ZA UČENIKE OSNOVNIH I SREDNJIH ŠKOLA</t>
  </si>
  <si>
    <t>A578050</t>
  </si>
  <si>
    <t>POTPORA INOVACIJSKIM PROCESIMA</t>
  </si>
  <si>
    <t>A578055</t>
  </si>
  <si>
    <t>HRVATSKO-ŠVICARSKI ISTRAŽIVAČKI PROGRAM</t>
  </si>
  <si>
    <t>A578059</t>
  </si>
  <si>
    <t>EUROPSKA MREŽA ŠKOLA - EUROPEAN SCHOOLNET</t>
  </si>
  <si>
    <t>A578061</t>
  </si>
  <si>
    <t>OBZOR 2020. - PROGRAM POTICANJA ISTRAŽIVANJA I RAZVOJA U PERSONALIZIRANOJ MEDICINI – ERA PERMED</t>
  </si>
  <si>
    <t>A578066</t>
  </si>
  <si>
    <t>ERASMUS PLUS - PROJEKT PROFFORMANCE - RAZVOJ SUSTAVA OCJENJIVANJA RADA I NAGRAĐIVANJA PROFESORA NA VISOKIM UČILIŠTIMA</t>
  </si>
  <si>
    <t>A579000</t>
  </si>
  <si>
    <t>OSNOVNOŠKOLSKO OBRAZOVANJE</t>
  </si>
  <si>
    <t>A579003</t>
  </si>
  <si>
    <t>ODGOJ I NAOBRAZBA UČENIKA S TEŠKOĆAMA U RAZVOJU U OSNOVNIM ŠKOLAMA</t>
  </si>
  <si>
    <t>A579004</t>
  </si>
  <si>
    <t>POTICANJE IZVANNASTAVNIH AKTIVNOSTI U OŠ</t>
  </si>
  <si>
    <t>A579007</t>
  </si>
  <si>
    <t>A580000</t>
  </si>
  <si>
    <t>SREDNJOŠKOLSKO OBRAZOVANJE</t>
  </si>
  <si>
    <t>A580003</t>
  </si>
  <si>
    <t>POTICANJE IZVANNASTAVNIH AKTIVNOSTI U SREDNJIM ŠKOLAMA I VISOKOŠKOLSKOM OBRAZOVANJU</t>
  </si>
  <si>
    <t>A580004</t>
  </si>
  <si>
    <t>STANDARD UČENIKA S POSEBNIM POTREBAMA</t>
  </si>
  <si>
    <t>A580007</t>
  </si>
  <si>
    <t>A580037</t>
  </si>
  <si>
    <t>JAVNI MEĐUMJESNI PRIJEVOZ ZA UČENIKE</t>
  </si>
  <si>
    <t>A621021</t>
  </si>
  <si>
    <t>SMJEŠTAJ I PREHRANA STUDENATA STUDENTSKOG CENTRA ZAGREB - SUFINANCIRANJE</t>
  </si>
  <si>
    <t>A621022</t>
  </si>
  <si>
    <t>SMJEŠTAJ I PREHRANA STUDENATA STUDENTSKOG CENTRA OSIJEK - SUFINANCIRANJE</t>
  </si>
  <si>
    <t>A621023</t>
  </si>
  <si>
    <t>SMJEŠTAJ I PREHRANA STUDENATA STUDENTSKOG CENTRA RIJEKA - SUFINANCIRANJE</t>
  </si>
  <si>
    <t>A621024</t>
  </si>
  <si>
    <t>SMJEŠTAJ I PREHRANA STUDENATA STUDENTSKOG CENTRA SPLIT - SUFINANCIRANJE</t>
  </si>
  <si>
    <t>A621026</t>
  </si>
  <si>
    <t>SMJEŠTAJ I PREHRANA STUDENATA STUDENTSKOG CENTRA ŠIBENIK - SUFINANCIRANJE</t>
  </si>
  <si>
    <t>A621028</t>
  </si>
  <si>
    <t>SMJEŠTAJ I PREHRANA STUDENATA STUDENTSKOG CENTRA VARAŽDIN - SUFINANCIRANJE</t>
  </si>
  <si>
    <t>A621029</t>
  </si>
  <si>
    <t>SMJEŠTAJ I PREHRANA STUDENATA STUDENTSKOG CENTRA SLAVONSKI BROD - SUFINANCIRANJE</t>
  </si>
  <si>
    <t>A621030</t>
  </si>
  <si>
    <t>SMJEŠTAJ I PREHRANA STUDENATA STUDENTSKOG CENTRA POŽEGA - SUFINANCIRANJE</t>
  </si>
  <si>
    <t>A621031</t>
  </si>
  <si>
    <t>SMJEŠTAJ I PREHRANA STUDENATA STUDENTSKOG CENTRA KARLOVAC - SUFINANCIRANJE</t>
  </si>
  <si>
    <t>A621047</t>
  </si>
  <si>
    <t>DRŽAVNE, AKADEMSKE NAGRADE I POTPORE U ZNANOSTI I VISOKOM ŠKOLSTVU</t>
  </si>
  <si>
    <t>A621048</t>
  </si>
  <si>
    <t>PROJEKTNO FINANCIRANJE ZNANSTVENE DJELATNOSTI</t>
  </si>
  <si>
    <t>A621049</t>
  </si>
  <si>
    <t>KAMATE ZA STANOVE ZNANSTVENIH NOVAKA I ASISTENATA</t>
  </si>
  <si>
    <t>A621058</t>
  </si>
  <si>
    <t>PROGRAMI POBOLJŠANJA STUDENTSKOG STANDARDA</t>
  </si>
  <si>
    <t>A621181</t>
  </si>
  <si>
    <t>A621185</t>
  </si>
  <si>
    <t>POTPORA HRVATSKOM KATOLIČKOM SVEUČILIŠTU U ZAGREBU</t>
  </si>
  <si>
    <t>A622003</t>
  </si>
  <si>
    <t>UGOVORNO FINANCIRANJE ZNANSTVENE DJELATNOSTI</t>
  </si>
  <si>
    <t>A622004</t>
  </si>
  <si>
    <t>IZDAVANJE DOMAĆIH ZNANSTVENIH ČASOPISA</t>
  </si>
  <si>
    <t>A622005</t>
  </si>
  <si>
    <t>ORGANIZIRANJE I ODRŽAVANJE ZNANSTVENIH SKUPOVA</t>
  </si>
  <si>
    <t>A622006</t>
  </si>
  <si>
    <t>IZDAVANJE  ZNANSTVENIH KNJIGA I UDŽBENIKA</t>
  </si>
  <si>
    <t>A622007</t>
  </si>
  <si>
    <t>FINANCIJSKA POTPORA ZNANSTVENIM UDRUGAMA I PROGRAMIMA POPULARIZACIJE ZNANOSTI</t>
  </si>
  <si>
    <t>A628003</t>
  </si>
  <si>
    <t>PROJEKTI PRIMJENE INFORMACIJSKE TEHNOLOGIJE</t>
  </si>
  <si>
    <t>A676065</t>
  </si>
  <si>
    <t>ERASMUS+ PROJEKT BWSE FORWARD - BOLONJA OČIMA ZAINTERESIRANIH DIONIKA ZA SNAŽNIJU BUDUĆNOST BOLONJSKOG PROCESA</t>
  </si>
  <si>
    <t>A679005</t>
  </si>
  <si>
    <t>ČLANSTVO U MEĐUNARODNIM UDRUGAMA</t>
  </si>
  <si>
    <t>A679008</t>
  </si>
  <si>
    <t>PROGRAM RAZVOJNE SURADNJE</t>
  </si>
  <si>
    <t>A679009</t>
  </si>
  <si>
    <t>REDOVNA DJELATNOST LEKTORATA</t>
  </si>
  <si>
    <t>A679049</t>
  </si>
  <si>
    <t>POMOĆI BIH U SUSTAVU ZNANOSTI I OBRAZOVANJA</t>
  </si>
  <si>
    <t>A679064</t>
  </si>
  <si>
    <t>ZNANSTVENO-UČILIŠNI KAMPUS BORONGAJ</t>
  </si>
  <si>
    <t>A679065</t>
  </si>
  <si>
    <t>SMJEŠTAJ I PREHRANA STUDENATA STUDENTSKOG CENTRA PULA - SUFINANCIRANJE</t>
  </si>
  <si>
    <t>A679066</t>
  </si>
  <si>
    <t>POTPORE ROMSKIM STUDIJIMA I STUDENTIMA ROMIMA</t>
  </si>
  <si>
    <t>A679067</t>
  </si>
  <si>
    <t>STIPENDIJE ZA STUDENTE SLABIJEGA SOCIO-EKONOMSKOG STATUSA</t>
  </si>
  <si>
    <t>A679069</t>
  </si>
  <si>
    <t>SMJEŠTAJ I PREHRANA STUDENATA STUDENTSKOG CENTRA SISAK - SUFINANCIRANJE</t>
  </si>
  <si>
    <t>A679073</t>
  </si>
  <si>
    <t>EU PROJEKTI SVEUČILIŠTA U DUBROVNIKU (IZ EVIDENCIJSKIH PRIHODA)</t>
  </si>
  <si>
    <t>EU PROJEKTI SVEUČILIŠTA U SPLITU (IZ EVIDENCIJSKIH PRIHODA)</t>
  </si>
  <si>
    <t>EU PROJEKTI SVEUČILIŠTA U ZAGREBU (IZ EVIDENCIJSKIH PRIHODA)</t>
  </si>
  <si>
    <t>A679110</t>
  </si>
  <si>
    <t>POTPORA UMJETNIČKIM STUDIJIMA</t>
  </si>
  <si>
    <t>REDOVNA DJELATNOST SVEUČILIŠTA U SLAVONSKOM BRODU (IZ EVIDENCIJSKIH PRIHODA)</t>
  </si>
  <si>
    <t>EU PROJEKTI SVEUČILIŠTA U SLAVONSKOM BRODU  (IZ EVIDENCIJSKIH PRIHODA)</t>
  </si>
  <si>
    <t>A679117</t>
  </si>
  <si>
    <t>HPC - PROJEKT ISTRAŽIVANJA NA PODRUČJU POTRESNOG INŽENJERSTVA</t>
  </si>
  <si>
    <t>A679118</t>
  </si>
  <si>
    <t>PROJEKT PRAĆENJA GEOLOŠKIH HAZARDA I RIZIKA NAKON POTRESA U PETRINJI</t>
  </si>
  <si>
    <t>A733049</t>
  </si>
  <si>
    <t>EUROPSKA AGENCIJA ZA POSEBNE POTREBE I INKLUZIVNO OBRAZOVANJE</t>
  </si>
  <si>
    <t>A733064</t>
  </si>
  <si>
    <t>ERASMUS+ INTERDISCIPLINARNI STEM PRISTUP SVEMU OKO NAS - STE(A)M IT</t>
  </si>
  <si>
    <t>A733066</t>
  </si>
  <si>
    <t>ERASMUS PLUS - OSNAŽIVANJE NASTAVNIKA DILJEM EUROPE - KA3 - HAND IN HAND</t>
  </si>
  <si>
    <t>A767002</t>
  </si>
  <si>
    <t>IZRADA DEFICITARNIH UDŽBENIKA U ŠKOLSTVU</t>
  </si>
  <si>
    <t>A767003</t>
  </si>
  <si>
    <t>SREDNJOŠKOLSKE STIPENDIJE ZA UČENIKE ROME</t>
  </si>
  <si>
    <t>A767004</t>
  </si>
  <si>
    <t>NAOBRAZBA DJECE U ALTERNATIVNIM ŠKOLAMA</t>
  </si>
  <si>
    <t>A767008</t>
  </si>
  <si>
    <t>SUBVENCIONIRANJE KAMATA ZA STANOVE UČITELJA</t>
  </si>
  <si>
    <t>A767009</t>
  </si>
  <si>
    <t>ZNANSTVENI CENTRI IZVRSNOSTI - DRUŠTVENO HUMANISTIČKO PODRUČJE</t>
  </si>
  <si>
    <t>A767015</t>
  </si>
  <si>
    <t>PROVEDBA PROGRAMA ZA UKLJUČIVANJE ROMA</t>
  </si>
  <si>
    <t>A768053</t>
  </si>
  <si>
    <t>EUROPSKE ŠKOLE</t>
  </si>
  <si>
    <t>A768054</t>
  </si>
  <si>
    <t>DODATNA SREDSTVA IZRAVNANJA ZA DECENTRALIZIRANE FUNKCIJE</t>
  </si>
  <si>
    <t>A768058</t>
  </si>
  <si>
    <t>PREUZETE OBVEZE PO MEĐUNARODNIM UGOVORIMA</t>
  </si>
  <si>
    <t>ERASMUS+ PROJEKT TRACER - TRANSPARENTNOST HRVATSKIH KVALIFIKACIJA RADI LAKŠEG PRIZNAVANJA</t>
  </si>
  <si>
    <t>A768065</t>
  </si>
  <si>
    <t>OBZOR 2020 - MENTORSTVO ZA UNAPRJEĐENJE ŠKOLE - MENSI</t>
  </si>
  <si>
    <t>A818021</t>
  </si>
  <si>
    <t>PRIMJENA UDŽBENIČKOG STANDARDA</t>
  </si>
  <si>
    <t>A818035</t>
  </si>
  <si>
    <t>MENTORI I STRUČNI ISPITI U OSNOVNIM I SREDNJIM ŠKOLAMA</t>
  </si>
  <si>
    <t>A818063</t>
  </si>
  <si>
    <t>EUROPSKE SNAGE SOLIDARNOSTI - PROJEKTI ZA KORISNIKE OD 2021. DO 2027.</t>
  </si>
  <si>
    <t>A818064</t>
  </si>
  <si>
    <t>ERASMUS - PROJEKTI  ZA KORISNIKE OBRAZOVANJE OD 2021. DO 2027.</t>
  </si>
  <si>
    <t>A818065</t>
  </si>
  <si>
    <t>ERASMUS - PROJEKTI ZA KORISNIKE MLADI OD 2021. DO 2027.</t>
  </si>
  <si>
    <t>A848045</t>
  </si>
  <si>
    <t>ERASMUS PLUS - KA2 - TRENING ZA VJEŠTINE U VIRTUALNOM OKRUŽENJU</t>
  </si>
  <si>
    <t>A848046</t>
  </si>
  <si>
    <t>ERASMUS PLUS - PILOTIRANJE VIRTUALNOG PRAKTIČNOG TEČAJA ZA KUHARSTVO U STRUKOVNOM OBRAZOVANJU</t>
  </si>
  <si>
    <t>A848047</t>
  </si>
  <si>
    <t>ERASMUS PLUS - KA - INKLUZIVNO DIGITALNO UČENJE U SVRHU SPREČAVANJA NAPUŠTANJA ŠKOLOVANJA U STRUKOVNOM OBRAZOVANJU I OSPOSOBLJAVANJU - 2BDIGITAL</t>
  </si>
  <si>
    <t>A867015</t>
  </si>
  <si>
    <t>ERASMUS PLUS - ALOCIRANJE KREDITNIH BODOVA U EUROPSKIM STRUČNIM PROGRAMIMA - ACEPT</t>
  </si>
  <si>
    <t>A867018</t>
  </si>
  <si>
    <t>PRIMJENA HRVATSKOG KVALIFIKACIJSKOG OKVIRA U VISOKOM OBRAZOVANJU</t>
  </si>
  <si>
    <t>K110283</t>
  </si>
  <si>
    <t>OPREMANJE OSNOVNOŠKOLSKIH KNJIŽNICA OBVEZNOM LEKTIROM I STRUČNOM LITERATUROM</t>
  </si>
  <si>
    <t>K110291</t>
  </si>
  <si>
    <t>OPREMANJE SREDNJOŠKOLSKIH KNJIŽNICA LEKTIROM I STRUČNOM LITERATUROM</t>
  </si>
  <si>
    <t>K252755</t>
  </si>
  <si>
    <t>RAČUNALNO KOMUNIKACIJSKA INFRASTRUKTURA U OSNOVNIM I SREDNJIM ŠKOLAMA</t>
  </si>
  <si>
    <t>K578010</t>
  </si>
  <si>
    <t>IZGRADNJA DJEČJEG CENTRA VOŠTARNICA</t>
  </si>
  <si>
    <t>K578063</t>
  </si>
  <si>
    <t>K578064</t>
  </si>
  <si>
    <t>CENTAR ZA ODGOJ I OBRAZOVANJE ČAKOVEC</t>
  </si>
  <si>
    <t>K578068</t>
  </si>
  <si>
    <t>K579064</t>
  </si>
  <si>
    <t>KAPITALNE INVESTICIJE U OSNOVNOM I SREDNJEM ŠKOLSTVU</t>
  </si>
  <si>
    <t>K621173</t>
  </si>
  <si>
    <t>INFORMACIJSKA INFRASTRUKTURA SUSTAVA VISOKOG OBRAZOVANJA</t>
  </si>
  <si>
    <t>K622113</t>
  </si>
  <si>
    <t>ULAGANJE U ODRŽAVANJE ZNANSTVENOISTRAŽIVAČKE OPREME I INFRASTRUKTURE</t>
  </si>
  <si>
    <t>K622138</t>
  </si>
  <si>
    <t>OBNOVA INFRASTRUKTURE I OPREME U PODRUČJU OBRAZOVANJA OŠTEĆENE POTRESOM</t>
  </si>
  <si>
    <t>K622139</t>
  </si>
  <si>
    <t>K676064</t>
  </si>
  <si>
    <t>TALIJANSKA SŠ LEONARDO DA VINCI BUJE-REKONSTRUKCIJA I DOGRADNJA</t>
  </si>
  <si>
    <t>K676066</t>
  </si>
  <si>
    <t>K676067</t>
  </si>
  <si>
    <t>K679116</t>
  </si>
  <si>
    <t>K679119</t>
  </si>
  <si>
    <t>K733061</t>
  </si>
  <si>
    <t>OSNOVNA ŠKOLA MILAN AMRUŠ SLAVONSKI BROD</t>
  </si>
  <si>
    <t>K733067</t>
  </si>
  <si>
    <t>OP UČINKOVITI LJUDSKI POTENCIJALI 2021.-2027., PRIORITET 2</t>
  </si>
  <si>
    <t>K767031</t>
  </si>
  <si>
    <t>OŠ MIJATA STOJANOVIĆA U BABINOJ GREDI</t>
  </si>
  <si>
    <t>K768066</t>
  </si>
  <si>
    <t>K768067</t>
  </si>
  <si>
    <t>K814011</t>
  </si>
  <si>
    <t>K814012</t>
  </si>
  <si>
    <t>K818050.026</t>
  </si>
  <si>
    <t>Osiguravanje pomoćnika u nastavi i stručnih komunikacijskih posrednika učenicima s teškoćama u razvoju u osnovnoškolskim i srednjoškolskim odgojno-obrazovnim ustanovama - faza IV</t>
  </si>
  <si>
    <t>A679071.025</t>
  </si>
  <si>
    <t>IRI PROJEKT - AGROSIMPA</t>
  </si>
  <si>
    <t>A679071.027</t>
  </si>
  <si>
    <t>APPLERESIST</t>
  </si>
  <si>
    <t>A679071.029</t>
  </si>
  <si>
    <t>AGROEKOTEH HAPIH</t>
  </si>
  <si>
    <t>A679071.034</t>
  </si>
  <si>
    <t>Jean Monnet Module  Language and EU Law Excellence</t>
  </si>
  <si>
    <t>A679071.036</t>
  </si>
  <si>
    <t>ERASMUS+GAMe based learning in MAthematics</t>
  </si>
  <si>
    <t>A679071.037</t>
  </si>
  <si>
    <t>EU Contemporary Puppetry Critical Platform</t>
  </si>
  <si>
    <t>A679071.053</t>
  </si>
  <si>
    <t>VIRTUALS - VIRTUAL VISITING PROFESSORS ERASMUS +</t>
  </si>
  <si>
    <t>A679071.054</t>
  </si>
  <si>
    <t>CroViZone  - Prilagodba vinogradarskih zona RH klimatskim promjenama Operativni program Konkurentnost i kohezija</t>
  </si>
  <si>
    <t>A679071.056</t>
  </si>
  <si>
    <t>'Erasmus + 'Time to Become Digital in Law - DIGinLAW</t>
  </si>
  <si>
    <t>A679072.067</t>
  </si>
  <si>
    <t>DATACROSS – Napredne metode i tehnologije u znanosti o podatcima i kooperativnim sustavima</t>
  </si>
  <si>
    <t>A679072.068</t>
  </si>
  <si>
    <t>KLIMOD</t>
  </si>
  <si>
    <t>A679072.072</t>
  </si>
  <si>
    <t>MI – jučer, danas, sutra</t>
  </si>
  <si>
    <t>A679072.073</t>
  </si>
  <si>
    <t>RCK PECEPT - REG. CENTAR PROFESIJA U TURIZMU</t>
  </si>
  <si>
    <t>A679072.074</t>
  </si>
  <si>
    <t>RECEZA-REGIONALNI CENTAR ZABOK</t>
  </si>
  <si>
    <t>A679072.075</t>
  </si>
  <si>
    <t>ERASMUS+ CAMPMASTER, SVEUČILIŠTE U RIJECI</t>
  </si>
  <si>
    <t>A679072.078</t>
  </si>
  <si>
    <t>Menage a trois: Neuro-endocrino-immune regulation of metabolic homeostasis</t>
  </si>
  <si>
    <t>A679072.079</t>
  </si>
  <si>
    <t>Razvoj inovativnog brzog testa za dijagnozu subkliničkog mastitisa u mliječnih krava</t>
  </si>
  <si>
    <t>A679072.080</t>
  </si>
  <si>
    <t>Rino sprej</t>
  </si>
  <si>
    <t>A679072.084</t>
  </si>
  <si>
    <t>INTERREG MIMOSA</t>
  </si>
  <si>
    <t>A679072.085</t>
  </si>
  <si>
    <t>INTERREG FRAMEWORK</t>
  </si>
  <si>
    <t>A679072.086</t>
  </si>
  <si>
    <t>Infant Theory of Mind-H2020-MSCA-IF-2017</t>
  </si>
  <si>
    <t>A679072.087</t>
  </si>
  <si>
    <t>MindBot</t>
  </si>
  <si>
    <t>A679072.090</t>
  </si>
  <si>
    <t>DIOSI - Developing and implementing hands-on training on Open Science and Open Innovation for Early Career Researchers</t>
  </si>
  <si>
    <t>A679072.091</t>
  </si>
  <si>
    <t>YUFERING - YUFE Transforming Research and Innovation through Europe-wide Knowledge Transfer</t>
  </si>
  <si>
    <t>A679072.092</t>
  </si>
  <si>
    <t>Measuring the Social Dimension of Culture (MESOC)</t>
  </si>
  <si>
    <t>A679072.094</t>
  </si>
  <si>
    <t>INTERREG InnovaMare projekt</t>
  </si>
  <si>
    <t>A679072.095</t>
  </si>
  <si>
    <t>CEKOM Smart City.4DII</t>
  </si>
  <si>
    <t>A679072.096</t>
  </si>
  <si>
    <t>THEY LIVE Student lives revealed through context-based art practices</t>
  </si>
  <si>
    <t>A679072.097</t>
  </si>
  <si>
    <t>ALGOLITTLE</t>
  </si>
  <si>
    <t>A679072.100</t>
  </si>
  <si>
    <t>ORG BIO</t>
  </si>
  <si>
    <t>A679072.101</t>
  </si>
  <si>
    <t>In Math</t>
  </si>
  <si>
    <t>A679072.104</t>
  </si>
  <si>
    <t>Sustainable service - FFRI</t>
  </si>
  <si>
    <t>A679072.105</t>
  </si>
  <si>
    <t>MEHR- Modernity, Education and Human Rights</t>
  </si>
  <si>
    <t>A679072.107</t>
  </si>
  <si>
    <t>SLIHE</t>
  </si>
  <si>
    <t>A679072.111</t>
  </si>
  <si>
    <t>E-confidence</t>
  </si>
  <si>
    <t>A679072.115</t>
  </si>
  <si>
    <t>OPK Konkurentnost i kohezija ProtectAS</t>
  </si>
  <si>
    <t>A679072.121</t>
  </si>
  <si>
    <t>IRI-2 ABsistemDCiCloud (korisnik AlarmAutomatika d.o.o.Rijeka)</t>
  </si>
  <si>
    <t>A679072.122</t>
  </si>
  <si>
    <t>IRI-2 Razvoj ekoloških proizvodnih procesa i novih proizvoda visoke kvalitete aktivnostima istraživanja i razvoja (korisnik Feroplast d.o.o.Buje)</t>
  </si>
  <si>
    <t>A679072.123</t>
  </si>
  <si>
    <t>EuroCC</t>
  </si>
  <si>
    <t>A679072.126</t>
  </si>
  <si>
    <t>ERASMUS +  Inclusion through CrowdFunding”("InCrowd”)</t>
  </si>
  <si>
    <t>A679072.127</t>
  </si>
  <si>
    <t>ERASMUS + E-laboratory for digital education (LaDiEd)</t>
  </si>
  <si>
    <t>A679072.128</t>
  </si>
  <si>
    <t>INTERREG ADRION EUREKA</t>
  </si>
  <si>
    <t>A679072.131</t>
  </si>
  <si>
    <t>Erazmus 2020 - HR01-KA107-077121</t>
  </si>
  <si>
    <t>A679073.003</t>
  </si>
  <si>
    <t>ERASMUS+ mobilnost studenata i osoblja unutar programskih zemalja</t>
  </si>
  <si>
    <t>A679073.004</t>
  </si>
  <si>
    <t>ERASMUS+ mobilnost studenata između programskih i partnerskih zemalja</t>
  </si>
  <si>
    <t>A679073.005</t>
  </si>
  <si>
    <t>ELEGANT - poboljšanje podučavanja, učenja i mogućnosti diplomiranja</t>
  </si>
  <si>
    <t>A679073.006</t>
  </si>
  <si>
    <t>Digitalno poduzetničko obrazovanje kroz virtualni trening</t>
  </si>
  <si>
    <t>A679073.009</t>
  </si>
  <si>
    <t>Razvoj sustava kontrole i obrane luka od unosa stranih vrsta ( ProtectAS)</t>
  </si>
  <si>
    <t>A679073.010</t>
  </si>
  <si>
    <t>FishAqu - Poboljšanje znanja u održivom upravljanju ribarstvom i akvakulturi u mediteranskoj regiji</t>
  </si>
  <si>
    <t>A679073.012</t>
  </si>
  <si>
    <t>Start-up Nacija: Hrvatska Tematska mreža za razvoj poduzetništva i samozapošljavanja</t>
  </si>
  <si>
    <t>A679073.013</t>
  </si>
  <si>
    <t>MARLESS -prekogranične mjere podizanja svijesti o morskom otpadu</t>
  </si>
  <si>
    <t>A679073.014</t>
  </si>
  <si>
    <t>Cisto more, pretraživanje, identifikacija i prikupljanje morskog otpada s bespilotnim podvodnim i površinskim plovilima</t>
  </si>
  <si>
    <t>A679073.015</t>
  </si>
  <si>
    <t>Innovamare: Razvoj inovativnih tehnologija za održivost Jadranskog mora</t>
  </si>
  <si>
    <t>A679074.015</t>
  </si>
  <si>
    <t>BUDI SPREMAN I KOMPETENTAN</t>
  </si>
  <si>
    <t>A679074.016</t>
  </si>
  <si>
    <t>STREAM Interreg Italija Hrvatska</t>
  </si>
  <si>
    <t>A679074.017</t>
  </si>
  <si>
    <t>Interreg Italija Hrvatska ERDF</t>
  </si>
  <si>
    <t>A679074.018</t>
  </si>
  <si>
    <t>VODI ME  Vode Imotske krajine</t>
  </si>
  <si>
    <t>A679074.019</t>
  </si>
  <si>
    <t>TRIPLE  H2020-INFRAEOSC-2018-2020</t>
  </si>
  <si>
    <t>A679074.020</t>
  </si>
  <si>
    <t>SHEMA  Proizvodnja hrane u kružnom biog</t>
  </si>
  <si>
    <t>A679076.004</t>
  </si>
  <si>
    <t>LIFE LYNX 16/NAT/SI/000634</t>
  </si>
  <si>
    <t>A679076.005</t>
  </si>
  <si>
    <t>Erasmus+</t>
  </si>
  <si>
    <t>A679076.007</t>
  </si>
  <si>
    <t>EDUAGRNTERREG V-A HUNGARYI, I</t>
  </si>
  <si>
    <t>A679076.011</t>
  </si>
  <si>
    <t>Snaga vještina</t>
  </si>
  <si>
    <t>A679076.012</t>
  </si>
  <si>
    <t>Bespilotne letjelice</t>
  </si>
  <si>
    <t>A679076.017</t>
  </si>
  <si>
    <t>Razvoj uređaja sa potopljenim isparivačem</t>
  </si>
  <si>
    <t>A679077.068</t>
  </si>
  <si>
    <t>Pametni kulturni turizam kao pokretač održivog razvoja europskih regija</t>
  </si>
  <si>
    <t>A679077.069</t>
  </si>
  <si>
    <t>CAAT</t>
  </si>
  <si>
    <t>A679077.070</t>
  </si>
  <si>
    <t>EUROCC -Nacionalni centri za kompetencije u okviru, Obzor 2020</t>
  </si>
  <si>
    <t>A679077.071</t>
  </si>
  <si>
    <t>RCK</t>
  </si>
  <si>
    <t>A679077.072</t>
  </si>
  <si>
    <t>IRA1 - CEKOM: Razvoj inovativnih kompozitnih struktura za zvučnu izolaciju</t>
  </si>
  <si>
    <t>A679077.073</t>
  </si>
  <si>
    <t>IRA2-CEKOM: Razvoj napredne integralne numeričke procedure</t>
  </si>
  <si>
    <t>A679077.074</t>
  </si>
  <si>
    <t>IRA 3-CEKOM: Inovativno rješenje vodomlaznog propulzora </t>
  </si>
  <si>
    <t>A679077.075</t>
  </si>
  <si>
    <t>IRA5 CEKOM : Razvoj LNG sustava za brodove pogonjene motorima na dvojno gorivo (FO/LNG) </t>
  </si>
  <si>
    <t>A679077.076</t>
  </si>
  <si>
    <t>IRA 7-CEKOM: Razvoj LNG spremnika za plovne objekte za skladištenje i regasifikaciju LNG-a </t>
  </si>
  <si>
    <t>A679077.077</t>
  </si>
  <si>
    <t>IRA 8-CEKOM: Razvoj novih konstrukcijskih i tehnoloških rješenja natpalubnih konstrukcija i elemenata od aluminijevih legura </t>
  </si>
  <si>
    <t>A679077.078</t>
  </si>
  <si>
    <t>IRA 10-CEKOM: Razvoj inovativnog pristupa u procesu opremanja broda putem proširene stvarnosti </t>
  </si>
  <si>
    <t>A679077.079</t>
  </si>
  <si>
    <t>IRA 11-CEKOM: Razvoj uređaja za praćenje rada brodskog motora analizom akustičnog signala </t>
  </si>
  <si>
    <t>A679077.080</t>
  </si>
  <si>
    <t>IRA 12-CEKOM: Razvoj plutajuće platforme od umjetno zamrznute vode na zračnim komorama </t>
  </si>
  <si>
    <t>A679077.081</t>
  </si>
  <si>
    <t>IRA 15-CEKOM: Razvoj paketa palubne opreme specijalnih brodova različitih namjena za uzgajališta ribe </t>
  </si>
  <si>
    <t>A679077.082</t>
  </si>
  <si>
    <t>IRA 16-CEKOM: Brodski pritezni sustavi namijenjeni pozicioniranju plovnih objekata</t>
  </si>
  <si>
    <t>A679077.083</t>
  </si>
  <si>
    <t>VODIME - Vode Imotske krajine</t>
  </si>
  <si>
    <t>A679077.084</t>
  </si>
  <si>
    <t>CEKOM, Razvoj centara kompetencija</t>
  </si>
  <si>
    <t>A679077.086</t>
  </si>
  <si>
    <t>Europska akademija za poslovno i financijsko pravo</t>
  </si>
  <si>
    <t>A679077.089</t>
  </si>
  <si>
    <t>MareMathics- Inovativni pristup u matematičkom obrazovanju za studente pomorstva</t>
  </si>
  <si>
    <t>A679077.090</t>
  </si>
  <si>
    <t>Bio zaštitne kulture i bioaktivni ekstrakti kao održive kombinirane strategije za poboljšanje roka trajanja kvarljive mediteranske hrane (BioProMedFood)</t>
  </si>
  <si>
    <t>A679077.091</t>
  </si>
  <si>
    <t>Jačanje održivih akcija, otpornosti, suradnje i usklađivanja širom i od strane Saveza SEA-EU</t>
  </si>
  <si>
    <t>A679077.092</t>
  </si>
  <si>
    <t>Dalje od akademske zajednice: širenje horizonta karijere doktoranda u pomorskim i pomorskim znanostima u Europi</t>
  </si>
  <si>
    <t>A679077.093</t>
  </si>
  <si>
    <t>Korištenje energije i zeleni javni prijevoz u budućim pametnim gradovima: Inovativni program podučavanja za studente, dionike i poduzetnike</t>
  </si>
  <si>
    <t>A679077.094</t>
  </si>
  <si>
    <t>ITSHEC- Integracija transverzalnih vještina u visoko obrazovanje i kurikulum zdravstvene i socijalne skrbi</t>
  </si>
  <si>
    <t>A679077.095</t>
  </si>
  <si>
    <t>INQUAPH- Inovativni alati za ocjenu kvalitete za studije farmacije u Bosni i Hercegovini</t>
  </si>
  <si>
    <t>A679077.096</t>
  </si>
  <si>
    <t>EPISECC- Uspostaviti paneuropski informacijski prostor za poboljšanje sigurnosti građana</t>
  </si>
  <si>
    <t>A679077.098</t>
  </si>
  <si>
    <t>A679077.099</t>
  </si>
  <si>
    <t>A679077.107</t>
  </si>
  <si>
    <t>Projekt Horizon 2020-FF IPM "In-silico boosted, pest prevention and off-season focused IPM against new and emerging fruit flies ('OFF-Season' FF- IPM)"</t>
  </si>
  <si>
    <t>A679077.109</t>
  </si>
  <si>
    <t>Erasmus Plus Ka103 2020</t>
  </si>
  <si>
    <t>A679077.111</t>
  </si>
  <si>
    <t>Projekt Horizon 2020-Nextgen Microfluidics    "Next generation test bed for upscaling of microfluidic devices based on nano-enabled surfaces and membranes"</t>
  </si>
  <si>
    <t>A679078.186</t>
  </si>
  <si>
    <t>IRI CEKOM</t>
  </si>
  <si>
    <t>A679078.187</t>
  </si>
  <si>
    <t>ORKAN</t>
  </si>
  <si>
    <t>A679078.191</t>
  </si>
  <si>
    <t>RAST</t>
  </si>
  <si>
    <t>A679078.194</t>
  </si>
  <si>
    <t>Hibridne metoda umjetne inteligencije za računalne igre</t>
  </si>
  <si>
    <t>A679078.195</t>
  </si>
  <si>
    <t>ERASMUS + TEACH4EDU4</t>
  </si>
  <si>
    <t>A679078.197</t>
  </si>
  <si>
    <t>ERASMUS+ WeRln - Žene poduzetetnice u regionalnim uključivim ekosustavima</t>
  </si>
  <si>
    <t>A679078.198</t>
  </si>
  <si>
    <t>LIFE 18 NAT/HR/00847- Dinara povratak životu</t>
  </si>
  <si>
    <t>A679078.200</t>
  </si>
  <si>
    <t>H2020- upravljanje poljoprivrednom hranom</t>
  </si>
  <si>
    <t>A679078.204</t>
  </si>
  <si>
    <t>Razvoj dvostruke fasade s hermetički zatvorenom šupljinom (H-CCF)</t>
  </si>
  <si>
    <t>A679078.209</t>
  </si>
  <si>
    <t>ERASMUS+KA2 - Strateška partnerstva ASKNOW</t>
  </si>
  <si>
    <t>A679078.212</t>
  </si>
  <si>
    <t>ERASMUS + KA2 - Strateška partnerstva RoboGirls Osnaživanje djevojaka u STEAM-u kroz robotiku i kodiranje</t>
  </si>
  <si>
    <t>A679078.213</t>
  </si>
  <si>
    <t>H2020-WIDESPREAD-2018-2020  Katedra za umjetnu inteligenciju za robotiku</t>
  </si>
  <si>
    <t>A679078.214</t>
  </si>
  <si>
    <t>H2020 - ICT AERIAL-CORE - Kognitivni integrirani višenamjenski robotski sustav s proširenim opsegom rada i sigurnošću</t>
  </si>
  <si>
    <t>A679078.217</t>
  </si>
  <si>
    <t>H2020 - LC-SC3 FLEXIGRID - Interoperabilna rješenja za holističku implementaciju usluga fleksibilnosti u distribucijskoj mreži</t>
  </si>
  <si>
    <t>A679078.218</t>
  </si>
  <si>
    <t>H2020 - SC5 REWAISE Elastična inovacija vode za pametnu ekonomiju</t>
  </si>
  <si>
    <t>A679078.223</t>
  </si>
  <si>
    <t>H2020 - LC-SC3 FARCROSS Omogućavanje regionalne trgovine/razmjene električne energije kroz inovacije</t>
  </si>
  <si>
    <t>A679078.225</t>
  </si>
  <si>
    <t>DEBATING EUROPE (620428-EPP-1-2020-1-DE-EPPJMO-NETWORK)</t>
  </si>
  <si>
    <t>A679078.226</t>
  </si>
  <si>
    <t>MEDIADELCOM</t>
  </si>
  <si>
    <t>A679078.231</t>
  </si>
  <si>
    <t>SEADRION - Poticanje širenja tehnologija grijanja i hlađenja pomoću pumpe morske vode u jadransko-jonskoj regiji</t>
  </si>
  <si>
    <t>A679078.233</t>
  </si>
  <si>
    <t>REWARDHEAT- Uporaba topline iz obnovljivih izvora i otpada za konkurentne mreže daljinskog grijanja i hlađenja</t>
  </si>
  <si>
    <t>A679078.235</t>
  </si>
  <si>
    <t>SEAVIEWS- Sektorski prilagodljivi virtualni sustav ranog upozoravanja na zagađenje mora</t>
  </si>
  <si>
    <t>A679078.236</t>
  </si>
  <si>
    <t>ProbeTrace - Sljedivost za mjerenje kontaktnih sondi i olovnih instrumenata</t>
  </si>
  <si>
    <t>A679078.238</t>
  </si>
  <si>
    <t>NRLE - Nacionalni referentni laboratorij za emisije iz motora s unutarnjim izgaranjem za necestovne pokretne strojeve</t>
  </si>
  <si>
    <t>A679078.239</t>
  </si>
  <si>
    <t>Regionalni centar kompetentnosti u strukovnom obrazovanju u strojarstvu-Industrija 4.0</t>
  </si>
  <si>
    <t>A679078.241</t>
  </si>
  <si>
    <t>RCK Ruđera Boškovića</t>
  </si>
  <si>
    <t>DATACROSS -Napredne metode i tehnologije u znanosti o podatcima i kooperativnim sustavima</t>
  </si>
  <si>
    <t>A679078.257</t>
  </si>
  <si>
    <t>CLEOPATRA - Višejezična istraživačka akademija Open Analytics usmjerena na događaje</t>
  </si>
  <si>
    <t>A679078.258</t>
  </si>
  <si>
    <t>IRCiS Integriranje izbjegličke djece u škole: mješovita studija o učinkovitosti kontakt-u-škole za izgradnju pozitivnih međugrupnih odnosa između djece izbjeglica i domaćina</t>
  </si>
  <si>
    <t>A679078.259</t>
  </si>
  <si>
    <t>HILAR</t>
  </si>
  <si>
    <t>A679078.260</t>
  </si>
  <si>
    <t>DuRSAAM</t>
  </si>
  <si>
    <t>A679078.261</t>
  </si>
  <si>
    <t>ERASMUS PLUS CSETIR</t>
  </si>
  <si>
    <t>A679078.262</t>
  </si>
  <si>
    <t>OVERFLOW  EU mehanizmi civilne zaštite</t>
  </si>
  <si>
    <t>A679078.265</t>
  </si>
  <si>
    <t>BUS - GoCircular-H2020</t>
  </si>
  <si>
    <t>A679078.266</t>
  </si>
  <si>
    <t>BUILDUP -SKILLSBANK-H2020</t>
  </si>
  <si>
    <t>A679078.267</t>
  </si>
  <si>
    <t>OBZOR 2020 Znanost i tehnologija u politici pretilosti djece- STOP</t>
  </si>
  <si>
    <t>A679078.268</t>
  </si>
  <si>
    <t>WE-CARE Projekt: Uspostavljanjem nacionalne skrbi i razvojnim centrima podržavamo elitne sportaše u uravnoteženju rezultata sporta i obrazovanja / zapošljavanja</t>
  </si>
  <si>
    <t>A679078.269</t>
  </si>
  <si>
    <t>Projekt: Stvaranje mehanizama za kontinuiranu provedba sportskog kluba za zdravlje u Europskoj uniji</t>
  </si>
  <si>
    <t>A679078.271</t>
  </si>
  <si>
    <t>Obzor 2020 LiverScreen - Probir na fibrozu jetre - populacijsko istraživanje u europskim zemljama</t>
  </si>
  <si>
    <t>ESF CasMouse - Genomsko inženjerstvo i genska regulacija u staničnim linijama i modelnim organizmima tehnologijom CRISPR/Cas9</t>
  </si>
  <si>
    <t>A679078.276</t>
  </si>
  <si>
    <t>TODO-HORIZON 2020.</t>
  </si>
  <si>
    <t>A679078.280</t>
  </si>
  <si>
    <t>ANEUPLOIDIJA - Molekularno podrijetlo aneuploidija u zdravih i bolesnih ljudskih tkiva</t>
  </si>
  <si>
    <t>A679078.282</t>
  </si>
  <si>
    <t>MEMORIE Mjere prilagodbe klimatskim promjenama za održivo upravljanje prirodnim resursima</t>
  </si>
  <si>
    <t>A679078.285</t>
  </si>
  <si>
    <t>MARILIA - testovi za detekciju patogena u uzorcima vode</t>
  </si>
  <si>
    <t>A679078.286</t>
  </si>
  <si>
    <t>The ONE - mehanizam sparivanja i stvaranja bozonskih kvazičestica</t>
  </si>
  <si>
    <t>A679078.287</t>
  </si>
  <si>
    <t>CroViZone - Prilagodba vinogradarskih zona RH klimatskim promjenama</t>
  </si>
  <si>
    <t>A679078.295</t>
  </si>
  <si>
    <t>PRI-MJER</t>
  </si>
  <si>
    <t>A679078.296</t>
  </si>
  <si>
    <t>ERASMUS+ CCC4ECEC - Kompetencija za obrazovanje i njegu u ranom djetinjstvu usmjerena na dijete</t>
  </si>
  <si>
    <t>A679078.298</t>
  </si>
  <si>
    <t>Dijagnostički značaj kalprotektina u ranom prepoznavanju upalnih stanja</t>
  </si>
  <si>
    <t>A679078.299</t>
  </si>
  <si>
    <t>Potencijal mikroinkapsulacije u proizvodnji sireva</t>
  </si>
  <si>
    <t>A679078.305</t>
  </si>
  <si>
    <t>EFRR-IR-II AACES- Odlučivanje u upravljanju elektroenergetskim sustavom u uvjetima nesigurnosti uvjetovanih klimatskim promjenama - AACES</t>
  </si>
  <si>
    <t>A679078.306</t>
  </si>
  <si>
    <t>EFRR - Klimatske promjene AgroSPARC- Napredna i prediktivna poljoprivreda za otpornost klimatskim promjenama</t>
  </si>
  <si>
    <t>A679078.307</t>
  </si>
  <si>
    <t>EFRR-IR-II Al Defender- Sustav umjetne inteligencije za automatski nadzor i upravljanje sigurnosti cloud okruženja - AL DEFENDER</t>
  </si>
  <si>
    <t>A679078.308</t>
  </si>
  <si>
    <t>EFRR-IR-II AIPD2- Digitalna platforma za zaštitu privatnosti i sprječavanje zloupotreba životnim ciklusom osobnih podataka- AIPD3</t>
  </si>
  <si>
    <t>A679078.309</t>
  </si>
  <si>
    <t>EFRR-IR-II A-UNIT- Istraživanje i razvoj napredne jedinice za autonomno upravljanje mobilnim vozilima u logistici</t>
  </si>
  <si>
    <t>A679078.310</t>
  </si>
  <si>
    <t>EFRR-IR-II BatEVCharg - Punionica električnih vozila s integriranim baterijskim spremnikom</t>
  </si>
  <si>
    <t>A679078.313</t>
  </si>
  <si>
    <t>EFRR-IR-II cyberAUT- Inovativno rješenje za upravljanje kibernetickom sigurnosti industrijskih sustava automatizacije postrojenja i procesa</t>
  </si>
  <si>
    <t>A679078.314</t>
  </si>
  <si>
    <t>EFRR-IR-II DRUNE- Razvoj uređaja za prijenos video signala ultra niske latencije</t>
  </si>
  <si>
    <t>A679078.315</t>
  </si>
  <si>
    <t>EFRR-IR-II ENEDAT- Razvoj sustava za optimalizaciju potrošnje električne energije u podatkovnim centrima</t>
  </si>
  <si>
    <t>A679078.317</t>
  </si>
  <si>
    <t>EFRR-IR-II GMP- Razvoj Greyp platforme za mikromobilnost GMP</t>
  </si>
  <si>
    <t>A679078.318</t>
  </si>
  <si>
    <t>EFRR-IR-II IRI2-OIE- Integrirano rješenje za upravljanje imovinom i podršku investicijskim procesima projektiranja, planiranja i provedbe izgradnje obnovljivih izvora energije</t>
  </si>
  <si>
    <t>A679078.319</t>
  </si>
  <si>
    <t>EFRR-IR-II LAMCAB- Razvoj tehnologije povezivanja komponenti upravljačkih električnih ormara upotrebom laminiranih vodica</t>
  </si>
  <si>
    <t>A679078.320</t>
  </si>
  <si>
    <t>EFRR-IR-II PCC- Sustav za nadzor i kontrolu usklađenosti distribuiranih procesa u realnom vremenu, otkrivanje anomalija, rano upozoravanje i forenzičku analizu transakcije</t>
  </si>
  <si>
    <t>A679078.321</t>
  </si>
  <si>
    <t>EFRR-IR-II PEP- Razvoj inovativnog polifaznog elektromotornog pogona</t>
  </si>
  <si>
    <t>A679078.322</t>
  </si>
  <si>
    <t>EFRR-IR-II Pinova- Razvoj agrometeorološke platforme i mreže IoT uređaja tvrtke Pinova d.o.o.</t>
  </si>
  <si>
    <t>A679078.323</t>
  </si>
  <si>
    <t>EFRR- UZI RESIN- Razvoj sustava za ispitivanje visefaznih strujanja i izgaranja s ciljem povećanja istraživačkih aktivnosti znanstvenog i poslovnog spektra</t>
  </si>
  <si>
    <t>A679078.324</t>
  </si>
  <si>
    <t>EFRR-IR-II RPA-NPV- Razvoj potopljenog agregata za male hidroelektrane s niskim padom vode</t>
  </si>
  <si>
    <t>A679078.325</t>
  </si>
  <si>
    <t>EFRR-IR-II SARI- Sustava za automatsko raspoznavanje, identifikaciju te precizno mjerenje duljine plovila</t>
  </si>
  <si>
    <t>A679078.356</t>
  </si>
  <si>
    <t>ERASMUS+ Challenges and practices of teaching economic disciplines in era of digitalization 2020-1-HR01-KA202-0777771</t>
  </si>
  <si>
    <t>A679078.358</t>
  </si>
  <si>
    <t>Umreženi stacionarni baterijski spremnici energije KK.01.1.1.04.0034</t>
  </si>
  <si>
    <t>A679078.363</t>
  </si>
  <si>
    <t>HORIZON 2020- DRYVER</t>
  </si>
  <si>
    <t>A679078.365</t>
  </si>
  <si>
    <t>Tenure Track Pilot Programe - Exotic Nuclear Structure and Dynamics</t>
  </si>
  <si>
    <t>A679078.373</t>
  </si>
  <si>
    <t>Erasmus+ Development of innovative approach for training for university professors to work in the modern diverse and intercultural environment, UniCulture</t>
  </si>
  <si>
    <t>A679078.399</t>
  </si>
  <si>
    <t>CALIPER-	Projekt CALIPER: Povezivanje istraživanja i inovacija za ravnopravnost spolova"</t>
  </si>
  <si>
    <t>A679078.405</t>
  </si>
  <si>
    <t>COGSTEPS - Crossing the Gap: Startup edukacija i potpora doktorandima, istraživačima i znanstvenicima</t>
  </si>
  <si>
    <t>A679078.414</t>
  </si>
  <si>
    <t>EKO-KOMVOZ - Ekološki prihvatljivo vozilo za čišćenje javnih površina sa sustavima autonomnog upravljanja zasnovanim na umjetnoj inteligenciji</t>
  </si>
  <si>
    <t>A679078.417</t>
  </si>
  <si>
    <t>EULIFT - Razvoj pametnog modularnog sustava upravljanja pogonom dizala za povećanje energetske učinkovitosti zgrade</t>
  </si>
  <si>
    <t>A679078.458</t>
  </si>
  <si>
    <t>RESDATA - Rješenja prilagodbe elektroenergetskog sustava klimatskim promjenama temeljena na velikim količinama podataka</t>
  </si>
  <si>
    <t>A679078.478</t>
  </si>
  <si>
    <t>A679078.485</t>
  </si>
  <si>
    <t>NZEB ROADSHOW-H2020</t>
  </si>
  <si>
    <t>A679078.488</t>
  </si>
  <si>
    <t>H2020 Productive Green Infrastructure for post-industrial urban regeneration</t>
  </si>
  <si>
    <t>A679078.490</t>
  </si>
  <si>
    <t>Erasmus+: Architecture's afterlife: The multi-sector impact of an architectural qualification 2019-1-UK01-KA203-062062</t>
  </si>
  <si>
    <t>A679078.496</t>
  </si>
  <si>
    <t>JEAN MONNET ACTIVITIES</t>
  </si>
  <si>
    <t>A679078.499</t>
  </si>
  <si>
    <t>ENEMLOS</t>
  </si>
  <si>
    <t>A679078.503</t>
  </si>
  <si>
    <t>RCT-ESF</t>
  </si>
  <si>
    <t>A679078.508</t>
  </si>
  <si>
    <t>IRI projekt Povećanje razvoja novih proizvoda i usluga koji proizlaze iz aktivnosti istraživanja i razvoja</t>
  </si>
  <si>
    <t>A679078.510</t>
  </si>
  <si>
    <t>EIT MANUFACTURING RIS HUB</t>
  </si>
  <si>
    <t>A679078.511</t>
  </si>
  <si>
    <t>RAPTOVAX - Robusne i adaptabilne biološke platforme za nova cjepiva</t>
  </si>
  <si>
    <t>A679078.512</t>
  </si>
  <si>
    <t>Jačanje kapaciteta CerVirVac-a za istraživanja u virusnoj imunologiji i vakcinologiji</t>
  </si>
  <si>
    <t>A679078.516</t>
  </si>
  <si>
    <t>Agrobioraznolikost- osnova za prilagodbu i ublažavanje promjena klimatskih promjena u poljoprivredi</t>
  </si>
  <si>
    <t>A679078.526</t>
  </si>
  <si>
    <t>Unaprjeđenje oporavlišta za divlje životinje na Veterinarskom fakultetu - WildRescouVEF, KK.06.5.2.04.0007.</t>
  </si>
  <si>
    <t>A679078.527</t>
  </si>
  <si>
    <t>Upravljanje krškim priobalnim vodonosnicima (UKV)</t>
  </si>
  <si>
    <t>A679078.534</t>
  </si>
  <si>
    <t>CSRP- Hrvatsko-švicarski program- Probabilistic and analytical aspects of generalised regular variation</t>
  </si>
  <si>
    <t>A679078.535</t>
  </si>
  <si>
    <t>CSRP- Hrvatsko-Švicarski program- Dynamics of virus infection in mycovirus-mediated biological control of fungal pathogen</t>
  </si>
  <si>
    <t>A679078.536</t>
  </si>
  <si>
    <t>CSRP- Hrvatsko-Švicarski program- Investigation of substrate and editing specificity in tRNA synthetases and the mechanism of antibiotic action</t>
  </si>
  <si>
    <t>A679078.541</t>
  </si>
  <si>
    <t>HRZZ IP-2019-04 MORENEC</t>
  </si>
  <si>
    <t>A679078.565</t>
  </si>
  <si>
    <t>4VENT - Razvoj niza četverousisnih ventilatora za industrijska postrojenja</t>
  </si>
  <si>
    <t>A679078.566</t>
  </si>
  <si>
    <t>INUKING - Razvoj inovativnog programskog rješenja za centralizirani nadzor i upravljanje kritičnom infrastukturom</t>
  </si>
  <si>
    <t>A679078.569</t>
  </si>
  <si>
    <t>PBM-PLIN - Iskorištenje manje kvalitetnih i nestalnih plinova za proizvodnju električne energije, uporabom Umjetne Inteligencije za miješanje plinova</t>
  </si>
  <si>
    <t>A679078.571</t>
  </si>
  <si>
    <t>SUZE - Sustav za otkrivanje zlonamjernih elektroničkih transakcija zasnovan na strojnom učenju</t>
  </si>
  <si>
    <t>A679078.572</t>
  </si>
  <si>
    <t>T-LOGIC - Uspostava sustava za automatizaciju rada i autonomno odlučivanje u logistici samoposlužnih aparata</t>
  </si>
  <si>
    <t>A679078.573</t>
  </si>
  <si>
    <t>HRZZ projekti</t>
  </si>
  <si>
    <t>A679078.575</t>
  </si>
  <si>
    <t>COLECO- ERASMUS + 2019-1-UK01-KA201-062118</t>
  </si>
  <si>
    <t>A679078.576</t>
  </si>
  <si>
    <t>FOReSiGHT</t>
  </si>
  <si>
    <t>A679078.578</t>
  </si>
  <si>
    <t>ERASMUS + 2020-1-PL01-KA203-081980 - SUSTA</t>
  </si>
  <si>
    <t>A679078.582</t>
  </si>
  <si>
    <t>TERRAGOV</t>
  </si>
  <si>
    <t>A679078.583</t>
  </si>
  <si>
    <t>HORIZON 2020 - SHARE-COVID 19</t>
  </si>
  <si>
    <t>A679078.587</t>
  </si>
  <si>
    <t>COORDINATE„COhort cOmmunity Research and Development Infrastructure Network for Access Throughout</t>
  </si>
  <si>
    <t>A679078.588</t>
  </si>
  <si>
    <t>RURASL Rural 3.0: Service Learning for the Rural Development</t>
  </si>
  <si>
    <t>A679078.591</t>
  </si>
  <si>
    <t>Erasmus + „Introducing Intellectual Property Education for Lifelong Learning and the Knowledge Economy-IPEDU”</t>
  </si>
  <si>
    <t>A679078.599</t>
  </si>
  <si>
    <t>SUSTINEO ESF</t>
  </si>
  <si>
    <t>Pametna naljepnica za mjerenje i praćenje uvjeta skladištenja i transporta proizvoda</t>
  </si>
  <si>
    <t>A679115.004</t>
  </si>
  <si>
    <t>A679115.006</t>
  </si>
  <si>
    <t>Dobra klima za turizam</t>
  </si>
  <si>
    <t>K679084.006</t>
  </si>
  <si>
    <t>STRIP Jačanje kapaciteta za istraživanje, razvoj i inovacije</t>
  </si>
  <si>
    <t>K679084.007</t>
  </si>
  <si>
    <t>A622125.063</t>
  </si>
  <si>
    <t>COST- Integriranje neandertalnog nasljeđa: od prošlosti do danas - iNEAL</t>
  </si>
  <si>
    <t>A622125.064</t>
  </si>
  <si>
    <t>INTERREG - Dunavski limes</t>
  </si>
  <si>
    <t>A622125.067</t>
  </si>
  <si>
    <t>DEEPWATER-CE- Razvoj integriranog provedbenog okvira radi zaštite vodnih resursa</t>
  </si>
  <si>
    <t>A622125.068</t>
  </si>
  <si>
    <t>MUHA-upravljanje vodnim sustavima tijekom rizika od hazarda</t>
  </si>
  <si>
    <t>A622125.072</t>
  </si>
  <si>
    <t>ERASMUS-Jean Monnet</t>
  </si>
  <si>
    <t>A622125.073</t>
  </si>
  <si>
    <t>MPM2020/2021</t>
  </si>
  <si>
    <t>A622125.074</t>
  </si>
  <si>
    <t>CEKOM</t>
  </si>
  <si>
    <t>A622125.075</t>
  </si>
  <si>
    <t>Interreg-IPA CBC HR-BIH-MAKEDONIJA</t>
  </si>
  <si>
    <t>A622125.076</t>
  </si>
  <si>
    <t>Klimatske promjene</t>
  </si>
  <si>
    <t>A622125.077</t>
  </si>
  <si>
    <t>HORIZON 2020 PHOENIX-Proizvodnja i testiranje nano lijekova</t>
  </si>
  <si>
    <t>A622125.078</t>
  </si>
  <si>
    <t>H2020 INVENT - Europski popis društvenih vrijednosti kulture kao osnova za inkluzivne kulturne politike u svijetu globalizacije</t>
  </si>
  <si>
    <t>A622125.082</t>
  </si>
  <si>
    <t>H2020 2018-2021 GeoTwinn</t>
  </si>
  <si>
    <t>A622125.083</t>
  </si>
  <si>
    <t>INTERREG boDEREC CE</t>
  </si>
  <si>
    <t>A622125.094</t>
  </si>
  <si>
    <t>MARILIA-Mara-Based Industrial Low-Cost Identification Assays</t>
  </si>
  <si>
    <t>A622125.096</t>
  </si>
  <si>
    <t>MUSICA, Podrijetlo novih magnetskih struktura - mrlja u difuznom Galaktičkom međuzvjezdanom mediju (ISM) koji zatamnjuju kozmičku zoru</t>
  </si>
  <si>
    <t>A622125.097</t>
  </si>
  <si>
    <t>ERC Synergy Grant ANEUPLOIDY, Molekularno porijeklo aneuploidija u zdravim i oboljelim ljudskim tkivima</t>
  </si>
  <si>
    <t>A622125.105</t>
  </si>
  <si>
    <t>A622125.116</t>
  </si>
  <si>
    <t>H2020 Unravelling Data for Rapid Evidence-Based Response to COVID 19 (unCoVer)</t>
  </si>
  <si>
    <t>A622125.117</t>
  </si>
  <si>
    <t>RESPONSa - U programa INTERREG IPA CBC Hrvatska-Bosna i Hercegovina-Crna Gora 2014-2020</t>
  </si>
  <si>
    <t>A622125.122</t>
  </si>
  <si>
    <t>Bioraznolikost i molekularno oplemenjivanje bilja</t>
  </si>
  <si>
    <t>K622128.009</t>
  </si>
  <si>
    <t>IZVOR 581                Mehanizam za oporavak i otpornost</t>
  </si>
  <si>
    <t>A679071.058</t>
  </si>
  <si>
    <t>CSI: CustomDigiTeach-društveni utjecaj prilagođenim formatima poučavanja</t>
  </si>
  <si>
    <t>A679071.059</t>
  </si>
  <si>
    <t>VirtuOS-uspostava regionalnog centra kompetentnosti u sektoru turizma i ugostiteljstva</t>
  </si>
  <si>
    <t>A679071.062</t>
  </si>
  <si>
    <t>EUROCC - konzorcijski sporazum o suradnji (EuroHPC) na projektu stvaranja nacionalnih centara kompetencije</t>
  </si>
  <si>
    <t>A679071.065</t>
  </si>
  <si>
    <t>Prilagodba mjera kontrole populacije komaraca zbog klimatskih promjena u RH</t>
  </si>
  <si>
    <t>A679072.134</t>
  </si>
  <si>
    <t>Zdravstveni opservatorij</t>
  </si>
  <si>
    <t>A679072.136</t>
  </si>
  <si>
    <t>ON IT - mrežno pravo u turizmu</t>
  </si>
  <si>
    <t>A679072.137</t>
  </si>
  <si>
    <t>INCOMPEDU - INOVATIVNO NATJECANJE U ONLINE VISOKOM OBRAZOVANJU</t>
  </si>
  <si>
    <t>A679072.138</t>
  </si>
  <si>
    <t>Predgotovljene zgrade gotovo nulte energije proizvedene na industrijski način</t>
  </si>
  <si>
    <t>A679072.139</t>
  </si>
  <si>
    <t>ZACJEL</t>
  </si>
  <si>
    <t>A679072.140</t>
  </si>
  <si>
    <t>A679072.141</t>
  </si>
  <si>
    <t>Biologija citomegalovirusne infekcije u mozgu tijekom razvoja i u latenciji</t>
  </si>
  <si>
    <t>A679072.142</t>
  </si>
  <si>
    <t>Reprogramiranje IEL -a na crijevnoj epitelnoj barijeri tijekom infekcije virusom</t>
  </si>
  <si>
    <t>A679072.145</t>
  </si>
  <si>
    <t>Erazmus +  HiPowerEd</t>
  </si>
  <si>
    <t>A679072.146</t>
  </si>
  <si>
    <t>Erazmus 2021 - HR01-KA131-HED-000003063</t>
  </si>
  <si>
    <t>A679072.147</t>
  </si>
  <si>
    <t>Inno4YUFE</t>
  </si>
  <si>
    <t>A679072.150</t>
  </si>
  <si>
    <t>EnLeMaH - Erazmus +</t>
  </si>
  <si>
    <t>A679072.151</t>
  </si>
  <si>
    <t>Projekt STEM(AJMO!)</t>
  </si>
  <si>
    <t>A679072.152</t>
  </si>
  <si>
    <t>ERASMUS + Sustrainable - Obuka za održivost</t>
  </si>
  <si>
    <t>A679072.154</t>
  </si>
  <si>
    <t>IRI-2 Adria Smart Room</t>
  </si>
  <si>
    <t>A679073.024</t>
  </si>
  <si>
    <t>VIBES -Osnaživanje virtualnih poslovnih vještina</t>
  </si>
  <si>
    <t>A679073.025</t>
  </si>
  <si>
    <t>ESMERALD - Pojačavanje otpornosti malih i srednjih poduzeća nakon zaključavanja</t>
  </si>
  <si>
    <t>A679075.023</t>
  </si>
  <si>
    <t>Integrirani sustav uzgoja alternativnih vrsta školjkaša u uvjetima klimatskih promjena</t>
  </si>
  <si>
    <t>A679075.024</t>
  </si>
  <si>
    <t>KLIK Pula-centar za kompetentno cjeloživotno razvijanje inovativnih znanja i vještina u sektoru ugostiteljstva i turizma</t>
  </si>
  <si>
    <t>A679076.025</t>
  </si>
  <si>
    <t>Uncorking rural heritahege - autohtona proizvodnja fermentiranih pića radi lokalne kulturne i ekološke održivosti</t>
  </si>
  <si>
    <t>A679076.027</t>
  </si>
  <si>
    <t>A679077.113</t>
  </si>
  <si>
    <t>FirEURisk-holistička strategija za upravljenje požarima raslinja na području Europe</t>
  </si>
  <si>
    <t>A679077.114</t>
  </si>
  <si>
    <t>COST Action TU1208-znanstveno-tehnološka primjena radara za prodiranje u tlo u građevinarstvu</t>
  </si>
  <si>
    <t>A679077.115</t>
  </si>
  <si>
    <t>Razvoj putničkog jedrenjaka s nultom emisijom ispušnih plinova</t>
  </si>
  <si>
    <t>A679077.116</t>
  </si>
  <si>
    <t>Sustav za uspostavu stabilne elektro-distribucijske mreže (GRIDS)</t>
  </si>
  <si>
    <t>A679077.117</t>
  </si>
  <si>
    <t>CHIC</t>
  </si>
  <si>
    <t>A679077.119</t>
  </si>
  <si>
    <t>IRI - povećanje razvoja novih proizvoda i usluga (lijepljeni lamelirani nosači od tvrdog drveta)</t>
  </si>
  <si>
    <t>A679077.120</t>
  </si>
  <si>
    <t>PINNA NOBILIS SSMA</t>
  </si>
  <si>
    <t>A679077.121</t>
  </si>
  <si>
    <t>Erasmus+ KA131 2021</t>
  </si>
  <si>
    <t>A679077.122</t>
  </si>
  <si>
    <t>IRI Perm Beton-sustav odvodnje na horizontalnim površinama od propusnog betona</t>
  </si>
  <si>
    <t>A679077.123</t>
  </si>
  <si>
    <t>BEAGLE - bioetičko i vrijednosno obrazovanje</t>
  </si>
  <si>
    <t>A679077.124</t>
  </si>
  <si>
    <t>Commix - jačanje pismenosti kod adolescenata kroz kreativno korištenje stripova</t>
  </si>
  <si>
    <t>A679077.125</t>
  </si>
  <si>
    <t>TaSDi-PBS - rješavanje pitanja vladanja u školi kroz podršku poželjnim oblicima ponašanja</t>
  </si>
  <si>
    <t>A679077.127</t>
  </si>
  <si>
    <t>INTERIV - internacionalizacija studijskih programa morskog ribarstva i vojnog pomorstva</t>
  </si>
  <si>
    <t>A679077.128</t>
  </si>
  <si>
    <t>EICP (Evidence Implemantation in Clinical Practice) - medicina temeljena na dokazima</t>
  </si>
  <si>
    <t>FIZIODENT</t>
  </si>
  <si>
    <t>A679077.136</t>
  </si>
  <si>
    <t>BOWI - poticanje digitalnih inovacija</t>
  </si>
  <si>
    <t>A679078.600</t>
  </si>
  <si>
    <t>RE-DWELL</t>
  </si>
  <si>
    <t>A679078.611</t>
  </si>
  <si>
    <t>A ROADMAP OUT OF MEDICAL DESERTS INTO SUPPORTIVE HEALTH WORK FORCE INITIATIVES AND POLICIES - ROUTE-HWF</t>
  </si>
  <si>
    <t>A679078.612</t>
  </si>
  <si>
    <t>IRI CSTI - platforma za dohvat i analizu strukturiranih i nestrukturiranih podataka</t>
  </si>
  <si>
    <t>A679078.613</t>
  </si>
  <si>
    <t>UNIC4ER - Europsko sveučilište postindustrijskih gradova Ka suradničkom pristupu i strukturi prema angažiranom istraživanju</t>
  </si>
  <si>
    <t>A679078.614</t>
  </si>
  <si>
    <t>UNIC -Europsko sveučilište za postindustrijske gradove</t>
  </si>
  <si>
    <t>A679078.615</t>
  </si>
  <si>
    <t>ERASMUS+  DE01-KA203-005728 CONNECTED</t>
  </si>
  <si>
    <t>A679078.616</t>
  </si>
  <si>
    <t>SIMON - inteligentni sustav za automatski odabir algoritma strojnog učenja</t>
  </si>
  <si>
    <t>A679078.617</t>
  </si>
  <si>
    <t>MODERNE MISLEĆE ŽENE-HRZZ IP-01-2018</t>
  </si>
  <si>
    <t>A679078.618</t>
  </si>
  <si>
    <t>HELA</t>
  </si>
  <si>
    <t>A679078.620</t>
  </si>
  <si>
    <t>Digitalna.hr</t>
  </si>
  <si>
    <t>A679078.621</t>
  </si>
  <si>
    <t>e-DESK - Digitalne i poduzetničke vještine europskih učitelja u svijetu COVID-19</t>
  </si>
  <si>
    <t>A679078.623</t>
  </si>
  <si>
    <t>WAI4PwD - Web pristupačnost i ostale inicijative za osobe s invaliditetom u EU tijekom pandemije</t>
  </si>
  <si>
    <t>A679078.627</t>
  </si>
  <si>
    <t>Obrazovana potraga za visokotemperaturnom supravodljivošću u novim elektroničkim materijalima</t>
  </si>
  <si>
    <t>A679078.628</t>
  </si>
  <si>
    <t>Razvoj naprednog IT sustava za precizno određivanje broja ljudi u otvorenim i zatvorenim prostorima (IRI)</t>
  </si>
  <si>
    <t>A679078.630</t>
  </si>
  <si>
    <t>A679078.631</t>
  </si>
  <si>
    <t>Interreg D-Care Labs</t>
  </si>
  <si>
    <t>A679078.633</t>
  </si>
  <si>
    <t>EULAW - projekti obuke pravosudnih stručnjaka</t>
  </si>
  <si>
    <t>A679078.636</t>
  </si>
  <si>
    <t>CENTRINNO - rješenja za regeneraciju industrijskih povijesnih mjesta</t>
  </si>
  <si>
    <t>A679078.637</t>
  </si>
  <si>
    <t>A679078.640</t>
  </si>
  <si>
    <t>FENIQS-EU - jačanje provedbe standarda kvalitete u smanjenju potražnje za drogama u cijeloj Europi</t>
  </si>
  <si>
    <t>A679078.641</t>
  </si>
  <si>
    <t>PROBITECT - Sinergijska inovativna kombinacija sastavnica mikrobiote kao osnova za razvoj inovativnih topikalnih proizvoda za tretiranje i prevenciju upalnih stanja humane kože</t>
  </si>
  <si>
    <t>A679078.642</t>
  </si>
  <si>
    <t>Interreg Adrion: Vuna kao izvanredna prilika za polugu - VUNA</t>
  </si>
  <si>
    <t>A679078.643</t>
  </si>
  <si>
    <t>ERASMUS + KA2 - Strateško partnerstvo COGSTEPS Startup obrazovanje i podrška studentima doktorskih studija, istraživačima i znanstvenicima</t>
  </si>
  <si>
    <t>A679078.647</t>
  </si>
  <si>
    <t>RISE DORNA - Razvoj motornih pogona visoke pouzdanosti za pogonske aplikacije sljedeće generacije</t>
  </si>
  <si>
    <t>A679078.648</t>
  </si>
  <si>
    <t>FunTomP - Funkcionalizirani proizvodi od rajčice</t>
  </si>
  <si>
    <t>A679078.649</t>
  </si>
  <si>
    <t>ROUTE ( HORIZON )- Putokaz iz medicinskih pustinja u inicijative i politike zdravstvene radne snage koje podržavaju</t>
  </si>
  <si>
    <t>A679078.650</t>
  </si>
  <si>
    <t>EUROP2E (Erasmus+) - Europska otvorena platforma za propisivanje obrazovanja</t>
  </si>
  <si>
    <t>A679078.651</t>
  </si>
  <si>
    <t>WATCHPLANT - Pametni biohibridni fito-organizmi za okoliš</t>
  </si>
  <si>
    <t>A679078.652</t>
  </si>
  <si>
    <t>Eatris Plus - H2020 Konsolidacija kapaciteta EATRIS -ERIC -a za personaliziranu medicinu</t>
  </si>
  <si>
    <t>A679078.653</t>
  </si>
  <si>
    <t>ERASMUS+projekt Sky Easy</t>
  </si>
  <si>
    <t>A679078.654</t>
  </si>
  <si>
    <t>ERASMUS+projekt Fit Old</t>
  </si>
  <si>
    <t>A679078.655</t>
  </si>
  <si>
    <t>CARNET21 -Ostali -EEA and Norw. Gran.Fund Reg.</t>
  </si>
  <si>
    <t>IGT</t>
  </si>
  <si>
    <t>A679078.658</t>
  </si>
  <si>
    <t>IRI-II SOVA - Sustav za vizualno prepoznavanje proizvoda na policama</t>
  </si>
  <si>
    <t>A679078.660</t>
  </si>
  <si>
    <t>IRI-II Mareton-2 -Robusni sustav neprekinutog napajanja za uređaje željezničke i industrijske infrastrukture</t>
  </si>
  <si>
    <t>A679078.661</t>
  </si>
  <si>
    <t>IRI-II CYBERBUS-INREBUS -Model za analizu podataka iz nestrukturiranih izvora informacija s ciljem povećanja kibernetičke sigurnosti u složenim poslovnim sustavima</t>
  </si>
  <si>
    <t>A679078.663</t>
  </si>
  <si>
    <t>ESA</t>
  </si>
  <si>
    <t>A679078.664</t>
  </si>
  <si>
    <t>IRI-II VIRT-UAV - Sustav autonomnih bespilotnih letjelica treniranih u virtualnim okruženjima</t>
  </si>
  <si>
    <t>A679078.665</t>
  </si>
  <si>
    <t>NLTP - Platforma nacionalnih jezičnih tehnologija</t>
  </si>
  <si>
    <t>A679078.666</t>
  </si>
  <si>
    <t>IRI-II AIDWAS  - Sustav za nadzor kibernetičkog prostora i informiranje o katastrofama i prijetnjama u stvarnom vremenu na bazi umjetne inteligencije</t>
  </si>
  <si>
    <t>A679078.668</t>
  </si>
  <si>
    <t>IRI-II SmartEC - Smart EC - dijagnostički sustav za ispitivanje metodom vrtložnih struja</t>
  </si>
  <si>
    <t>A679078.669</t>
  </si>
  <si>
    <t>DIGITOOLS - Inovativni alati za poboljšanje rješenja e-učenja na sveučilištima</t>
  </si>
  <si>
    <t>A679078.671</t>
  </si>
  <si>
    <t>IRI-II CIP4SI - Razvoj digitalne platforme za izgradnju sustava zaštite kritičnih infrastruktura u pametnim industrijama</t>
  </si>
  <si>
    <t>A679078.676</t>
  </si>
  <si>
    <t>ReNewEurope - Ponovno otkrivanje „Nove Europe“ - Ljetna škola na kotačima za prekograničnu povijest i politiku Balkana / Srednje i Istočne Europe</t>
  </si>
  <si>
    <t>A679078.679</t>
  </si>
  <si>
    <t>RHEFINE - Retorika za inovativno obrazovanje</t>
  </si>
  <si>
    <t>A679078.680</t>
  </si>
  <si>
    <t>EXAFOAM - Iskorištavanje sustava Exascale</t>
  </si>
  <si>
    <t>A679078.681</t>
  </si>
  <si>
    <t>GLocalEAst - Razvoj novog kurikuluma o studijama globalne migracije, dijaspore i granica u istočnoj i središnjoj Europi</t>
  </si>
  <si>
    <t>A679078.684</t>
  </si>
  <si>
    <t>EDiToR - Učiti kako poučavati, poučavati kako učiti. Suočavanje s izazovima globalnih promjena u visokom obrazovanju pomoću digitalnih alata za reflektirajuće, kritičko i inkluzivno učenje o europskim povijesnim krajolicima</t>
  </si>
  <si>
    <t>A679078.689</t>
  </si>
  <si>
    <t>OLGA - OLympics  Green Airport</t>
  </si>
  <si>
    <t>A679078.691</t>
  </si>
  <si>
    <t>Kako obični ljudi shvaćaju anti-gender poruke</t>
  </si>
  <si>
    <t>A679078.692</t>
  </si>
  <si>
    <t>Reforma stranih jezika u akademskim krugovima u Crnoj Gori</t>
  </si>
  <si>
    <t>A679078.693</t>
  </si>
  <si>
    <t>HRZZ Program suradnje s hrvatskim znanstvenicima u dijaspori ''ZNANSTVENA SURADNJA''</t>
  </si>
  <si>
    <t>A679078.694</t>
  </si>
  <si>
    <t>A679078.696</t>
  </si>
  <si>
    <t>IRI Comparative genomics of non-model invertebrates (IGNITE)</t>
  </si>
  <si>
    <t>A679078.699</t>
  </si>
  <si>
    <t>A679078.700</t>
  </si>
  <si>
    <t>Formiranje C-C veze pomoću vrhunskih enzima</t>
  </si>
  <si>
    <t>A679078.701</t>
  </si>
  <si>
    <t>RADICALZ — H2020-FNR-2020</t>
  </si>
  <si>
    <t>A679081.008</t>
  </si>
  <si>
    <t>Uspostava RCK u strojarstvu SJEVER -TŠČ</t>
  </si>
  <si>
    <t>A679081.009</t>
  </si>
  <si>
    <t>A679081.010</t>
  </si>
  <si>
    <t>Ulaganje u istraživanje i razvoj BBR Adria d.o.o.</t>
  </si>
  <si>
    <t>A679115.008</t>
  </si>
  <si>
    <t>EXPERIO-razvoj strojeva za kvalitetu i paletizaciju u automobilskoj industriji</t>
  </si>
  <si>
    <t>A679115.009</t>
  </si>
  <si>
    <t>ERASMUS</t>
  </si>
  <si>
    <t>A622125.123</t>
  </si>
  <si>
    <t>LASERLAB-EUROPE- integrirana inicijativa Europske laserske istraživačke infrastrukture</t>
  </si>
  <si>
    <t>A622125.124</t>
  </si>
  <si>
    <t>Biološke i bioinspirirane strukture za multispektralni nadzor</t>
  </si>
  <si>
    <t>A622125.125</t>
  </si>
  <si>
    <t>Potpora vrhunskim istraživanjima Centra izvrsnosti za napredne materijale i senzore, KK.01.1.1.01.0001</t>
  </si>
  <si>
    <t>A622125.127</t>
  </si>
  <si>
    <t>Emodnet-Geol 5</t>
  </si>
  <si>
    <t>A622125.130</t>
  </si>
  <si>
    <t>UNLOCK-CAVE</t>
  </si>
  <si>
    <t>A622125.132</t>
  </si>
  <si>
    <t>JM network WB 2 EU</t>
  </si>
  <si>
    <t>A622125.133</t>
  </si>
  <si>
    <t>Erasmus GIST</t>
  </si>
  <si>
    <t>A622125.134</t>
  </si>
  <si>
    <t>JamINNO+ Razvoj funkcionalnog pića u održivoj ambalaži</t>
  </si>
  <si>
    <t>A622125.135</t>
  </si>
  <si>
    <t>H2020 COORDINATE- Mreža infrastrukture za istraživanje i razvoj kohorte Zajednice za pristup diljem Europe</t>
  </si>
  <si>
    <t>A622125.136</t>
  </si>
  <si>
    <t>"IoT-polje: Eko sustav umreženih uređaja i usluga za Internet stvari s primjenom u poljoprivredi (KK.01.1.1.04.0108)"</t>
  </si>
  <si>
    <t>A622125.137</t>
  </si>
  <si>
    <t>A622125.138</t>
  </si>
  <si>
    <t>Osiguranje usjeva, životinja i biljaka</t>
  </si>
  <si>
    <t>A622125.139</t>
  </si>
  <si>
    <t>Potpora u poljoprivredi</t>
  </si>
  <si>
    <t>A622125.141</t>
  </si>
  <si>
    <t>AIDAInnova- Napredak i inovacije za detektore</t>
  </si>
  <si>
    <t>A622125.142</t>
  </si>
  <si>
    <t>AIMed - Antimikrobne integrirane metodologije za ortopedske primjene</t>
  </si>
  <si>
    <t>A622125.143</t>
  </si>
  <si>
    <t>DiseaseINgroups- Obrana od bolesti u skupinama: uloga povezanosti, rizik i vrsta patogena</t>
  </si>
  <si>
    <t>A622125.144</t>
  </si>
  <si>
    <t>ENTRANCE- učinkovitost ispitivanja na temu rizika  prelaska teretnih granica bez ometanja poslovanja</t>
  </si>
  <si>
    <t>A622125.145</t>
  </si>
  <si>
    <t>EURAMED rocc-n-roll- primjena i koncept zaštite od zračenja: strateški plan istraživanjai međusobno povezivanje sa aspektima topline i digitalizacije</t>
  </si>
  <si>
    <t>A622125.146</t>
  </si>
  <si>
    <t>EUROCC -Nacionalni centri za kompetencije u okviru Obzor 2020</t>
  </si>
  <si>
    <t>A622125.147</t>
  </si>
  <si>
    <t>A622125.148</t>
  </si>
  <si>
    <t>GrindCore - Brušenje uz pomoć tekućine - od temelja do aplikacija</t>
  </si>
  <si>
    <t>A622125.149</t>
  </si>
  <si>
    <t>JERICO-DS - Zajednička europska istraživačka infrastruktura obalnih opservatorija</t>
  </si>
  <si>
    <t>A622125.150</t>
  </si>
  <si>
    <t>MOQS - Molekularne kvantne simulacije</t>
  </si>
  <si>
    <t>A622125.151</t>
  </si>
  <si>
    <t>PEST-BIN- Pionirske strategije protiv bakterijskih infekcija</t>
  </si>
  <si>
    <t>A622125.152</t>
  </si>
  <si>
    <t>RESONATE Horizon 2020</t>
  </si>
  <si>
    <t>A622125.153</t>
  </si>
  <si>
    <t>SUPERB - Sustavna rješenja za povećanje hitne obnove ekosustava za bioraznolikost i usluge ekosustava povezane sa šumama</t>
  </si>
  <si>
    <t>A622125.154</t>
  </si>
  <si>
    <t>A622125.155</t>
  </si>
  <si>
    <t>Napredne metode i tehnologije u znanosti o podatcima i kooperativnim sustavima (DATACROSS)</t>
  </si>
  <si>
    <t>K622128.010</t>
  </si>
  <si>
    <t>K628080.003</t>
  </si>
  <si>
    <t>Program unaprjeđenja primjene digitalne tehnologije u obrazovnom sustavu</t>
  </si>
  <si>
    <t>K628081.003</t>
  </si>
  <si>
    <t>52209</t>
  </si>
  <si>
    <t>Hrvatska zaklada za znanost</t>
  </si>
  <si>
    <t>K733069</t>
  </si>
  <si>
    <t>K733069.001</t>
  </si>
  <si>
    <t>K733069.002</t>
  </si>
  <si>
    <t>A676070</t>
  </si>
  <si>
    <t>ERASMUS+ EUROPSKO ISTRAŽIVANJE PRAĆENJA OSOBA S DIPLOMOM (GT-HRVATSKA)</t>
  </si>
  <si>
    <t>A768068</t>
  </si>
  <si>
    <t>OTKUP ZNANSTVENIH KNJIGA I VISOKOŠKOLSKIH UDŽBENIKA</t>
  </si>
  <si>
    <t>PROJEKT "HRVATSKA: USUSRET ODRŽIVOM, PRAVEDNOM I UČINKOVITOM OBRAZOVANJU"</t>
  </si>
  <si>
    <t>IZGRADNJA, DOGRADNJA, REKONSTRUKCIJA I OPREMANJE SREDNJIH ŠKOLA - NPOO (C3.1.R1-I3)</t>
  </si>
  <si>
    <t>K578070</t>
  </si>
  <si>
    <t>POBOLJŠANJE UČINKOVITOSTI JAVNIH ULAGANJA NA PODRUČJU ISTRAŽIVANJA, RAZVOJA I INOVACIJA - NPOO (C3.2.R3)</t>
  </si>
  <si>
    <t>K676058</t>
  </si>
  <si>
    <t>PROSVJETNO-KULTURNI CENTAR MAĐARA - IZGRADNJA UČENIČKOG DOMA</t>
  </si>
  <si>
    <t>OBNOVA ZGRADA OŠTEĆENIH U POTRESU S ENERGETSKOM OBNOVOM - NPOO (C6.1.R1-I2)</t>
  </si>
  <si>
    <t>IZGRADNJA, DOGRADNJA, REKONSTRUKCIJA I OPREMANJE PREDŠKOLSKIH USTANOVA - NPOO (C3.1.R1-I1)</t>
  </si>
  <si>
    <t>K676069</t>
  </si>
  <si>
    <t>STVARANJE OKVIRA ZA PRIVLAČENJE STUDENATA I ISTRAŽIVAČA U STEM I ICT PODRUČJIMA - NPOO (C3.2.R2)</t>
  </si>
  <si>
    <t>IZGRADNJA, DOGRADNJA, REKONSTRUKCIJA I OPREMANJE OSNOVNIH ŠKOLA ZA POTREBE JEDNOSMJENSKOG RADA I CJELODNEVNE NASTAVE - NPOO (C3.1.R1-I2)</t>
  </si>
  <si>
    <t>K768069</t>
  </si>
  <si>
    <t>REFORMA I JAČANJE KAPACITETA JAVNOG ZNANSTVENO-ISTRAIŽIVAČKOG SEKTORA ZA ISTRAŽIVANJE I RAZVOJ - NPOO (C3.2.R1)</t>
  </si>
  <si>
    <t>K768070</t>
  </si>
  <si>
    <t>OBNOVA INFRASTRUKTURE U PODRUČJU OBRAZOVANJA OŠTEĆENE POTRESOM FSEU.2022.MZO</t>
  </si>
  <si>
    <t>T580070</t>
  </si>
  <si>
    <t>SANACIJA POSLJEDICA POTRESA</t>
  </si>
  <si>
    <t>K679122</t>
  </si>
  <si>
    <t>K622142</t>
  </si>
  <si>
    <t>RAZVOJ ODRŽIVOG, INOVATIVNOG I OTPORNOG TURIZMA  (C1.6 R1) - NPOO</t>
  </si>
  <si>
    <t>SURADNJA DZIV-a S UREDOM EUROPSKE UNIJE ZA INTELEKTUALNO VLASNIŠTVO (EUIPO)</t>
  </si>
  <si>
    <t>A628091</t>
  </si>
  <si>
    <t>OBRAZOVANJE U RURALNIM PODRUČJIMA - LEARNING FROM THE EXTREMES, A RURAL SCHOOLS INNOVATION ROADMAP</t>
  </si>
  <si>
    <t>K628093</t>
  </si>
  <si>
    <t>K628094</t>
  </si>
  <si>
    <t>A867016</t>
  </si>
  <si>
    <t>ERASMUS PLUS - KATALOG ONLINE PROGRAMA I BAZE PODATAKA ZA VIDLJIVOST I PRIZNAVANJE -OCTRA</t>
  </si>
  <si>
    <t>A814003</t>
  </si>
  <si>
    <t>NACIONALNI ISPITI</t>
  </si>
  <si>
    <t>OP UČNIKOVITI LJUDSKI POTENCIJALI 2014.-2020., PRIORITET 3</t>
  </si>
  <si>
    <t>OBZOR EUROPA I MOBILNOST ISTRAŽIVAČA</t>
  </si>
  <si>
    <t>A818070</t>
  </si>
  <si>
    <t>PROVEDBA EUROPASS I EUROGUIDANCE</t>
  </si>
  <si>
    <t>A818071</t>
  </si>
  <si>
    <t>VET RADNA SKUPINA</t>
  </si>
  <si>
    <t>A848048</t>
  </si>
  <si>
    <t>EPALE - NACIONALNA SLUŽBA ZA PODRŠKU ZA REPUBLIKU HRVATSKU 2022.-2024. (EPALE V)</t>
  </si>
  <si>
    <t>A578069</t>
  </si>
  <si>
    <t>ADMINISTRACIJA I UPRAVLJANJE HRVATSKE ZAKLADE ZA ZNANOST</t>
  </si>
  <si>
    <t>A578071</t>
  </si>
  <si>
    <t>OBZOR ERA-NET QUANTERA</t>
  </si>
  <si>
    <t>A578072</t>
  </si>
  <si>
    <t>OBZOR ERA-NET CHANSE</t>
  </si>
  <si>
    <t>A733070</t>
  </si>
  <si>
    <t>OBZOR ERA-NET QUANTERA II</t>
  </si>
  <si>
    <t>A733071</t>
  </si>
  <si>
    <t>OBZOR ERA-NET BLUEBIOECONOMY</t>
  </si>
  <si>
    <t>Inozemne donacije</t>
  </si>
  <si>
    <t>Proj.održivog, prav. i učink.obrazov. IBRD 93030</t>
  </si>
  <si>
    <t>Tekuće pomoći od institucija i tijela EU - Fond solidarnosti EU - potres prosinac 2020.</t>
  </si>
  <si>
    <t>Kapitalne pomoći od institucija i tijela EU - Fond solidarnosti EU - potres prosinac 2020.</t>
  </si>
  <si>
    <t>Fond solidarnosti Europske unije – potres</t>
  </si>
  <si>
    <t>leftIzvor</t>
  </si>
  <si>
    <t>HRVATSKA ZAKLADA ZA ZNANOST</t>
  </si>
  <si>
    <t>ILICA 24</t>
  </si>
  <si>
    <t>08092</t>
  </si>
  <si>
    <t>Tablica 2. POPIS PRORAČUNSKIH KORISNIKA DRŽAVNOG PRORAČUNA</t>
  </si>
  <si>
    <t>3</t>
  </si>
  <si>
    <t>HRVATSKI SABOR</t>
  </si>
  <si>
    <t>TRG SV. MARKA 6</t>
  </si>
  <si>
    <t>38597506234</t>
  </si>
  <si>
    <t>POVJERENSTVO ZA FISKALNU POLITIKU</t>
  </si>
  <si>
    <t>DEMETROVA ULICA 15</t>
  </si>
  <si>
    <t>24871013494</t>
  </si>
  <si>
    <t>DRŽAVNO IZBORNO POVJERENSTVO REPUBLIKE HRVATSKE</t>
  </si>
  <si>
    <t>VISOKA 15</t>
  </si>
  <si>
    <t>79269920246</t>
  </si>
  <si>
    <t>URED PREDSJEDNICE REPUBLIKE HRVATSKE PO PRESTANKU OBNAŠANJA DUŽNOSTI</t>
  </si>
  <si>
    <t>VISOKA 22</t>
  </si>
  <si>
    <t>90648505547</t>
  </si>
  <si>
    <t>URED PREDSJEDNIKA REPUBLIKE HRVATSKE</t>
  </si>
  <si>
    <t>PANTOVČAK 241</t>
  </si>
  <si>
    <t>10162055275</t>
  </si>
  <si>
    <t>USTAVNI SUD REPUBLIKE HRVATSKE</t>
  </si>
  <si>
    <t>TRG SV. MARKA 4</t>
  </si>
  <si>
    <t>43530726662</t>
  </si>
  <si>
    <t>AGENCIJA ZA ZAŠTITU TRŽIŠNOG NATJECANJA</t>
  </si>
  <si>
    <t>SAVSKA CESTA 41/XIV</t>
  </si>
  <si>
    <t>54882480048</t>
  </si>
  <si>
    <t>VLADA REPUBLIKE HRVATSKE</t>
  </si>
  <si>
    <t>TRG SV. MARKA 2</t>
  </si>
  <si>
    <t>64434885131</t>
  </si>
  <si>
    <t>URED PREDSJEDNIKA VLADE REPUBLIKE HRVATSKE</t>
  </si>
  <si>
    <t>76193608922</t>
  </si>
  <si>
    <t>URED POTPREDSJEDNIKA VLADE REPUBLIKE HRVATSKE</t>
  </si>
  <si>
    <t>77620149940</t>
  </si>
  <si>
    <t>URED ZA UDRUGE</t>
  </si>
  <si>
    <t>OPATIČKA 4</t>
  </si>
  <si>
    <t>51456675076</t>
  </si>
  <si>
    <t xml:space="preserve">URED ZASTUPNIKA REPUBLIKE HRVATSKE PRED EUROPSKIM SUDOM ZA LJUDSKA PRAVA </t>
  </si>
  <si>
    <t>DALMATINSKA 1</t>
  </si>
  <si>
    <t>98898752468</t>
  </si>
  <si>
    <t>STRUČNA SLUŽBA SAVJETA ZA NACIONALNE MANJINE</t>
  </si>
  <si>
    <t>MESNIČKA 23</t>
  </si>
  <si>
    <t>35036123402</t>
  </si>
  <si>
    <t>URED ZA ZAKONODAVSTVO</t>
  </si>
  <si>
    <t>62409285700</t>
  </si>
  <si>
    <t>URED ZA OPĆE POSLOVE HRVATSKOG SABORA I VLADE REPUBLIKE HRVATSKE</t>
  </si>
  <si>
    <t>OPATIČKA 8</t>
  </si>
  <si>
    <t>03055728877</t>
  </si>
  <si>
    <t>URED ZA PROTOKOL</t>
  </si>
  <si>
    <t>71103687780</t>
  </si>
  <si>
    <t>URED VLADE REPUBLIKE HRVATSKE ZA UNUTARNJU REVIZIJU</t>
  </si>
  <si>
    <t>TRG BANA JOSIPA JELAČIĆA 15/II</t>
  </si>
  <si>
    <t>58889799307</t>
  </si>
  <si>
    <t>DIREKCIJA ZA KORIŠTENJE SLUŽBENIH ZRAKOPLOVA</t>
  </si>
  <si>
    <t>ZRAČNA LUKA ZAGREB P.P. 78, VELIKA GORICA</t>
  </si>
  <si>
    <t>10410 VELIKA GORICA</t>
  </si>
  <si>
    <t>34718613532</t>
  </si>
  <si>
    <t>URED ZA LJUDSKA PRAVA I PRAVA NACIONALNH MANJINA</t>
  </si>
  <si>
    <t>83342260912</t>
  </si>
  <si>
    <t>URED KOMISIJE ZA ODNOSE S VJERSKIM ZAJEDNICAMA</t>
  </si>
  <si>
    <t>04131754</t>
  </si>
  <si>
    <t>49974392262</t>
  </si>
  <si>
    <t>URED ZA RAVNOPRAVNOST SPOLOVA</t>
  </si>
  <si>
    <t>66558259304</t>
  </si>
  <si>
    <t>MINISTARSTVO FINANCIJA</t>
  </si>
  <si>
    <t>KATANČIĆEVA 5</t>
  </si>
  <si>
    <t>18683136487</t>
  </si>
  <si>
    <t>AGENCIJA ZA REVIZIJU SUSTAVA PROVEDBE PROGRAMA EUROPSKE UNIJE</t>
  </si>
  <si>
    <t>ALEXANDERA VON HUMBOLDTA 4/V</t>
  </si>
  <si>
    <t>94432282335</t>
  </si>
  <si>
    <t>ODBOR ZA STANDARDE FINANCIJSKOG IZVJEŠTAVANJA</t>
  </si>
  <si>
    <t>02052644</t>
  </si>
  <si>
    <t>58499994900</t>
  </si>
  <si>
    <t>SIGURNOSNO OBAVJEŠTAJNA AGENCIJA</t>
  </si>
  <si>
    <t>SAVSKA CESTA 39/1</t>
  </si>
  <si>
    <t>94534817607</t>
  </si>
  <si>
    <t>SREDIŠNJI DRŽAVNI URED ZA SREDIŠNJU JAVNU NABAVU</t>
  </si>
  <si>
    <t>IVANA LUČIĆA 8</t>
  </si>
  <si>
    <t>17683204722</t>
  </si>
  <si>
    <t>MINISTARSTVO OBRANE</t>
  </si>
  <si>
    <t>TRG KRALJA PETRA KREŠIMIRA IV 1</t>
  </si>
  <si>
    <t>66486182714</t>
  </si>
  <si>
    <t>SREDIŠNJI DRŽAVNI URED ZA HRVATE IZVAN REPUBLIKE HRVATSKE</t>
  </si>
  <si>
    <t>PANTOVČAK 258</t>
  </si>
  <si>
    <t>03416985458</t>
  </si>
  <si>
    <t>HRVATSKA MATICA ISELJENIKA</t>
  </si>
  <si>
    <t>28639480902</t>
  </si>
  <si>
    <t xml:space="preserve">SREDIŠNJI DRŽAVNI URED ZA OBNOVU I STAMBENO ZBRINJAVANJE </t>
  </si>
  <si>
    <t>SAVSKA CESTA 28</t>
  </si>
  <si>
    <t>43664740219</t>
  </si>
  <si>
    <t>SREDIŠNJI DRŽAVNI URED ZA RAZVOJ DIGITALNOG DRUŠTVA</t>
  </si>
  <si>
    <t>04626265</t>
  </si>
  <si>
    <t>55422358623</t>
  </si>
  <si>
    <t>SREDIŠNJI DRŽAVNI URED ZA DEMOGRAFIJU I MLADE</t>
  </si>
  <si>
    <t>TRG NEVENKE TOPALUŠIĆ 1</t>
  </si>
  <si>
    <t>63214615893</t>
  </si>
  <si>
    <t>HRVATSKA VATROGASNA ZAJEDNICA</t>
  </si>
  <si>
    <t>SELSKA CESTA 90A</t>
  </si>
  <si>
    <t>08474627795</t>
  </si>
  <si>
    <t>DRŽAVNA VATROGASNA ŠKOLA</t>
  </si>
  <si>
    <t>KSAVERSKA CESTA 107</t>
  </si>
  <si>
    <t>MINISTARSTVO UNUTARNJIH POSLOVA</t>
  </si>
  <si>
    <t>ULICA GRADA VUKOVARA 33</t>
  </si>
  <si>
    <t>36162371878</t>
  </si>
  <si>
    <t>MINISTARSTVO HRVATSKIH BRANITELJA</t>
  </si>
  <si>
    <t>95131524528</t>
  </si>
  <si>
    <t>JAVNA USTANOVA MEMORIJALNI CENTAR DOMOVINSKOG RATA VUKOVAR</t>
  </si>
  <si>
    <t>IVE TIJARDOVIĆA 60</t>
  </si>
  <si>
    <t>18534327031</t>
  </si>
  <si>
    <t>DOM HRVATSKIH VETERANA</t>
  </si>
  <si>
    <t>PARK STARA TREŠNJEVKA 4</t>
  </si>
  <si>
    <t>08099901687</t>
  </si>
  <si>
    <t>VETERANSKI CENTAR</t>
  </si>
  <si>
    <t>TRG NEVENKE TOPALUŠIĆ 1</t>
  </si>
  <si>
    <t>MINISTARSTVO VANJSKIH I EUROPSKIH POSLOVA</t>
  </si>
  <si>
    <t>TRG NIKOLE ŠUBIĆA ZRINSKOG 7-8</t>
  </si>
  <si>
    <t>43541122224</t>
  </si>
  <si>
    <t>POVJERENSTVO ZA ODLUČIVANJE O SUKOBU INTERESA</t>
  </si>
  <si>
    <t>ULICA KNEZA MISLAVA 11/3</t>
  </si>
  <si>
    <t>60383416394</t>
  </si>
  <si>
    <t>MINISTARSTVO KULTURE I MEDIJA</t>
  </si>
  <si>
    <t>RUNJANINOVA 2</t>
  </si>
  <si>
    <t>37836302645</t>
  </si>
  <si>
    <t>DRŽAVNI ARHIV U BJELOVARU</t>
  </si>
  <si>
    <t>TRG EUGENA KVATERNIKA 6</t>
  </si>
  <si>
    <t>43000 BJELOVAR</t>
  </si>
  <si>
    <t>80099091562</t>
  </si>
  <si>
    <t>DRŽAVNI ARHIV U DUBROVNIKU</t>
  </si>
  <si>
    <t>SV. DOMINIKA 1</t>
  </si>
  <si>
    <t>01076882554</t>
  </si>
  <si>
    <t>DRŽAVNI ARHIV U GOSPIĆU</t>
  </si>
  <si>
    <t>KANIŠKA 17</t>
  </si>
  <si>
    <t>34694889661</t>
  </si>
  <si>
    <t>DRŽAVNI ARHIV U KARLOVCU</t>
  </si>
  <si>
    <t>LJUDEVITA ŠESTIĆA 5</t>
  </si>
  <si>
    <t>99575902022</t>
  </si>
  <si>
    <t>DRŽAVNI ARHIV U OSIJEKU</t>
  </si>
  <si>
    <t>KAMILA FIRINGERA 1</t>
  </si>
  <si>
    <t>61338774671</t>
  </si>
  <si>
    <t>DRŽAVNI ARHIV U PAZINU</t>
  </si>
  <si>
    <t>VLADIMIRA NAZORA 3</t>
  </si>
  <si>
    <t>52000 PAZIN</t>
  </si>
  <si>
    <t>55059300119</t>
  </si>
  <si>
    <t>DRŽAVNI ARHIV U RIJECI</t>
  </si>
  <si>
    <t>PARK NIKOLE HOSTA 2</t>
  </si>
  <si>
    <t>16391096016</t>
  </si>
  <si>
    <t>DRŽAVNI ARHIV U SISKU</t>
  </si>
  <si>
    <t>FRANKOPANSKA 21</t>
  </si>
  <si>
    <t>35994268014</t>
  </si>
  <si>
    <t>DRŽAVNI ARHIV U SLAVONSKOM BRODU</t>
  </si>
  <si>
    <t>AUGUSTA CESARCA 1</t>
  </si>
  <si>
    <t>11265594372</t>
  </si>
  <si>
    <t>DRŽAVNI ARHIV U SPLITU</t>
  </si>
  <si>
    <t>GLAGOLJAŠKA 18</t>
  </si>
  <si>
    <t>61469620638</t>
  </si>
  <si>
    <t>DRŽAVNI ARHIV U ŠIBENIKU</t>
  </si>
  <si>
    <t>VELIMIRA ŠKORPIKA 6/A</t>
  </si>
  <si>
    <t>97880836355</t>
  </si>
  <si>
    <t>DRŽAVNI ARHIV U VARAŽDINU</t>
  </si>
  <si>
    <t>KOPRIVNIČKA 51</t>
  </si>
  <si>
    <t>72801109643</t>
  </si>
  <si>
    <t xml:space="preserve">DRŽAVNI ARHIV U VIROVITICI </t>
  </si>
  <si>
    <t>TRG BANA JOSIPA JELAČIĆA 24</t>
  </si>
  <si>
    <t>37777848565</t>
  </si>
  <si>
    <t xml:space="preserve">DRŽAVNI ARHIV U VUKOVARU </t>
  </si>
  <si>
    <t>ŽUPANIJSKA 66</t>
  </si>
  <si>
    <t>05275803945</t>
  </si>
  <si>
    <t>DRŽAVNI ARHIV U ZADRU</t>
  </si>
  <si>
    <t>RUĐERA BOŠKOVIĆA BB.</t>
  </si>
  <si>
    <t>46156591639</t>
  </si>
  <si>
    <t>DRŽAVNI ARHIV U ZAGREBU</t>
  </si>
  <si>
    <t>OPATIČKA 29</t>
  </si>
  <si>
    <t>37363837470</t>
  </si>
  <si>
    <t xml:space="preserve">DRŽAVNI ARHIV ZA MEĐIMURJE </t>
  </si>
  <si>
    <t>ŠTRIGOVA 102</t>
  </si>
  <si>
    <t xml:space="preserve">40312 ŠTRIGOVA </t>
  </si>
  <si>
    <t>13768042762</t>
  </si>
  <si>
    <t>HRVATSKI DRŽAVNI ARHIV</t>
  </si>
  <si>
    <t>MARULIĆEV TRG 2</t>
  </si>
  <si>
    <t>46144176176</t>
  </si>
  <si>
    <t>HRVATSKI MEMORIJALNO-DOKUMENTACIJSKI CENTAR DOMOVINSKOGA RATA</t>
  </si>
  <si>
    <t>MARULIĆEV TRG 21</t>
  </si>
  <si>
    <t>57527861125</t>
  </si>
  <si>
    <t>ARHEOLOŠKI MUZEJ ISTRE</t>
  </si>
  <si>
    <t>CARRARINA 3</t>
  </si>
  <si>
    <t>76185043859</t>
  </si>
  <si>
    <t>ARHEOLOŠKI MUZEJ NARONA</t>
  </si>
  <si>
    <t>NARONSKI TRG 6</t>
  </si>
  <si>
    <t>20352 VID</t>
  </si>
  <si>
    <t>85570198172</t>
  </si>
  <si>
    <t>ARHEOLOŠKI MUZEJ OSIJEK</t>
  </si>
  <si>
    <t>TRG SV. TROJSTVA 2</t>
  </si>
  <si>
    <t>36551793962</t>
  </si>
  <si>
    <t>ARHEOLOŠKI MUZEJ U SPLITU</t>
  </si>
  <si>
    <t>ZRINSKO-FRANKOPANSKA 25</t>
  </si>
  <si>
    <t>57340203536</t>
  </si>
  <si>
    <t>ARHEOLOŠKI MUZEJ ZADAR</t>
  </si>
  <si>
    <t>TRG OPATICE ČIKE 1</t>
  </si>
  <si>
    <t xml:space="preserve">23000 ZADAR </t>
  </si>
  <si>
    <t>88252913683</t>
  </si>
  <si>
    <t>DVOR TRAKOŠČAN</t>
  </si>
  <si>
    <t>TRAKOŠČAN 1</t>
  </si>
  <si>
    <t>42253 BEDNJA</t>
  </si>
  <si>
    <t>24929691978</t>
  </si>
  <si>
    <t>GALERIJA KLOVIĆEVI DVORI</t>
  </si>
  <si>
    <t>JEZUITSKI TRG 4</t>
  </si>
  <si>
    <t>78027759648</t>
  </si>
  <si>
    <t>HRVATSKI MUZEJ NAIVNE UMJETNOSTI</t>
  </si>
  <si>
    <t>SV. ĆIRILA I METODA 3</t>
  </si>
  <si>
    <t>57897955082</t>
  </si>
  <si>
    <t>HRVATSKI MUZEJ TURIZMA</t>
  </si>
  <si>
    <t>PARK ANGIOLINA 1</t>
  </si>
  <si>
    <t>47076735780</t>
  </si>
  <si>
    <t>HRVATSKI POVIJESNI MUZEJ</t>
  </si>
  <si>
    <t>MATOŠEVA 9</t>
  </si>
  <si>
    <t>10624495854</t>
  </si>
  <si>
    <t>HRVATSKI ŠPORTSKI MUZEJ</t>
  </si>
  <si>
    <t>PRAŠKA 2</t>
  </si>
  <si>
    <t>61689362030</t>
  </si>
  <si>
    <t>J. U. SPOMEN PODRUČJE JASENOVAC</t>
  </si>
  <si>
    <t>BRAĆE RADIĆA 146</t>
  </si>
  <si>
    <t>44323 JASENOVAC</t>
  </si>
  <si>
    <t>37280079200</t>
  </si>
  <si>
    <t xml:space="preserve">J. U. ZBIRKA UMJETNINA ANTE I WILTRUDE TOPIĆ MIMARA </t>
  </si>
  <si>
    <t>ROOSEVELTOV TRG 5</t>
  </si>
  <si>
    <t>78141312758</t>
  </si>
  <si>
    <t>MODERNA GALERIJA</t>
  </si>
  <si>
    <t>ANDRIJE HEBRANGA 1</t>
  </si>
  <si>
    <t>94391499491</t>
  </si>
  <si>
    <t>MUZEJ ANTIČKOG STAKLA ZADAR</t>
  </si>
  <si>
    <t>POLJANA ZEMALJSKOG ODBORA 1</t>
  </si>
  <si>
    <t>74294482659</t>
  </si>
  <si>
    <t>MUZEJ HRVATSKIH ARHEOLOŠKIH SPOMENIKA SPLIT</t>
  </si>
  <si>
    <t>GUNJAČINA BB</t>
  </si>
  <si>
    <t>88269740410</t>
  </si>
  <si>
    <t>MUZEJ HRVATSKOG ZAGORJA</t>
  </si>
  <si>
    <t>SAMCI 64</t>
  </si>
  <si>
    <t>49245 GORNJA STUBICA</t>
  </si>
  <si>
    <t>11298572202</t>
  </si>
  <si>
    <t>MUZEJ SLAVONIJE OSIJEK</t>
  </si>
  <si>
    <t>TRG SVETOG TROJSTVA 6</t>
  </si>
  <si>
    <t>45589739612</t>
  </si>
  <si>
    <t>MUZEJ VUČEDOLSKE KULTURE</t>
  </si>
  <si>
    <t>ARHEOLOŠKI LOKALITET VUČEDOL</t>
  </si>
  <si>
    <t>05703458858</t>
  </si>
  <si>
    <t xml:space="preserve">MUZEJI IVANA MEŠTROVIĆA </t>
  </si>
  <si>
    <t>ŠETALIŠTE IVANA MEŠTROVIĆA 46</t>
  </si>
  <si>
    <t>49483564012</t>
  </si>
  <si>
    <t>MUZEJSKI DOKUMENTACIJSKI CENTAR</t>
  </si>
  <si>
    <t>ILICA 44</t>
  </si>
  <si>
    <t>28048960411</t>
  </si>
  <si>
    <t>TIFLOLOŠKI MUZEJ</t>
  </si>
  <si>
    <t>AUGUSTA ŠENOE 34/3</t>
  </si>
  <si>
    <t>04200585015</t>
  </si>
  <si>
    <t>AGENCIJA ZA ELEKTRONIČKE MEDIJE</t>
  </si>
  <si>
    <t>JAGIĆEVA 31</t>
  </si>
  <si>
    <t>02307014</t>
  </si>
  <si>
    <t>35237547014</t>
  </si>
  <si>
    <t>ANSAMBL LADO</t>
  </si>
  <si>
    <t>TRG MARŠALA TITA 6A</t>
  </si>
  <si>
    <t>28251263363</t>
  </si>
  <si>
    <t>HRVATSKA KNJIŽNICA ZA SLIJEPE</t>
  </si>
  <si>
    <t>DRAŠKOVIĆEVA 80</t>
  </si>
  <si>
    <t>12091168733</t>
  </si>
  <si>
    <t>HRVATSKI AUDIOVIZUALNI CENTAR</t>
  </si>
  <si>
    <t>NOVA VES 18</t>
  </si>
  <si>
    <t>27103918402</t>
  </si>
  <si>
    <t>HRVATSKI RESTAURATORSKI ZAVOD</t>
  </si>
  <si>
    <t>NIKE GRŠKOVIĆA 23</t>
  </si>
  <si>
    <t>08647229584</t>
  </si>
  <si>
    <t>HRVATSKO NARODNO KAZALIŠTE</t>
  </si>
  <si>
    <t>TRG MARŠALA TITA 15</t>
  </si>
  <si>
    <t>10852199405</t>
  </si>
  <si>
    <t>MEĐUNARODNI CENTAR ZA PODVODNU ARHEOLOGIJU</t>
  </si>
  <si>
    <t>BOŽIDARA PETRANOVIĆA 1</t>
  </si>
  <si>
    <t>42850342757</t>
  </si>
  <si>
    <t>MINISTARSTVO POLJOPRIVREDE</t>
  </si>
  <si>
    <t>76767369197</t>
  </si>
  <si>
    <t>AGENCIJA ZA PLAĆANJA U POLJOPRIVREDI, RIBARSTVU I RURALNOM RAZVOJU</t>
  </si>
  <si>
    <t>ULICA GRADA VUKOVARA 269D</t>
  </si>
  <si>
    <t>99122235709</t>
  </si>
  <si>
    <t>HRVATSKA AGENCIJA ZA POLJOPRIVREDU I HRANU</t>
  </si>
  <si>
    <t>VINKOVAČKA CESTA 63C</t>
  </si>
  <si>
    <t>35506269186</t>
  </si>
  <si>
    <t>DRŽAVNA ERGELA ĐAKOVO I LIPIK</t>
  </si>
  <si>
    <t>AUGUSTA ŠENOE 45</t>
  </si>
  <si>
    <t>59493690843</t>
  </si>
  <si>
    <t xml:space="preserve">MINISTARSTVO REGIONALNOG RAZVOJA I FONDOVA EUROPSKE UNIJE </t>
  </si>
  <si>
    <t>MIRAMARSKA 22</t>
  </si>
  <si>
    <t>69608914212</t>
  </si>
  <si>
    <t>FOND ZA OBNOVU I RAZVOJ GRADA VUKOVARA</t>
  </si>
  <si>
    <t>JOSIPA JURJA STROSSMAYERA 14A</t>
  </si>
  <si>
    <t>32997192616</t>
  </si>
  <si>
    <t>SREDIŠNJA AGENCIJA ZA FINANCIRANJE I UGOVARANJE PROGRAMA I PROJEKATA EU</t>
  </si>
  <si>
    <t>ULICA GRADA VUKOVARA 284</t>
  </si>
  <si>
    <t>11548277852</t>
  </si>
  <si>
    <t>MINISTARSTVO MORA, PROMETA I INFRASTRUKTURE</t>
  </si>
  <si>
    <t>PRISAVLJE 14</t>
  </si>
  <si>
    <t>22874515170</t>
  </si>
  <si>
    <t>AGENCIJA ZA OBALNI LINIJSKI POMORSKI PROMET</t>
  </si>
  <si>
    <t>ATNOFAGASTE 6</t>
  </si>
  <si>
    <t>27735395987</t>
  </si>
  <si>
    <t>AGENCIJA ZA ISTRAŽIVANJE NESREĆA U ZRAČNOM, POMORSKOM I ŽELJEZNIČKOM PROMETU</t>
  </si>
  <si>
    <t>LONJIČKA 2</t>
  </si>
  <si>
    <t>04077199</t>
  </si>
  <si>
    <t>40956403978</t>
  </si>
  <si>
    <t>AGENCIJA ZA SIGURNOST ŽELJEZNIČKOG PROMETA</t>
  </si>
  <si>
    <t>RADNIČKA CESTA 39</t>
  </si>
  <si>
    <t>99256282044</t>
  </si>
  <si>
    <t>HRVATSKA AGENCIJA ZA CIVILNO ZRAKOPLOVSTVO</t>
  </si>
  <si>
    <t>02371219</t>
  </si>
  <si>
    <t>76108805525</t>
  </si>
  <si>
    <t>HRVATSKI HIDROGRAFSKI INSTITUT</t>
  </si>
  <si>
    <t>ZRINSKO-FRANKOPANSKA 161</t>
  </si>
  <si>
    <t>51867618130</t>
  </si>
  <si>
    <t>HRVATSKA REGULATORNA AGENCIJA ZA MREŽNE DJELATNOSTI</t>
  </si>
  <si>
    <t>ROBERTA FRANGEŠA MIHANOVIĆA 9</t>
  </si>
  <si>
    <t>10110 ZAGREB</t>
  </si>
  <si>
    <t>87950783661</t>
  </si>
  <si>
    <t>JAVNA USTANOVA LUČKA UPRAVA SISAK</t>
  </si>
  <si>
    <t>RIMSKA 28</t>
  </si>
  <si>
    <t>01534475</t>
  </si>
  <si>
    <t>80303023744</t>
  </si>
  <si>
    <t>JAVNA USTANOVA LUČKA UPRAVA SLAVONSKI BROD</t>
  </si>
  <si>
    <t>ŠETALIŠTE BRAĆE RADIĆ 19/A</t>
  </si>
  <si>
    <t>01515845</t>
  </si>
  <si>
    <t>14562482156</t>
  </si>
  <si>
    <t>LUČKA UPRAVA DUBROVNIK</t>
  </si>
  <si>
    <t>OBALA PAPE IVANA PAVLA II. 1</t>
  </si>
  <si>
    <t>01317857</t>
  </si>
  <si>
    <t>51303627909</t>
  </si>
  <si>
    <t>LUČKA UPRAVA OSIJEK</t>
  </si>
  <si>
    <t xml:space="preserve">ŠETALIŠTE KARDINALA FRANJE ŠEPERA 6 </t>
  </si>
  <si>
    <t>01541838</t>
  </si>
  <si>
    <t>78159614650</t>
  </si>
  <si>
    <t>LUČKA UPRAVA PLOČE</t>
  </si>
  <si>
    <t>TRG KRALJA TOMISLAVA 21</t>
  </si>
  <si>
    <t>20340 PLOČE</t>
  </si>
  <si>
    <t>01283847</t>
  </si>
  <si>
    <t>98749709951</t>
  </si>
  <si>
    <t>LUČKA UPRAVA RIJEKA</t>
  </si>
  <si>
    <t>RIVA 1</t>
  </si>
  <si>
    <t>01212109</t>
  </si>
  <si>
    <t>60521475400</t>
  </si>
  <si>
    <t>LUČKA UPRAVA SPLIT</t>
  </si>
  <si>
    <t>GAT SV. DUJE 1</t>
  </si>
  <si>
    <t>01308106</t>
  </si>
  <si>
    <t>06992092556</t>
  </si>
  <si>
    <t>LUČKA UPRAVA ŠIBENIK</t>
  </si>
  <si>
    <t>OBALA HRVATSKE MORNARICE 4</t>
  </si>
  <si>
    <t>01961063</t>
  </si>
  <si>
    <t>98609040957</t>
  </si>
  <si>
    <t>LUČKA UPRAVA VUKOVAR</t>
  </si>
  <si>
    <t>PAROBRODARSKA 5</t>
  </si>
  <si>
    <t>01541455</t>
  </si>
  <si>
    <t>43504091006</t>
  </si>
  <si>
    <t>LUČKA UPRAVA ZADAR</t>
  </si>
  <si>
    <t>GAŽENIČKA CESTA 28A</t>
  </si>
  <si>
    <t>01284649</t>
  </si>
  <si>
    <t>03457471323</t>
  </si>
  <si>
    <t>MINISTARSTVO PROSTORNOGA UREĐENJA, GRADITELJSTVA I DRŽAVNE IMOVINE</t>
  </si>
  <si>
    <t>ULICA REPUBLIKE AUSTRIJE 20</t>
  </si>
  <si>
    <t>95093210687</t>
  </si>
  <si>
    <t>AGENCIJA ZA PRAVNI PROMET I POSREDOVANJE NEKRETNINAMA</t>
  </si>
  <si>
    <t>SAVSKA CESTA 41/VI</t>
  </si>
  <si>
    <t>69331375926</t>
  </si>
  <si>
    <t>DRŽAVNA GEODETSKA UPRAVA</t>
  </si>
  <si>
    <t>GRUŠKA 20</t>
  </si>
  <si>
    <t>84891127540</t>
  </si>
  <si>
    <t>FOND ZA OBNOVU GRADA ZAGREBA, KRAPINSKO-ZAGORSKE ŽUPANIJE I ZAGREBAČKE ŽUPANIJE</t>
  </si>
  <si>
    <t>ULICA IVANA DEŽMANA 10</t>
  </si>
  <si>
    <t>20506058112</t>
  </si>
  <si>
    <t>MINISTARSTVO GOSPODARSTVA I ODRŽIVOG RAZVOJA</t>
  </si>
  <si>
    <t>RADNIČKA CESTA 80</t>
  </si>
  <si>
    <t>19370100881</t>
  </si>
  <si>
    <t>JAVNA USTANOVA NACIONALNI PARK BRIJUNI - PUBLIC INSTITUTION BRIJUNI NATIONAL PARK</t>
  </si>
  <si>
    <t>BRIJUNI</t>
  </si>
  <si>
    <t>52100 PULA-POLA</t>
  </si>
  <si>
    <t>79193158584</t>
  </si>
  <si>
    <t xml:space="preserve">J. U. NACIONALNI PARK KORNATI </t>
  </si>
  <si>
    <t>BUTINA 2</t>
  </si>
  <si>
    <t>22243 MURTER-KORNATI</t>
  </si>
  <si>
    <t>63763133364</t>
  </si>
  <si>
    <t>J. U. NACIONALNI PARK KRKA</t>
  </si>
  <si>
    <t>TRG IVANA PAVLA II 5</t>
  </si>
  <si>
    <t>67969498372</t>
  </si>
  <si>
    <t>J. U. NACIONALNI PARK MLJET</t>
  </si>
  <si>
    <t>PRISTANIŠTE 2</t>
  </si>
  <si>
    <t>20226 MLJET</t>
  </si>
  <si>
    <t>41720834491</t>
  </si>
  <si>
    <t>J. U. NACIONALNI PARK PAKLENICA</t>
  </si>
  <si>
    <t>UL. DR. F. TUĐMANA 14A</t>
  </si>
  <si>
    <t>23244 STARIGRAD</t>
  </si>
  <si>
    <t>24913665146</t>
  </si>
  <si>
    <t>J. U. NACIONALNI PARK PLITVIČKA JEZERA</t>
  </si>
  <si>
    <t>PLITVIČKA JEZERA BB</t>
  </si>
  <si>
    <t>53231 PLITVIČKA JEZERA</t>
  </si>
  <si>
    <t>91109303119</t>
  </si>
  <si>
    <t>J. U. NACIONALNI PARK RISNJAK</t>
  </si>
  <si>
    <t>BIJELA VODICA 48</t>
  </si>
  <si>
    <t>51317 DELNICE</t>
  </si>
  <si>
    <t>09269345925</t>
  </si>
  <si>
    <t>J. U. NACIONALNI PARK SJEVERNI VELEBIT</t>
  </si>
  <si>
    <t>KRASNO 96</t>
  </si>
  <si>
    <t>53274 SENJ</t>
  </si>
  <si>
    <t>24661445515</t>
  </si>
  <si>
    <t>J. U. PARK PRIRODE BIOKOVO</t>
  </si>
  <si>
    <t>FRANJEVAČKI PUT 2/A</t>
  </si>
  <si>
    <t>21300 MAKARSKA</t>
  </si>
  <si>
    <t>63685777958</t>
  </si>
  <si>
    <t>J. U. PARK PRIRODE KOPAČKI RIT</t>
  </si>
  <si>
    <t>KOPAČEVO, MALI SAKADAŠ 1</t>
  </si>
  <si>
    <t>31327 BILJE - KOPAČEVO</t>
  </si>
  <si>
    <t>98988824554</t>
  </si>
  <si>
    <t>J. U. PARK PRIRODE LASTOVSKO OTOČJE</t>
  </si>
  <si>
    <t>TRG SVETOG PETRA 7</t>
  </si>
  <si>
    <t>20289 LASTOVO</t>
  </si>
  <si>
    <t>15186719674</t>
  </si>
  <si>
    <t>J. U. PARK PRIRODE LONJSKO POLJE</t>
  </si>
  <si>
    <t>TRG KRALJA PETRA SVAČIĆA BB</t>
  </si>
  <si>
    <t>44324 JASENOVAC</t>
  </si>
  <si>
    <t>13092477849</t>
  </si>
  <si>
    <t>J. U. PARK PRIRODE MEDVEDNICA</t>
  </si>
  <si>
    <t>BLIZNEC BB</t>
  </si>
  <si>
    <t>59832224817</t>
  </si>
  <si>
    <t xml:space="preserve">J. U. PARK PRIRODE PAPUK </t>
  </si>
  <si>
    <t>TRG GOSPE VOĆINSKE BB</t>
  </si>
  <si>
    <t>33552 VOĆIN</t>
  </si>
  <si>
    <t>09100391705</t>
  </si>
  <si>
    <t>J. U. PARK PRIRODE TELAŠĆICA</t>
  </si>
  <si>
    <t>PUT DANIJELA GRBINA BB</t>
  </si>
  <si>
    <t>23281 SALI</t>
  </si>
  <si>
    <t>39112943608</t>
  </si>
  <si>
    <t>J. U. PARK PRIRODE UČKA</t>
  </si>
  <si>
    <t>LIGANJ 42</t>
  </si>
  <si>
    <t>51415 LOVRAN</t>
  </si>
  <si>
    <t>64113345521</t>
  </si>
  <si>
    <t>JAVNA USTANOVA PARK PRIRODE VELEBIT</t>
  </si>
  <si>
    <t>KANIŽA GOSPIĆKA 4B</t>
  </si>
  <si>
    <t>65211368646</t>
  </si>
  <si>
    <t>JAVNA USTANOVA PARK PRIRODE VRANSKO JEZERO</t>
  </si>
  <si>
    <t>KRALJA PETRA SVAČIĆA 2</t>
  </si>
  <si>
    <t>23210 BIOGRAD</t>
  </si>
  <si>
    <t>62106126299</t>
  </si>
  <si>
    <t>J. U. PARK PRIRODE ŽUMBERAK-SAMOBORSKO GORJE</t>
  </si>
  <si>
    <t>SOŠICE BB</t>
  </si>
  <si>
    <t>10457 ŽUMBERAK</t>
  </si>
  <si>
    <t>11528798664</t>
  </si>
  <si>
    <t>DRŽAVNI HIDROMETEOROLOŠKI ZAVOD</t>
  </si>
  <si>
    <t>RAVNICE 48</t>
  </si>
  <si>
    <t>74660437164</t>
  </si>
  <si>
    <t>AGENCIJA ZA UGLJIKOVODIKE</t>
  </si>
  <si>
    <t>MIRAMARSKA 24</t>
  </si>
  <si>
    <t>04171667</t>
  </si>
  <si>
    <t>72156517632</t>
  </si>
  <si>
    <t>HRVATSKA ENERGETSKA REGULATORNA AGENCIJA</t>
  </si>
  <si>
    <t>ULICA GRADA VUKOVARA 14</t>
  </si>
  <si>
    <t>01624482</t>
  </si>
  <si>
    <t>83764654530</t>
  </si>
  <si>
    <t>MINISTARSTVO GOSPODARSTVA I ODRŽIVOG RAZVOJA – RAVNATELJSTVO ZA ROBNE ZALIHE</t>
  </si>
  <si>
    <t>DRŽAVNI ZAVOD ZA MJERITELJSTVO</t>
  </si>
  <si>
    <t>CAPRAŠKA 6</t>
  </si>
  <si>
    <t>99875008081</t>
  </si>
  <si>
    <t>HRVATSKI ZAVOD ZA NORME</t>
  </si>
  <si>
    <t>76844168802</t>
  </si>
  <si>
    <t>HRVATSKA AKREDITACIJSKA AGENCIJA</t>
  </si>
  <si>
    <t>98834727195</t>
  </si>
  <si>
    <t>HRVATSKA AGENCIJA ZA MALO GOSPODARSTVO, INOVACIJE I INVESTICIJE</t>
  </si>
  <si>
    <t>KSAVER 208</t>
  </si>
  <si>
    <t>25609559342</t>
  </si>
  <si>
    <t>KNEZA TRPIMIRA 2B</t>
  </si>
  <si>
    <t>KATOLIČKI BOGOSLOVNI FAKULTET U ĐAKOVU</t>
  </si>
  <si>
    <t>SVEUČILIŠTE U RIJECI, POMORSKI FAKULTET</t>
  </si>
  <si>
    <t>TRG J. F. KENNEDEY-A 6</t>
  </si>
  <si>
    <t>ANDRIJE KAČIĆA MIOŠIĆA 26</t>
  </si>
  <si>
    <t xml:space="preserve">KRALJA PETRA KREŠIMIRA IV. 30 </t>
  </si>
  <si>
    <t>TRG ANDRIJE HEBRANGA 11</t>
  </si>
  <si>
    <t>EKONOMSKI INSTITUT, ZAGREB</t>
  </si>
  <si>
    <t>TRG J. F. KENNEDY-A 7</t>
  </si>
  <si>
    <t>INSTITUT ZA DRUŠTVENA ISTRAŽIVANJA U ZAGREBU</t>
  </si>
  <si>
    <t>ŠETALIŠTE IVANA MEŠTROVIĆA 63</t>
  </si>
  <si>
    <t>HRV. BRATSKE ZAJEDNICE 4</t>
  </si>
  <si>
    <t>MINISTARSTVO RADA, MIROVINSKOG SUSTAVA, OBITELJI I SOCIJALNE POLITIKE</t>
  </si>
  <si>
    <t>53969486500</t>
  </si>
  <si>
    <t>HRVATSKI ZAVOD ZA ZAPOŠLJAVANJE*</t>
  </si>
  <si>
    <t>SAVSKA CESTA 64</t>
  </si>
  <si>
    <t>91547293790</t>
  </si>
  <si>
    <t>ZAVOD ZA VJEŠTAČENJE, PROFESIONALNU REHABILITACIJU I ZAPOŠLJAVANJE OSOBA S INVALIDITETOM</t>
  </si>
  <si>
    <t>ANTUNA MIHANOVIĆA 3</t>
  </si>
  <si>
    <t>20502470829</t>
  </si>
  <si>
    <t>SREDIŠNJI REGISTAR OSIGURANIKA</t>
  </si>
  <si>
    <t>GAJEVA 5</t>
  </si>
  <si>
    <t>93161265507</t>
  </si>
  <si>
    <t>AGENCIJA ZA OSIGURANJE RADNIČKIH TRAŽBINA</t>
  </si>
  <si>
    <t>FRANKOPANSKA 11</t>
  </si>
  <si>
    <t>04323472109</t>
  </si>
  <si>
    <t>CENTAR ZA PROFESIONALNU REHABILITACIJU OSIJEK</t>
  </si>
  <si>
    <t>TADIJE SMIČIKLASA 2</t>
  </si>
  <si>
    <t>03021866</t>
  </si>
  <si>
    <t>CENTAR ZA PROFESIONALNU REHABILITACIJU RIJEKA</t>
  </si>
  <si>
    <t>WENZELOVA 3/A</t>
  </si>
  <si>
    <t>04453433</t>
  </si>
  <si>
    <t>CENTAR ZA PROFESIONALNU REHABILITACIJU SPLIT</t>
  </si>
  <si>
    <t>RUĐERA BOŠKOVIĆEVA 30</t>
  </si>
  <si>
    <t>04451660</t>
  </si>
  <si>
    <t>CENTAR ZA PROFESIONALNU REHABILITACIJU ZAGREB</t>
  </si>
  <si>
    <t>ULICA REPUBLIKE AUSTRIJE 1</t>
  </si>
  <si>
    <t>04370503</t>
  </si>
  <si>
    <t>CENTAR RUDOLF STEINER DARUVAR</t>
  </si>
  <si>
    <t>MASARYKOVA 85</t>
  </si>
  <si>
    <t>43500 DARUVAR</t>
  </si>
  <si>
    <t>26028963136</t>
  </si>
  <si>
    <t xml:space="preserve">CENTAR ZA ODGOJ I OBRAZOVANJE DUBRAVA </t>
  </si>
  <si>
    <t>PR. TOMISLAVA ŠPOLJARA 20</t>
  </si>
  <si>
    <t>31982620821</t>
  </si>
  <si>
    <t>CENTAR ZA ODGOJ I OBRAZOVANJE JURAJ BONAČI</t>
  </si>
  <si>
    <t>BRUNE BUŠIĆA 30</t>
  </si>
  <si>
    <t>00475993244</t>
  </si>
  <si>
    <t>CENTAR ZA ODGOJ I OBRAZOVANJE LUG</t>
  </si>
  <si>
    <t>BREGANA, KNEZA ZDESLAVA 2</t>
  </si>
  <si>
    <t>10432 SAMOBOR</t>
  </si>
  <si>
    <t>33776947373</t>
  </si>
  <si>
    <t xml:space="preserve">CENTAR ZA ODGOJ I OBRAZOVANJE SLAVA RAŠKAJ SPLIT </t>
  </si>
  <si>
    <t>RADNIČKA 2</t>
  </si>
  <si>
    <t>22392556339</t>
  </si>
  <si>
    <t>CENTAR ZA ODGOJ I OBRAZOVANJE SLAVA RAŠKAJ ZAGREB</t>
  </si>
  <si>
    <t>NAZOROVA 47</t>
  </si>
  <si>
    <t>16745501648</t>
  </si>
  <si>
    <t>CENTAR ZA ODGOJ I OBRAZOVANJE ŠUBIĆEVAC</t>
  </si>
  <si>
    <t>BANA JOSIPA JELAČIĆA 4</t>
  </si>
  <si>
    <t>34291257605</t>
  </si>
  <si>
    <t>CENTAR ZA ODGOJ I OBRAZOVANJE TUŠKANAC</t>
  </si>
  <si>
    <t>TUŠKANAC 15</t>
  </si>
  <si>
    <t>34634200382</t>
  </si>
  <si>
    <t xml:space="preserve">CENTAR ZA ODGOJ I OBRAZOVANJE VELIKA GORICA </t>
  </si>
  <si>
    <t>ZAGREBAČKA 90</t>
  </si>
  <si>
    <t>28129388615</t>
  </si>
  <si>
    <t>CENTAR ZA ODGOJ I OBRAZOVANJE VINKO BEK</t>
  </si>
  <si>
    <t>KUŠLANOVA 59A</t>
  </si>
  <si>
    <t>16898882733</t>
  </si>
  <si>
    <t>CENTAR ZA ODGOJ I OBRAZOVANJE ZAJEZDA</t>
  </si>
  <si>
    <t>ZAJEZDA 31</t>
  </si>
  <si>
    <t>49284 BUDINŠĆINA</t>
  </si>
  <si>
    <t>03599152506</t>
  </si>
  <si>
    <t>CENTAR ZA POSEBNO SKRBNIŠTVO</t>
  </si>
  <si>
    <t>SAVSKA 41/VI</t>
  </si>
  <si>
    <t>15916354928</t>
  </si>
  <si>
    <t>CENTAR ZA PRUŽANJE USLUGA U ZAJEDNICI IZVOR, SELCE</t>
  </si>
  <si>
    <t>EMILA ANTIĆA 20</t>
  </si>
  <si>
    <t>51266 CRIKVENICA</t>
  </si>
  <si>
    <t>75733262824</t>
  </si>
  <si>
    <t>CENTAR ZA PRUŽANJE USLUGA U ZAJEDNICI KLASJE OSIJEK</t>
  </si>
  <si>
    <t>RUŽINA 32</t>
  </si>
  <si>
    <t>13771936999</t>
  </si>
  <si>
    <t>CENTAR ZA PRUŽANJE USLUGA U ZAJEDNICI KUĆA SRETNIH CIGLICA, SLAVONSKI BROD</t>
  </si>
  <si>
    <t>STANKA VRAZA 109A</t>
  </si>
  <si>
    <t>81369633612</t>
  </si>
  <si>
    <t>CENTAR ZA PRUŽANJE USLUGA U ZAJEDNICI LIPIK</t>
  </si>
  <si>
    <t>TRG DR. FRANJE TUĐMANA 1</t>
  </si>
  <si>
    <t>34551 LIPIK</t>
  </si>
  <si>
    <t>57285376027</t>
  </si>
  <si>
    <t>CENTAR ZA PRUŽANJE USLUGA U ZAJEDNICI MOCIRE</t>
  </si>
  <si>
    <t>ASJE PETRIČIĆ 5</t>
  </si>
  <si>
    <t>01092203507</t>
  </si>
  <si>
    <t>CENTAR ZA PRUŽANJE USLUGA U ZAJEDNICI OSIJEK - JA KAO I TI</t>
  </si>
  <si>
    <t>MARTINA DIVALTA 2</t>
  </si>
  <si>
    <t>81122081473</t>
  </si>
  <si>
    <t>CENTAR ZA PRUŽANJE USLUGA U ZAJEDNICI OZALJ</t>
  </si>
  <si>
    <t>JAŠKOVO 50</t>
  </si>
  <si>
    <t>47281 MALI ERJAVEC</t>
  </si>
  <si>
    <t>87620790803</t>
  </si>
  <si>
    <t>CENTAR ZA PRUŽANJE USLUGA U ZAJEDNICI SPLIT</t>
  </si>
  <si>
    <t>HERCEGOVAČKA 65</t>
  </si>
  <si>
    <t>55330565464</t>
  </si>
  <si>
    <t>CENTAR ZA PRUŽANJE USLUGA U ZAJEDNICI SVITANJE</t>
  </si>
  <si>
    <t>TRG TOMISLAVA DR. BARDEKA 10/10</t>
  </si>
  <si>
    <t>75430947376</t>
  </si>
  <si>
    <t>CENTAR ZA PRUŽANJE USLUGA U ZAJEDNICI VLADIMIR NAZOR</t>
  </si>
  <si>
    <t>VLADIMIRA NAZORA 10</t>
  </si>
  <si>
    <t>85866981630</t>
  </si>
  <si>
    <t>CENTAR ZA REHABILITACIJU FRA ANTE SEKELEZ</t>
  </si>
  <si>
    <t>30. SVIBNJA 16</t>
  </si>
  <si>
    <t>21236 VRLIKA</t>
  </si>
  <si>
    <t>51139896464</t>
  </si>
  <si>
    <t>CENTAR ZA REHABILITACIJU JOSIPOVAC</t>
  </si>
  <si>
    <t>NA RIJECI 13A</t>
  </si>
  <si>
    <t>20207 MLINI</t>
  </si>
  <si>
    <t>62252145399</t>
  </si>
  <si>
    <t>CENTAR ZA REHABILITACIJU KOMAREVO</t>
  </si>
  <si>
    <t>GORNJE KOMAREVO - CESTA 52/A</t>
  </si>
  <si>
    <t>44010 GORNJE KOMAREVO</t>
  </si>
  <si>
    <t>07830685349</t>
  </si>
  <si>
    <t>CENTAR ZA REHABILITACIJU MALA TEREZIJA</t>
  </si>
  <si>
    <t>VLADIMIRA GORTANA16</t>
  </si>
  <si>
    <t>32000 VINKOVCI</t>
  </si>
  <si>
    <t>54117433109</t>
  </si>
  <si>
    <t>CENTAR ZA REHABILITACIJU MIR</t>
  </si>
  <si>
    <t>PUT MIRA 16</t>
  </si>
  <si>
    <t>21217 KAŠTELA</t>
  </si>
  <si>
    <t>20663023892</t>
  </si>
  <si>
    <t xml:space="preserve">CENTAR ZA REHABILITACIJU PULA </t>
  </si>
  <si>
    <t>SANTOROVA 11</t>
  </si>
  <si>
    <t>97096220014</t>
  </si>
  <si>
    <t>CENTAR ZA REHABILITACIJU RIJEKA</t>
  </si>
  <si>
    <t>KOZALA 77/ B</t>
  </si>
  <si>
    <t>53418402939</t>
  </si>
  <si>
    <t>CENTAR ZA REHABILITACIJU SAMARITANAC SPLIT</t>
  </si>
  <si>
    <t>ĆIRIL METODOVA 14A</t>
  </si>
  <si>
    <t>60945415147</t>
  </si>
  <si>
    <t>CENTAR ZA REHABILITACIJU STANČIĆ</t>
  </si>
  <si>
    <t>ZAGREBAČKA 23</t>
  </si>
  <si>
    <t>10370 BRCKOVLJANI</t>
  </si>
  <si>
    <t>82103973646</t>
  </si>
  <si>
    <t>CENTAR ZA REHABILITACIJU SVETI FILIP I JAKOV</t>
  </si>
  <si>
    <t>PUT PRIMORJA 56</t>
  </si>
  <si>
    <t>23207 SV. FILIP I JAKOV</t>
  </si>
  <si>
    <t>84459154077</t>
  </si>
  <si>
    <t>CENTAR ZA REHABILITACIJU ZAGREB</t>
  </si>
  <si>
    <t>ORLOVAC 2</t>
  </si>
  <si>
    <t>32686631843</t>
  </si>
  <si>
    <t>CENTAR ZA SOCIJALNU SKRB BELI MANASTIR</t>
  </si>
  <si>
    <t>KRALJA TOMISLAVA 37</t>
  </si>
  <si>
    <t>31300 BELI MANASTIR</t>
  </si>
  <si>
    <t>07622109596</t>
  </si>
  <si>
    <t>CENTAR ZA SOCIJALNU SKRB BENKOVAC</t>
  </si>
  <si>
    <t>TINA UJEVIĆA 7</t>
  </si>
  <si>
    <t>23420 BENKOVAC</t>
  </si>
  <si>
    <t>39615246060</t>
  </si>
  <si>
    <t xml:space="preserve">CENTAR ZA SOCIJALNU SKRB BIOGRAD NA MORU </t>
  </si>
  <si>
    <t>LOŠINJSKA 2A</t>
  </si>
  <si>
    <t>23210 BIOGRAD NA MORU</t>
  </si>
  <si>
    <t>30600666025</t>
  </si>
  <si>
    <t>CENTAR ZA SOCIJALNU SKRB BJELOVAR</t>
  </si>
  <si>
    <t>JOSIPA JURJA STROSSMAYERA 2</t>
  </si>
  <si>
    <t>74571480923</t>
  </si>
  <si>
    <t>CENTAR ZA SOCIJALNU SKRB BRAČ - SUPETAR</t>
  </si>
  <si>
    <t>MLADENA VODANOVIĆA 18</t>
  </si>
  <si>
    <t>21400 SUPETAR</t>
  </si>
  <si>
    <t>08337817529</t>
  </si>
  <si>
    <t>CENTAR ZA SOCIJALNU SKRB BUJE, CENTRO DI ASSISTENZA SOCIALE DI BUIE</t>
  </si>
  <si>
    <t>RUDINE 1</t>
  </si>
  <si>
    <t>52460 BUJE</t>
  </si>
  <si>
    <t>87917355080</t>
  </si>
  <si>
    <t>CENTAR ZA SOCIJALNU SKRB CRES-LOŠINJ</t>
  </si>
  <si>
    <t>BRAĆE VIDULIĆA 8</t>
  </si>
  <si>
    <t>51550 MALI LOŠINJ</t>
  </si>
  <si>
    <t>42190505366</t>
  </si>
  <si>
    <t>CENTAR ZA SOCIJALNU SKRB CRIKVENICA</t>
  </si>
  <si>
    <t>GORICA BRAĆE CVETIĆ 2</t>
  </si>
  <si>
    <t>51260 CRIKVENICA</t>
  </si>
  <si>
    <t>73096118098</t>
  </si>
  <si>
    <t xml:space="preserve">CENTAR ZA SOCIJALNU SKRB ČAKOVEC </t>
  </si>
  <si>
    <t>JAKOVA GOTOVCA 9</t>
  </si>
  <si>
    <t>86846610976</t>
  </si>
  <si>
    <t xml:space="preserve">CENTAR ZA SOCIJALNU SKRB ČAZMA </t>
  </si>
  <si>
    <t>TRG ČAZMANSKOG KAPTOLA 6</t>
  </si>
  <si>
    <t>43240 ČAZMA</t>
  </si>
  <si>
    <t>34497154725</t>
  </si>
  <si>
    <t xml:space="preserve">CENTAR ZA SOCIJALNU SKRB DARUVAR </t>
  </si>
  <si>
    <t>NIKOLE TESLE 1/A</t>
  </si>
  <si>
    <t>17273800882</t>
  </si>
  <si>
    <t xml:space="preserve">CENTAR ZA SOCIJALNU SKRB DONJA STUBICA </t>
  </si>
  <si>
    <t>STAROGRADSKA 3</t>
  </si>
  <si>
    <t>49240 DONJA STUBICA</t>
  </si>
  <si>
    <t>37661305531</t>
  </si>
  <si>
    <t>CENTAR ZA SOCIJALNU SKRB DONJI MIHOLJAC</t>
  </si>
  <si>
    <t>VUKOVARSKA 7</t>
  </si>
  <si>
    <t>31540 DONJI MIHOLJAC</t>
  </si>
  <si>
    <t>46631238611</t>
  </si>
  <si>
    <t>CENTAR ZA SOCIJALNU SKRB DRNIŠ</t>
  </si>
  <si>
    <t xml:space="preserve">KARDINALA ALOJZIJA STEPINCA </t>
  </si>
  <si>
    <t>22320 DRNIŠ</t>
  </si>
  <si>
    <t>48232698465</t>
  </si>
  <si>
    <t>CENTAR ZA SOCIJALNU SKRB DUBROVNIK</t>
  </si>
  <si>
    <t>MIHA PRACATA 1</t>
  </si>
  <si>
    <t>53180008172</t>
  </si>
  <si>
    <t>CENTAR ZA SOCIJALNU SKRB DUGA RESA</t>
  </si>
  <si>
    <t>ULICA 137 BRIGADE 3</t>
  </si>
  <si>
    <t>47250 DUGA RESA</t>
  </si>
  <si>
    <t>65202060373</t>
  </si>
  <si>
    <t>CENTAR ZA SOCIJALNU SKRB DUGO SELO</t>
  </si>
  <si>
    <t>JOSIPA ZORIĆA 3</t>
  </si>
  <si>
    <t>10370 DUGO SELO</t>
  </si>
  <si>
    <t>91370338596</t>
  </si>
  <si>
    <t>CENTAR ZA SOCIJALNU SKRB ĐAKOVO</t>
  </si>
  <si>
    <t>PETRA PRERADOVIĆA 2A</t>
  </si>
  <si>
    <t>02662173046</t>
  </si>
  <si>
    <t>CENTAR ZA SOCIJALNU SKRB ĐURĐEVAC</t>
  </si>
  <si>
    <t>GAJEVA 6</t>
  </si>
  <si>
    <t>48350 ĐURĐEVAC</t>
  </si>
  <si>
    <t>46724675241</t>
  </si>
  <si>
    <t xml:space="preserve">CENTAR ZA SOCIJALNU SKRB GAREŠNICA </t>
  </si>
  <si>
    <t>VLADIMIRA NAZORA 13</t>
  </si>
  <si>
    <t>43280 GAREŠNICA</t>
  </si>
  <si>
    <t>97204528596</t>
  </si>
  <si>
    <t>CENTAR ZA SOCIJALNU SKRB GLINA</t>
  </si>
  <si>
    <t>TRG DR. FRANJE TUĐMANA 24</t>
  </si>
  <si>
    <t>44400 GLINA</t>
  </si>
  <si>
    <t>92730834243</t>
  </si>
  <si>
    <t>CENTAR ZA SOCIJALNU SKRB GOSPIĆ</t>
  </si>
  <si>
    <t>VILE VELEBITA 6</t>
  </si>
  <si>
    <t>84303052937</t>
  </si>
  <si>
    <t>CENTAR ZA SOCIJALNU SKRB GRUBIŠNO POLJE</t>
  </si>
  <si>
    <t>TRG BANA JOSIPA JELAČIĆA 7</t>
  </si>
  <si>
    <t>43290 GRUBIŠNO POLJE</t>
  </si>
  <si>
    <t>80558304116</t>
  </si>
  <si>
    <t>CENTAR ZA SOCIJALNU SKRB HRVATSKA KOSTAJNICA</t>
  </si>
  <si>
    <t>JOSIPA MARIĆA 2</t>
  </si>
  <si>
    <t>44430 HRVATSKA KOSTAJNICA</t>
  </si>
  <si>
    <t>58292354024</t>
  </si>
  <si>
    <t>CENTAR ZA SOCIJALNU SKRB IMOTSKI</t>
  </si>
  <si>
    <t>BRUNE BUŠIĆA 6</t>
  </si>
  <si>
    <t>21260 IMOTSKI</t>
  </si>
  <si>
    <t>63946108971</t>
  </si>
  <si>
    <t>CENTAR ZA SOCIJALNU SKRB IVANEC</t>
  </si>
  <si>
    <t>ĐURE ARNOLDA 11</t>
  </si>
  <si>
    <t>42240 IVANEC</t>
  </si>
  <si>
    <t>61639450947</t>
  </si>
  <si>
    <t>CENTAR ZA SOCIJALNU SKRB IVANIĆ GRAD</t>
  </si>
  <si>
    <t>FRANE JURINCA 6</t>
  </si>
  <si>
    <t>10310 IVANIĆ GRAD</t>
  </si>
  <si>
    <t>33291090566</t>
  </si>
  <si>
    <t>CENTAR ZA SOCIJALNU SKRB JASTREBARSKO</t>
  </si>
  <si>
    <t>TRG LJUBE BABIĆA 29</t>
  </si>
  <si>
    <t>05065053844</t>
  </si>
  <si>
    <t>CENTAR ZA SOCIJALNU SKRB KARLOVAC</t>
  </si>
  <si>
    <t xml:space="preserve">IVANA MEŠTROVIĆA 10 </t>
  </si>
  <si>
    <t>48212013313</t>
  </si>
  <si>
    <t>CENTAR ZA SOCIJALNU SKRB KNIN</t>
  </si>
  <si>
    <t>GOJKA ŠUŠKA 4</t>
  </si>
  <si>
    <t>16906896167</t>
  </si>
  <si>
    <t>CENTAR ZA SOCIJALNU SKRB KOPRIVNICA</t>
  </si>
  <si>
    <t>TRG EUGENA KUMIČIĆA 2</t>
  </si>
  <si>
    <t>48009435950</t>
  </si>
  <si>
    <t>CENTAR ZA SOCIJALNU SKRB KORČULA</t>
  </si>
  <si>
    <t>ŠETALIŠTE FRANA KRŠINIĆA 50</t>
  </si>
  <si>
    <t>20260 KORČULA</t>
  </si>
  <si>
    <t>71397834598</t>
  </si>
  <si>
    <t>CENTAR ZA SOCIJALNU SKRB KRAPINA</t>
  </si>
  <si>
    <t>DRAGUTINA DOMJANIĆA BB</t>
  </si>
  <si>
    <t>90666923133</t>
  </si>
  <si>
    <t>CENTAR ZA SOCIJALNU SKRB KRIŽEVCI</t>
  </si>
  <si>
    <t>BANA JOSIPA JELAČIĆA 5</t>
  </si>
  <si>
    <t>22165957758</t>
  </si>
  <si>
    <t>CENTAR ZA SOCIJALNU SKRB KRK</t>
  </si>
  <si>
    <t>VRŠANSKA 21A</t>
  </si>
  <si>
    <t>51500 KRK</t>
  </si>
  <si>
    <t>84868232360</t>
  </si>
  <si>
    <t>CENTAR ZA SOCIJALNU SKRB KUTINA</t>
  </si>
  <si>
    <t>STJEPANA RADIĆA 7/A</t>
  </si>
  <si>
    <t>44320 KUTINA</t>
  </si>
  <si>
    <t>30070250400</t>
  </si>
  <si>
    <t>CENTAR ZA SOCIJALNU SKRB LABIN</t>
  </si>
  <si>
    <t>ISTARSKA 1</t>
  </si>
  <si>
    <t>52220 LABIN</t>
  </si>
  <si>
    <t>47474661798</t>
  </si>
  <si>
    <t>CENTAR ZA SOCIJALNU SKRB LUDBREG</t>
  </si>
  <si>
    <t>KARDINALA FRANJE KUHARIĆA 12</t>
  </si>
  <si>
    <t>42230 LUDBREG</t>
  </si>
  <si>
    <t>55037689756</t>
  </si>
  <si>
    <t>CENTAR ZA SOCIJALNU SKRB MAKARSKA</t>
  </si>
  <si>
    <t>KIPARA MEŠTROVIĆA 2A, PTC SV. NIKOLA</t>
  </si>
  <si>
    <t>93309675767</t>
  </si>
  <si>
    <t xml:space="preserve">CENTAR ZA SOCIJALNU SKRB METKOVIĆ </t>
  </si>
  <si>
    <t>ANTE STARČEVIĆA 25</t>
  </si>
  <si>
    <t>20350 METKOVIĆ</t>
  </si>
  <si>
    <t>65800553283</t>
  </si>
  <si>
    <t>CENTAR ZA SOCIJALNU SKRB NAŠICE</t>
  </si>
  <si>
    <t>31500 NAŠICE</t>
  </si>
  <si>
    <t>19876782869</t>
  </si>
  <si>
    <t>CENTAR ZA SOCIJALNU SKRB NOVA GRADIŠKA</t>
  </si>
  <si>
    <t>KARLA DIONEŠA 4/I</t>
  </si>
  <si>
    <t>35400 NOVA GRADIŠKA</t>
  </si>
  <si>
    <t>94667388644</t>
  </si>
  <si>
    <t>CENTAR ZA SOCIJALNU SKRB NOVI MAROF</t>
  </si>
  <si>
    <t>MIROSLAVA KRLEŽE 4</t>
  </si>
  <si>
    <t>42220 NOVI MAROF</t>
  </si>
  <si>
    <t>86153055540</t>
  </si>
  <si>
    <t>CENTAR ZA SOCIJALNU SKRB NOVSKA</t>
  </si>
  <si>
    <t>TINA UJEVIĆA 1/A</t>
  </si>
  <si>
    <t>44330 NOVSKA</t>
  </si>
  <si>
    <t>14153105428</t>
  </si>
  <si>
    <t>CENTAR ZA SOCIJALNU SKRB OGULIN</t>
  </si>
  <si>
    <t>VIJENAC IVE MARINKOVIĆA 1</t>
  </si>
  <si>
    <t>47300 OGULIN</t>
  </si>
  <si>
    <t>07116128329</t>
  </si>
  <si>
    <t>CENTAR ZA SOCIJALNU SKRB OMIŠ</t>
  </si>
  <si>
    <t>ČETVRT RIBNJAK BB</t>
  </si>
  <si>
    <t>21310 OMIŠ</t>
  </si>
  <si>
    <t>53905164223</t>
  </si>
  <si>
    <t>CENTAR ZA SOCIJALNU SKRB OPATIJA</t>
  </si>
  <si>
    <t>STUBIŠTE BAREDINE 10/1</t>
  </si>
  <si>
    <t>38485604560</t>
  </si>
  <si>
    <t>CENTAR ZA SOCIJALNU SKRB OSIJEK</t>
  </si>
  <si>
    <t>GUNDULIĆEVA 22</t>
  </si>
  <si>
    <t>97716077231</t>
  </si>
  <si>
    <t>CENTAR ZA SOCIJALNU SKRB PAKRAC</t>
  </si>
  <si>
    <t>PETRA PRERADOVIĆA 1</t>
  </si>
  <si>
    <t>34550 PAKRAC</t>
  </si>
  <si>
    <t>20913274956</t>
  </si>
  <si>
    <t>CENTAR ZA SOCIJALNU SKRB PAZIN</t>
  </si>
  <si>
    <t>PROLAZ OTOKARA KERŠOVANIJA 2</t>
  </si>
  <si>
    <t>04307151048</t>
  </si>
  <si>
    <t>CENTAR ZA SOCIJALNU SKRB PETRINJA</t>
  </si>
  <si>
    <t>TURKULINOVA 35</t>
  </si>
  <si>
    <t>44250 PETRINJA</t>
  </si>
  <si>
    <t>83245315816</t>
  </si>
  <si>
    <t>CENTAR ZA SOCIJALNU SKRB PLOČE</t>
  </si>
  <si>
    <t>DALMATINSKA 40</t>
  </si>
  <si>
    <t>14447760376</t>
  </si>
  <si>
    <t>CENTAR ZA SOCIJALNU SKRB POREČ</t>
  </si>
  <si>
    <t>DR. MAURO GIOSEFFI 2B</t>
  </si>
  <si>
    <t>27446717561</t>
  </si>
  <si>
    <t>CENTAR ZA SOCIJALNU SKRB POŽEGA</t>
  </si>
  <si>
    <t>DR. FILIPA POTREBICE 2</t>
  </si>
  <si>
    <t>90367068913</t>
  </si>
  <si>
    <t>CENTAR ZA SOCIJALNU SKRB PRELOG</t>
  </si>
  <si>
    <t>KRALJA ZVONIMIRA 9</t>
  </si>
  <si>
    <t>40323 PRELOG</t>
  </si>
  <si>
    <t>41243002511</t>
  </si>
  <si>
    <t>CENTAR ZA SOCIJALNU SKRB PULA-POLA</t>
  </si>
  <si>
    <t>SERGIJEVACA 2</t>
  </si>
  <si>
    <t>46797781162</t>
  </si>
  <si>
    <t>CENTAR ZA SOCIJALNU SKRB RIJEKA</t>
  </si>
  <si>
    <t>LAGINJINA 11A</t>
  </si>
  <si>
    <t>16498344320</t>
  </si>
  <si>
    <t>CENTAR ZA SOCIJALNU SKRB ROVINJ</t>
  </si>
  <si>
    <t>CARERA 21/2</t>
  </si>
  <si>
    <t>52210 ROVINJ</t>
  </si>
  <si>
    <t>78200618356</t>
  </si>
  <si>
    <t>CENTAR ZA SOCIJALNU SKRB SAMOBOR</t>
  </si>
  <si>
    <t>ZAGORSKA 1</t>
  </si>
  <si>
    <t>10430 SAMOBOR</t>
  </si>
  <si>
    <t>84486125017</t>
  </si>
  <si>
    <t>CENTAR ZA SOCIJALNU SKRB SENJ</t>
  </si>
  <si>
    <t>VJENCESLAVA NOVAKA 4</t>
  </si>
  <si>
    <t>53270 SENJ</t>
  </si>
  <si>
    <t>86371528033</t>
  </si>
  <si>
    <t>CENTAR ZA SOCIJALNU SKRB SINJ</t>
  </si>
  <si>
    <t>ŽANKOVA GLAVICA 2</t>
  </si>
  <si>
    <t>21230 SINJ</t>
  </si>
  <si>
    <t>07505873008</t>
  </si>
  <si>
    <t>CENTAR ZA SOCIJALNU SKRB SISAK</t>
  </si>
  <si>
    <t>IVANA MEŠTROVIĆA 21</t>
  </si>
  <si>
    <t>71787364335</t>
  </si>
  <si>
    <t>CENTAR ZA SOCIJALNU SKRB SLATINA</t>
  </si>
  <si>
    <t>VLADIMIRA NAZORA 5/1</t>
  </si>
  <si>
    <t>33520 SLATINA</t>
  </si>
  <si>
    <t>90835485697</t>
  </si>
  <si>
    <t>CENTAR ZA SOCIJALNU SKRB SLAVONSKI BROD</t>
  </si>
  <si>
    <t>NASELJE SLAVONIJA I. BB</t>
  </si>
  <si>
    <t>21748116747</t>
  </si>
  <si>
    <t>CENTAR ZA SOCIJALNU SKRB SLUNJ</t>
  </si>
  <si>
    <t>ULICA BRAĆE RADIĆA 1</t>
  </si>
  <si>
    <t>47240 SLUNJ</t>
  </si>
  <si>
    <t>93613587014</t>
  </si>
  <si>
    <t>CENTAR ZA SOCIJALNU SKRB SPLIT</t>
  </si>
  <si>
    <t>GUNDULIĆEVA 25</t>
  </si>
  <si>
    <t>50704222350</t>
  </si>
  <si>
    <t xml:space="preserve">CENTAR ZA SOCIJALNU SKRB SVETI IVAN ZELINA </t>
  </si>
  <si>
    <t>BRAĆE RADIĆA 2</t>
  </si>
  <si>
    <t>10380 SVETI IVAN ZELINA</t>
  </si>
  <si>
    <t>86252898914</t>
  </si>
  <si>
    <t>CENTAR ZA SOCIJALNU SKRB ŠIBENIK</t>
  </si>
  <si>
    <t>PETRA GRUBIŠIĆA 3</t>
  </si>
  <si>
    <t>25482722030</t>
  </si>
  <si>
    <t>CENTAR ZA SOCIJALNU SKRB TROGIR</t>
  </si>
  <si>
    <t>HRVATSKIH MUČENIKA 6</t>
  </si>
  <si>
    <t>21220 TROGIR</t>
  </si>
  <si>
    <t>60991875199</t>
  </si>
  <si>
    <t>CENTAR ZA SOCIJALNU SKRB VALPOVO</t>
  </si>
  <si>
    <t>MATIJE GUPCA 11</t>
  </si>
  <si>
    <t>31550 VALPOVO</t>
  </si>
  <si>
    <t>76702509587</t>
  </si>
  <si>
    <t>CENTAR ZA SOCIJALNU SKRB VARAŽDIN</t>
  </si>
  <si>
    <t>VLADIMIRA NAZORA 22</t>
  </si>
  <si>
    <t>87061553266</t>
  </si>
  <si>
    <t xml:space="preserve">CENTAR ZA SOCIJALNU SKRB VELIKA GORICA </t>
  </si>
  <si>
    <t>TRG KRALJA TOMISLAVA 35</t>
  </si>
  <si>
    <t>81941692775</t>
  </si>
  <si>
    <t>CENTAR ZA SOCIJALNU SKRB VINKOVCI</t>
  </si>
  <si>
    <t>GLAGOLJAŠKA 31E</t>
  </si>
  <si>
    <t xml:space="preserve">32100 VINKOVCI </t>
  </si>
  <si>
    <t>53940614467</t>
  </si>
  <si>
    <t>CENTAR ZA SOCIJALNU SKRB VIROVITICA</t>
  </si>
  <si>
    <t>VLADIMIRA NAZORA 2</t>
  </si>
  <si>
    <t>57720492539</t>
  </si>
  <si>
    <t>CENTAR ZA SOCIJALNU SKRB VRBOVEC</t>
  </si>
  <si>
    <t>TRG PETRA ZRINSKOG 23</t>
  </si>
  <si>
    <t>10340 VRBOVEC</t>
  </si>
  <si>
    <t>68238626105</t>
  </si>
  <si>
    <t>CENTAR ZA SOCIJALNU SKRB VUKOVAR</t>
  </si>
  <si>
    <t>ŽUPANIJSKA 13</t>
  </si>
  <si>
    <t>37171057441</t>
  </si>
  <si>
    <t>CENTAR ZA SOCIJALNU SKRB ZABOK</t>
  </si>
  <si>
    <t>MATIJE GUPCA 53</t>
  </si>
  <si>
    <t>49210 ZABOK</t>
  </si>
  <si>
    <t>32389551255</t>
  </si>
  <si>
    <t>CENTAR ZA SOCIJALNU SKRB ZADAR</t>
  </si>
  <si>
    <t>19924507354</t>
  </si>
  <si>
    <t>CENTAR ZA SOCIJALNU SKRB ZAGREB</t>
  </si>
  <si>
    <t>KUMIČIĆEVA 5</t>
  </si>
  <si>
    <t>15904096423</t>
  </si>
  <si>
    <t>CENTAR ZA SOCIJALNU SKRB ZAPREŠIĆ</t>
  </si>
  <si>
    <t>DRAGE KODRMANA 3A</t>
  </si>
  <si>
    <t>10290 ZAPREŠIĆ</t>
  </si>
  <si>
    <t>75082966551</t>
  </si>
  <si>
    <t>CENTAR ZA SOCIJALNU SKRB ZLATAR BISTRICA</t>
  </si>
  <si>
    <t>STJEPANA RADIĆA 2</t>
  </si>
  <si>
    <t>49247 ZLATAR BISTRICA</t>
  </si>
  <si>
    <t>41999865177</t>
  </si>
  <si>
    <t>CENTAR ZA SOCIJALNU SKRB ŽUPANJA</t>
  </si>
  <si>
    <t>DR. FRANJE RAČKOG 30C</t>
  </si>
  <si>
    <t>32270 ŽUPANJA</t>
  </si>
  <si>
    <t>08142078422</t>
  </si>
  <si>
    <t>DJEČJI DOM "IVANA BRLIĆ MAŽURANIĆ" LOVRAN</t>
  </si>
  <si>
    <t>OMLADINSKA 1</t>
  </si>
  <si>
    <t>74578677561</t>
  </si>
  <si>
    <t>DJEČJI DOM SV. ANA, VINKOVCI</t>
  </si>
  <si>
    <t>ANINA 2D</t>
  </si>
  <si>
    <t>32100 VINKOVCI</t>
  </si>
  <si>
    <t>57830965536</t>
  </si>
  <si>
    <t>DJEČJI DOM VRBINA SISAK</t>
  </si>
  <si>
    <t>ULICA LIPA 11</t>
  </si>
  <si>
    <t>43355278379</t>
  </si>
  <si>
    <t>DNEVNI CENTAR ZA REHABILITACIJU SLAVA RAŠKAJ</t>
  </si>
  <si>
    <t>MIRE RADUNE BAN 14</t>
  </si>
  <si>
    <t>90729071839</t>
  </si>
  <si>
    <t>DOM ZA ODRASLE OSOBE LOBOR-GRAD</t>
  </si>
  <si>
    <t>MARKUŠ BRIJEG 131</t>
  </si>
  <si>
    <t>49253 MARKUŠ BRIJEG</t>
  </si>
  <si>
    <t>45761692556</t>
  </si>
  <si>
    <t>DOM ZA DJECU I MLAĐE PUNOLJETNE OSOBE MASLINA, DUBROVNIK</t>
  </si>
  <si>
    <t>VLAHA BUKOVCA 5</t>
  </si>
  <si>
    <t>53238046672</t>
  </si>
  <si>
    <t>DOM ZA DJECU MAESTRAL SPLIT</t>
  </si>
  <si>
    <t>JURJA ŠIŽGORIĆA 4</t>
  </si>
  <si>
    <t>97141575055</t>
  </si>
  <si>
    <t>DOM ZA DJECU ZA MLAĐE I PUNOLJETNE OSOBE PULA</t>
  </si>
  <si>
    <t>PINO BUDIČIN 17</t>
  </si>
  <si>
    <t>27209159252</t>
  </si>
  <si>
    <t>DJEČJI DOM ZAGREB</t>
  </si>
  <si>
    <t>NAZOROVA 49</t>
  </si>
  <si>
    <t>04517778727</t>
  </si>
  <si>
    <t>DOM ZA ODGOJ DJECE BEDEKOVČINA</t>
  </si>
  <si>
    <t>ALEJA DRAGUTINA DOMJANIĆA 15</t>
  </si>
  <si>
    <t>49221 BEDEKOVČINA</t>
  </si>
  <si>
    <t>71367732581</t>
  </si>
  <si>
    <t>DOM ZA ODGOJ DJECE I MLADEŽI KARLOVAC</t>
  </si>
  <si>
    <t>BANIJA 14</t>
  </si>
  <si>
    <t>18126711159</t>
  </si>
  <si>
    <t>DOM ZA ODGOJ DJECE I MLADEŽI OSIJEK</t>
  </si>
  <si>
    <t>VINKOVAČKA 61</t>
  </si>
  <si>
    <t>61997429886</t>
  </si>
  <si>
    <t>DOM ZA ODGOJ DJECE I MLADEŽI PULA</t>
  </si>
  <si>
    <t>BOŠKOVIĆEV USPON 6</t>
  </si>
  <si>
    <t>61688478244</t>
  </si>
  <si>
    <t>DOM ZA ODGOJ DJECE I MLADEŽI RIJEKA</t>
  </si>
  <si>
    <t>VUKOVARSKA 49</t>
  </si>
  <si>
    <t>94000861535</t>
  </si>
  <si>
    <t>DOM ZA ODGOJ DJECE I MLADEŽI ZADAR</t>
  </si>
  <si>
    <t>JOSIPA BANA JELAČIĆA 8</t>
  </si>
  <si>
    <t>67719867859</t>
  </si>
  <si>
    <t>DOM ZA ODGOJ DJECE I MLADEŽI ZAGREB</t>
  </si>
  <si>
    <t>UL. SV. MATEJA 70A</t>
  </si>
  <si>
    <t>10010 ZAGREB - DUGAVE</t>
  </si>
  <si>
    <t>88189190821</t>
  </si>
  <si>
    <t>DOM ZA ODRASLE OSOBE BIDRUŽICA</t>
  </si>
  <si>
    <t>IVANIĆ DESINIČKI 30</t>
  </si>
  <si>
    <t>49216 DESINIĆ</t>
  </si>
  <si>
    <t>47145266223</t>
  </si>
  <si>
    <t>DOM ZA ODRASLE OSOBE BOROVA</t>
  </si>
  <si>
    <t>STJEPANA RADIĆA 9A</t>
  </si>
  <si>
    <t>33410 SUHOPOLJE</t>
  </si>
  <si>
    <t>75988025471</t>
  </si>
  <si>
    <t>DOM ZA ODRASLE OSOBE I REHABILITACIJU METKOVIĆ</t>
  </si>
  <si>
    <t>61844359091</t>
  </si>
  <si>
    <t>DOM ZA ODRASLE OSOBE LJESKOVICA</t>
  </si>
  <si>
    <t>NOVA LJESKOVICA, JOSIPA KNEŽEVIĆA 41</t>
  </si>
  <si>
    <t>34350 ČAGLIN</t>
  </si>
  <si>
    <t>66458920794</t>
  </si>
  <si>
    <t>DOM ZA ODRASLE OSOBE NUŠTAR</t>
  </si>
  <si>
    <t>V. LISNSKOG 1A</t>
  </si>
  <si>
    <t>32224 NUŠTAR</t>
  </si>
  <si>
    <t>12399538329</t>
  </si>
  <si>
    <t>DOM ZA ODRASLE OSOBE OREHOVICA</t>
  </si>
  <si>
    <t>A. ŠENOE 2</t>
  </si>
  <si>
    <t>40322 OREHOVICA</t>
  </si>
  <si>
    <t>67610036162</t>
  </si>
  <si>
    <t>DOM ZA ODRASLE OSOBE TURNIĆ</t>
  </si>
  <si>
    <t>GIUSEPPE CARABINO 6</t>
  </si>
  <si>
    <t>27939942401</t>
  </si>
  <si>
    <t>DOM ZA ODRASLE OSOBE BJELOVAR</t>
  </si>
  <si>
    <t>DON FRANE BULIĆA BB</t>
  </si>
  <si>
    <t>62693385109</t>
  </si>
  <si>
    <t>DOM ZA PSIHIČKI BOLESNE ODRASLE OSOBE BLATO</t>
  </si>
  <si>
    <t>ULICA 32 49</t>
  </si>
  <si>
    <t>20271 BLATO</t>
  </si>
  <si>
    <t>99467043079</t>
  </si>
  <si>
    <t>DOM ZA ODRASLE OSOBE JALŽABET</t>
  </si>
  <si>
    <t>KOLODVORSKA 1</t>
  </si>
  <si>
    <t>42203 JALŽABET</t>
  </si>
  <si>
    <t>40551161324</t>
  </si>
  <si>
    <t>DOM ZA PSIHIČKI BOLESNE ODRASLE OSOBE MOTOVUN</t>
  </si>
  <si>
    <t>BRKAČ 28</t>
  </si>
  <si>
    <t>52424 MOTOVUN</t>
  </si>
  <si>
    <t>06458028548</t>
  </si>
  <si>
    <t>DOM ZA ODRASLE OSOBE SV. FRANE ZADAR</t>
  </si>
  <si>
    <t>FRA DONATA FABIJANIĆA 6</t>
  </si>
  <si>
    <t>65698739290</t>
  </si>
  <si>
    <t>DOM ZA ODRASLE OSOBE "SVETA NEDJELJA" NEDEŠĆINA</t>
  </si>
  <si>
    <t>NEDEŠĆINA 41</t>
  </si>
  <si>
    <t>52231 SVETA NEDJELJA</t>
  </si>
  <si>
    <t>52406673119</t>
  </si>
  <si>
    <t>DOM ZA PSIHIČKI BOLESNE ODRASLE OSOBE TROGIR</t>
  </si>
  <si>
    <t>TINA UJEVIĆA 11</t>
  </si>
  <si>
    <t>21220 TOGIR</t>
  </si>
  <si>
    <t>50259535567</t>
  </si>
  <si>
    <t>DOM ZA ODRASLE OSOBE VILA MARIA</t>
  </si>
  <si>
    <t>ŠIŠANSKA CESTA 2</t>
  </si>
  <si>
    <t>71297971198</t>
  </si>
  <si>
    <t>DOM ZA PSIHIČKI BOLESNE ODRASLE OSOBE ZAGREB</t>
  </si>
  <si>
    <t>ŠESTINSKI DOL 53</t>
  </si>
  <si>
    <t>70271854148</t>
  </si>
  <si>
    <t>DOM ZA ODRASLE OSOBE ZEMUNIK</t>
  </si>
  <si>
    <t>ULICA I BR. 53</t>
  </si>
  <si>
    <t>23222 ZEMUNIK DONJI</t>
  </si>
  <si>
    <t>26462059731</t>
  </si>
  <si>
    <t>DOM ZA STARIJE I TEŠKO BOLESNE ODRASLE OSOBE "MAJKA MARIJA PETKOVIĆ"</t>
  </si>
  <si>
    <t>33. ULICA 4</t>
  </si>
  <si>
    <t>02263696</t>
  </si>
  <si>
    <t>03115808250</t>
  </si>
  <si>
    <t>DOM ZA STARIJE OSOBE OKLAJ</t>
  </si>
  <si>
    <t>PUT KROZ OKLAJ 87/I</t>
  </si>
  <si>
    <t>22303 OKLAJ</t>
  </si>
  <si>
    <t>66528573284</t>
  </si>
  <si>
    <t>ODGOJNI DOM IVANEC</t>
  </si>
  <si>
    <t>PAHINSKO 6</t>
  </si>
  <si>
    <t>03530904023</t>
  </si>
  <si>
    <t>ODGOJNI DOM MALI LOŠINJ</t>
  </si>
  <si>
    <t>ZAGREBAČKA 16</t>
  </si>
  <si>
    <t>31173278276</t>
  </si>
  <si>
    <t>MINISTARSTVO TURIZMA I SPORTA</t>
  </si>
  <si>
    <t>87892589782</t>
  </si>
  <si>
    <t>47107</t>
  </si>
  <si>
    <t>MINISTARSTVO ZDRAVSTVA</t>
  </si>
  <si>
    <t>KSAVER 200A</t>
  </si>
  <si>
    <t>88362248492</t>
  </si>
  <si>
    <t>KLINIČKA BOLNICA DUBRAVA</t>
  </si>
  <si>
    <t>AVENIJA GOJKA ŠUŠKA 3</t>
  </si>
  <si>
    <t>32206148371</t>
  </si>
  <si>
    <t>KLINIČKA BOLNICA MERKUR</t>
  </si>
  <si>
    <t>ZAJČEVA 19</t>
  </si>
  <si>
    <t>25883882856</t>
  </si>
  <si>
    <t>KLINIČKI BOLNIČKI CENTAR OSIJEK</t>
  </si>
  <si>
    <t>JOSIPA HUTTLERA 4</t>
  </si>
  <si>
    <t>89819375646</t>
  </si>
  <si>
    <t>KLINIČKI BOLNIČKI CENTAR RIJEKA</t>
  </si>
  <si>
    <t>KREŠIMIROVA 42</t>
  </si>
  <si>
    <t>40237608715</t>
  </si>
  <si>
    <t>KLINIČKI BOLNIČKI CENTAR SESTRE MILOSRDNICE</t>
  </si>
  <si>
    <t>VINOGRADSKA CESTA 29</t>
  </si>
  <si>
    <t>84924656517</t>
  </si>
  <si>
    <t>KLINIČKI BOLNIČKI CENTAR SPLIT</t>
  </si>
  <si>
    <t>SPINČIĆEVA 1</t>
  </si>
  <si>
    <t>51401063283</t>
  </si>
  <si>
    <t>KLINIČKI BOLNIČKI CENTAR ZAGREB</t>
  </si>
  <si>
    <t>KIŠPATIĆEVA 12</t>
  </si>
  <si>
    <t>46377257342</t>
  </si>
  <si>
    <t>KLINIKA ZA DJEČJE BOLESTI ZAGREB</t>
  </si>
  <si>
    <t>KLAIĆEVA 16</t>
  </si>
  <si>
    <t>70641763756</t>
  </si>
  <si>
    <t>KLINIKA ZA INFEKTIVNE BOLESTI DR. FRAN MIHALJEVIĆ</t>
  </si>
  <si>
    <t>MIROGOJSKA CESTA 8</t>
  </si>
  <si>
    <t>47767714195</t>
  </si>
  <si>
    <t>KLINIKA ZA ORTOPEDIJU LOVRAN</t>
  </si>
  <si>
    <t>MARŠALA TITA 1</t>
  </si>
  <si>
    <t>09777091543</t>
  </si>
  <si>
    <t>NACIONALNA MEMORIJALNA BOLNICA VUKOVAR</t>
  </si>
  <si>
    <t>ŽUPANIJSKA 35</t>
  </si>
  <si>
    <t>00772208</t>
  </si>
  <si>
    <t>DOM ZDRAVLJA MINISTARSTVA UNUTARNJIH POSLOVA REPUBLIKE HRVATSKE</t>
  </si>
  <si>
    <t>ŠARENGRADSKA 3</t>
  </si>
  <si>
    <t>10561585601</t>
  </si>
  <si>
    <t>HRVATSKI ZAVOD ZA HITNU MEDICINU</t>
  </si>
  <si>
    <t>PLANINSKA 13</t>
  </si>
  <si>
    <t>45218167072</t>
  </si>
  <si>
    <t>HRVATSKI ZAVOD ZA JAVNO ZDRAVSTVO</t>
  </si>
  <si>
    <t>ROCKEFELLEROVA 7</t>
  </si>
  <si>
    <t>75297532041</t>
  </si>
  <si>
    <t>HRVATSKI ZAVOD ZA TRANSFUZIJSKU MEDICINU</t>
  </si>
  <si>
    <t>PETROVA 3</t>
  </si>
  <si>
    <t>61248075289</t>
  </si>
  <si>
    <t>IMUNOLOŠKI ZAVOD</t>
  </si>
  <si>
    <t>ROCKEFELLEROVA 2</t>
  </si>
  <si>
    <t>04440153</t>
  </si>
  <si>
    <t>51786203438</t>
  </si>
  <si>
    <t>HRVATSKA AKADEMIJA ZNANOSTI I UMJETNOSTI</t>
  </si>
  <si>
    <t>ZRINSKI TRG 11</t>
  </si>
  <si>
    <t>61989185242</t>
  </si>
  <si>
    <t>MINISTARSTVO PRAVOSUĐA I UPRAVE</t>
  </si>
  <si>
    <t>ULICA GRADA VUKOVARA 49</t>
  </si>
  <si>
    <t>72910430276</t>
  </si>
  <si>
    <t>PRAVOSUDNA AKADEMIJA</t>
  </si>
  <si>
    <t>02601168</t>
  </si>
  <si>
    <t>45836640931</t>
  </si>
  <si>
    <t>CENTAR ZA DIJAGNOSTIKU U ZAGREBU</t>
  </si>
  <si>
    <t>DR. LUJE NALETILIĆA 1</t>
  </si>
  <si>
    <t>02903989</t>
  </si>
  <si>
    <t xml:space="preserve">CENTAR ZA IZOBRAZBU </t>
  </si>
  <si>
    <t>22515399253</t>
  </si>
  <si>
    <t>KAZNIONICA U GLINI</t>
  </si>
  <si>
    <t>VINOGRADSKA 2</t>
  </si>
  <si>
    <t>19601823684</t>
  </si>
  <si>
    <t>KAZNIONICA U LEPOGLAVI</t>
  </si>
  <si>
    <t>HRVATSKIH PAVLINA 1</t>
  </si>
  <si>
    <t>42250 LEPOGLAVA</t>
  </si>
  <si>
    <t>10236446484</t>
  </si>
  <si>
    <t>KAZNIONICA U LIPOVICI - POPOVAČA</t>
  </si>
  <si>
    <t>LIPOVEČKA 22</t>
  </si>
  <si>
    <t>44317 POPOVAČA</t>
  </si>
  <si>
    <t>22519877219</t>
  </si>
  <si>
    <t>KAZNIONICA U POŽEGI</t>
  </si>
  <si>
    <t>OSJEČKA 77</t>
  </si>
  <si>
    <t>28324816977</t>
  </si>
  <si>
    <t>KAZNIONICA U TUROPOLJU</t>
  </si>
  <si>
    <t>TUROPOLJE BB</t>
  </si>
  <si>
    <t>19085780732</t>
  </si>
  <si>
    <t>KAZNIONICA U VALTURI</t>
  </si>
  <si>
    <t>VALTURSKO POLJE 211</t>
  </si>
  <si>
    <t>17231519023</t>
  </si>
  <si>
    <t>ODGOJNI ZAVOD TUROPOLJE</t>
  </si>
  <si>
    <t>TUROPOLJSKA BB</t>
  </si>
  <si>
    <t>71207730103</t>
  </si>
  <si>
    <t>ODGOJNI ZAVOD U POŽEGI</t>
  </si>
  <si>
    <t>63220735836</t>
  </si>
  <si>
    <t>ZATVOR U BJELOVARU</t>
  </si>
  <si>
    <t>ŠETALIŠTE DR. IVŠE LEBOVIĆA 40</t>
  </si>
  <si>
    <t>81776072137</t>
  </si>
  <si>
    <t xml:space="preserve">ZATVOR U DUBROVNIKU </t>
  </si>
  <si>
    <t>BANA J. JELAČIĆA 12</t>
  </si>
  <si>
    <t>67505868091</t>
  </si>
  <si>
    <t>ZATVOR U GOSPIĆU</t>
  </si>
  <si>
    <t>SENJSKIH ŽRTAVA 15</t>
  </si>
  <si>
    <t>22146074849</t>
  </si>
  <si>
    <t>ZATVOR U KARLOVCU</t>
  </si>
  <si>
    <t>JURIJA HAULIKA 1</t>
  </si>
  <si>
    <t>95460314688</t>
  </si>
  <si>
    <t>ZATVOR U OSIJEKU</t>
  </si>
  <si>
    <t>K. A. STEPINCA 8A</t>
  </si>
  <si>
    <t>41454229611</t>
  </si>
  <si>
    <t>ZATVOR U POŽEGI</t>
  </si>
  <si>
    <t>OSJEČKA 151A</t>
  </si>
  <si>
    <t>74353238879</t>
  </si>
  <si>
    <t>ZATVOR U PULI</t>
  </si>
  <si>
    <t>KRANJČEVIĆEVA 6</t>
  </si>
  <si>
    <t>17447075545</t>
  </si>
  <si>
    <t>ZATVOR U RIJECI</t>
  </si>
  <si>
    <t>ŽRTAVA FAŠIZMA 5</t>
  </si>
  <si>
    <t>33722890668</t>
  </si>
  <si>
    <t>ZATVOR U SISKU</t>
  </si>
  <si>
    <t>RIMSKA 19</t>
  </si>
  <si>
    <t>02167221104</t>
  </si>
  <si>
    <t>ZATVOR U SPLITU</t>
  </si>
  <si>
    <t>DRAČEVAC 2C</t>
  </si>
  <si>
    <t>76049012642</t>
  </si>
  <si>
    <t>ZATVOR U ŠIBENIKU</t>
  </si>
  <si>
    <t>KARLA VIPAUCA 1</t>
  </si>
  <si>
    <t>63458186326</t>
  </si>
  <si>
    <t>ZATVOR U VARAŽDINU</t>
  </si>
  <si>
    <t>BRAĆE RADIĆA 4</t>
  </si>
  <si>
    <t>81202714807</t>
  </si>
  <si>
    <t>ZATVOR U ZADRU</t>
  </si>
  <si>
    <t>ZORE DALMATINSKE 1</t>
  </si>
  <si>
    <t>39019469578</t>
  </si>
  <si>
    <t>ZATVOR U ZAGREBU</t>
  </si>
  <si>
    <t>92668153620</t>
  </si>
  <si>
    <t>ZATVORSKA BOLNICA U ZAGREBU</t>
  </si>
  <si>
    <t>SVETOŠIMUNSKA 107</t>
  </si>
  <si>
    <t>13812320938</t>
  </si>
  <si>
    <t>VRHOVNI SUD REPUBLIKE HRVATSKE</t>
  </si>
  <si>
    <t>TRG NIKOLE ŠUBIĆA ZRINSKOG 3</t>
  </si>
  <si>
    <t>20599635268</t>
  </si>
  <si>
    <t>VISOKI TRGOVAČKI SUD REPUBLIKE HRVATSKE</t>
  </si>
  <si>
    <t>BERISLAVIĆEVA 11</t>
  </si>
  <si>
    <t>97349366519</t>
  </si>
  <si>
    <t>VISOKI UPRAVNI SUD REPUBLIKE HRVATSKE</t>
  </si>
  <si>
    <t>FRANKOPANSKA 16</t>
  </si>
  <si>
    <t>13613360068</t>
  </si>
  <si>
    <t>UPRAVNI SUD U OSIJEKU</t>
  </si>
  <si>
    <t>TRG ANTE STARČEVIĆA 7/II</t>
  </si>
  <si>
    <t>03091658132</t>
  </si>
  <si>
    <t>UPRAVNI SUD U RIJECI</t>
  </si>
  <si>
    <t>ERAZMA BARČIĆA 5</t>
  </si>
  <si>
    <t>46227608101</t>
  </si>
  <si>
    <t>UPRAVNI SUD U SPLITU</t>
  </si>
  <si>
    <t>PUT SUPAVLA 1</t>
  </si>
  <si>
    <t>45765887838</t>
  </si>
  <si>
    <t>UPRAVNI SUD U ZAGREBU</t>
  </si>
  <si>
    <t>AVENIJA DUBROVNIK 6 i 8</t>
  </si>
  <si>
    <t>65338495447</t>
  </si>
  <si>
    <t>DRŽAVNO ODVJETNIŠTVO REPUBLIKE HRVATSKE</t>
  </si>
  <si>
    <t>GAJEVA 30A</t>
  </si>
  <si>
    <t>43539267895</t>
  </si>
  <si>
    <t>DRŽAVNO ODVJETNIČKO VIJEĆE</t>
  </si>
  <si>
    <t>45840051274</t>
  </si>
  <si>
    <t>DRŽAVNO SUDBENO VIJEĆE</t>
  </si>
  <si>
    <t>ULICA GRADA VUKOVARA 271</t>
  </si>
  <si>
    <t>66951444283</t>
  </si>
  <si>
    <t>VISOKI PREKRŠAJNII SUD REPUBLIKE HRVATSKE</t>
  </si>
  <si>
    <t>AUGUSTA ŠENOE 30</t>
  </si>
  <si>
    <t>02594920860</t>
  </si>
  <si>
    <t>VISOKI KAZNENI SUD REPUBLIKE HRVATSKE</t>
  </si>
  <si>
    <t>TRG NIKOLE ŠUBIĆA ZRINSKOG 5</t>
  </si>
  <si>
    <t>66513030326</t>
  </si>
  <si>
    <t>ŽUPANIJSKI SUD U BJELOVARU</t>
  </si>
  <si>
    <t>JOSIPA JELAČIĆA 1</t>
  </si>
  <si>
    <t>26346076385</t>
  </si>
  <si>
    <t>ŽUPANIJSKI SUD U DUBROVNIKU</t>
  </si>
  <si>
    <t>DR. A. STARČEVIĆA 23</t>
  </si>
  <si>
    <t>89577096924</t>
  </si>
  <si>
    <t>ŽUPANIJSKI SUD U KARLOVCU</t>
  </si>
  <si>
    <t>TRG HRVATSKIH BRANITELJA 1</t>
  </si>
  <si>
    <t>03592261620</t>
  </si>
  <si>
    <t>ŽUPANIJSKI SUD U OSIJEKU</t>
  </si>
  <si>
    <t>EUROPSKA AVENIJA 7</t>
  </si>
  <si>
    <t>84896920817</t>
  </si>
  <si>
    <t>ŽUPANIJSKI SUD U PULI - POLA</t>
  </si>
  <si>
    <t>KRANJČEVIĆEVA 8/I</t>
  </si>
  <si>
    <t>52000 PULA</t>
  </si>
  <si>
    <t>69281755283</t>
  </si>
  <si>
    <t>ŽUPANIJSKI SUD U RIJECI</t>
  </si>
  <si>
    <t>ŽRTAVA FAŠIZMA 7</t>
  </si>
  <si>
    <t>22883124500</t>
  </si>
  <si>
    <t>ŽUPANIJSKI SUD U SISKU</t>
  </si>
  <si>
    <t>TRG LJUDEVITA POSAVSKOG 5</t>
  </si>
  <si>
    <t>27877699046</t>
  </si>
  <si>
    <t>ŽUPANIJSKI SUD U SLAVONSKOM BRODU</t>
  </si>
  <si>
    <t>TOME SKALICE 2</t>
  </si>
  <si>
    <t>88717538459</t>
  </si>
  <si>
    <t>ŽUPANIJSKI SUD U SPLITU</t>
  </si>
  <si>
    <t>GUNDULIĆEVA 29/A</t>
  </si>
  <si>
    <t>11748694684</t>
  </si>
  <si>
    <t>ŽUPANIJSKI SUD U ŠIBENIKU</t>
  </si>
  <si>
    <t>STJEPANA RADIĆA 81</t>
  </si>
  <si>
    <t>88341107822</t>
  </si>
  <si>
    <t>ŽUPANIJSKI SUD U VARAŽDINU</t>
  </si>
  <si>
    <t>03344665749</t>
  </si>
  <si>
    <t>ŽUPANIJSKI SUD U VELIKOJ GORICI</t>
  </si>
  <si>
    <t>ULICA HRVATSKE BRATSKE ZAJEDNICE 1</t>
  </si>
  <si>
    <t>18580057518</t>
  </si>
  <si>
    <t>ŽUPANIJSKI SUD U VUKOVARU</t>
  </si>
  <si>
    <t>ŽUPANIJSKA 33</t>
  </si>
  <si>
    <t>92599990351</t>
  </si>
  <si>
    <t>ŽUPANIJSKI SUD U ZADRU</t>
  </si>
  <si>
    <t>PLEMIĆA BORELLI 9</t>
  </si>
  <si>
    <t>97465301721</t>
  </si>
  <si>
    <t>ŽUPANIJSKI SUD U ZAGREBU</t>
  </si>
  <si>
    <t>87134069158</t>
  </si>
  <si>
    <t>TRGOVAČKI SUD U BJELOVARU</t>
  </si>
  <si>
    <t>DR. JUŠE LEBOVIĆA 42</t>
  </si>
  <si>
    <t>07942269267</t>
  </si>
  <si>
    <t>TRGOVAČKI SUD U DUBROVNIKU</t>
  </si>
  <si>
    <t>DR. ANTE STARČEVIĆA 23</t>
  </si>
  <si>
    <t>01422936</t>
  </si>
  <si>
    <t>74081602357</t>
  </si>
  <si>
    <t>TRGOVAČKI SUD U OSIJEKU</t>
  </si>
  <si>
    <t>ZAGREBAČKA 2</t>
  </si>
  <si>
    <t>37588811552</t>
  </si>
  <si>
    <t>TRGOVAČKI SUD U PAZINU</t>
  </si>
  <si>
    <t>DRŠĆEVKA 1</t>
  </si>
  <si>
    <t>46543732715</t>
  </si>
  <si>
    <t>TRGOVAČKI SUD U RIJECI</t>
  </si>
  <si>
    <t>ZADARSKA 1</t>
  </si>
  <si>
    <t>88785964957</t>
  </si>
  <si>
    <t>TRGOVAČKI SUD U SPLITU</t>
  </si>
  <si>
    <t>SUKOIŠANSKA 6</t>
  </si>
  <si>
    <t>30842297926</t>
  </si>
  <si>
    <t>TRGOVAČKI SUD U VARAŽDINU</t>
  </si>
  <si>
    <t>420000 VARAŽDIN</t>
  </si>
  <si>
    <t>07397915111</t>
  </si>
  <si>
    <t>TRGOVAČKI SUD U ZADRU</t>
  </si>
  <si>
    <t>FRANE TUĐMANA 35</t>
  </si>
  <si>
    <t>39670464653</t>
  </si>
  <si>
    <t>TRGOVAČKI SUD U ZAGREBU</t>
  </si>
  <si>
    <t>AMRUŠEVA 2/II</t>
  </si>
  <si>
    <t>37388188772</t>
  </si>
  <si>
    <t>ŽUPANIJSKO DRŽAVNO ODVJETNIŠTVO U BJELOVARU</t>
  </si>
  <si>
    <t>ŠET. DR. IVŠE LEBOVIĆA 40</t>
  </si>
  <si>
    <t>86821435474</t>
  </si>
  <si>
    <t>ŽUPANIJSKO DRŽAVNO ODVJETNIŠTVO U DUBROVNIKU</t>
  </si>
  <si>
    <t>44737751634</t>
  </si>
  <si>
    <t>ŽUPANIJSKO DRŽAVNO ODVJETNIŠTVO U KARLOVCU</t>
  </si>
  <si>
    <t>96351974803</t>
  </si>
  <si>
    <t>ŽUPANIJSKO DRŽAVNO ODVJETNIŠTVO U OSIJEKU</t>
  </si>
  <si>
    <t>KAPUCINSKA 21</t>
  </si>
  <si>
    <t>61379160880</t>
  </si>
  <si>
    <t>ŽUPANIJSKO DRŽAVNO ODVJETNIŠTVO U PULI - POLA</t>
  </si>
  <si>
    <t>ROVINJSKA 2A</t>
  </si>
  <si>
    <t>93993757343</t>
  </si>
  <si>
    <t>ŽUPANIJSKO DRŽAVNO ODVJETNIŠTVO U RIJECI</t>
  </si>
  <si>
    <t>FRANA KURELCA BB</t>
  </si>
  <si>
    <t>03377753055</t>
  </si>
  <si>
    <t>ŽUPANIJSKO DRŽAVNO ODVJETNIŠTVO U SISKU</t>
  </si>
  <si>
    <t>FERDE HEFELEA 57</t>
  </si>
  <si>
    <t>05526850490</t>
  </si>
  <si>
    <t>ŽUPANIJSKO DRŽAVNO ODVJETNIŠTVO U SLAVONSKOM BRODU</t>
  </si>
  <si>
    <t>ANTE STARČEVIĆA 40</t>
  </si>
  <si>
    <t>12144806706</t>
  </si>
  <si>
    <t>ŽUPANIJSKO DRŽAVNO ODVJETNIŠTVO U SPLITU</t>
  </si>
  <si>
    <t>GUNDULIĆEVA 29A</t>
  </si>
  <si>
    <t>70793241859</t>
  </si>
  <si>
    <t>ŽUPANIJSKO DRŽAVNO ODVJETNIŠTVO U ŠIBENIKU</t>
  </si>
  <si>
    <t>62915793914</t>
  </si>
  <si>
    <t>ŽUPANIJSKO DRŽAVNO ODVJETNIŠTVO U VARAŽDINU</t>
  </si>
  <si>
    <t>23987413075</t>
  </si>
  <si>
    <t>ŽUPANIJSKO DRŽAVNO ODVJETNIŠTVO U VELIKOJ GORICI</t>
  </si>
  <si>
    <t>ZAGREBAČKA 44</t>
  </si>
  <si>
    <t>96292040276</t>
  </si>
  <si>
    <t>ŽUPANIJSKO DRŽAVNO ODVJETNIŠTVO U VUKOVARU</t>
  </si>
  <si>
    <t>ANDRIJE HEBRANGA 2</t>
  </si>
  <si>
    <t>81618487055</t>
  </si>
  <si>
    <t>ŽUPANIJSKO DRŽAVNO ODVJETNIŠTVO U ZADRU</t>
  </si>
  <si>
    <t>17132768561</t>
  </si>
  <si>
    <t>ŽUPANIJSKO DRŽAVNO ODVJETNIŠTVO U ZAGREBU</t>
  </si>
  <si>
    <t>SAVSKA CESTA 41 4</t>
  </si>
  <si>
    <t>16488001145</t>
  </si>
  <si>
    <t>OPĆINSKI GRAĐANSKI SUD U ZAGREBU</t>
  </si>
  <si>
    <t>ULICA GRADA VUKOVARA 84</t>
  </si>
  <si>
    <t>01252163117</t>
  </si>
  <si>
    <t>OPĆINSKI KAZNENI SUD U ZAGREBU</t>
  </si>
  <si>
    <t>ILICA 207</t>
  </si>
  <si>
    <t>64719361972</t>
  </si>
  <si>
    <t>OPĆINSKI PREKRŠAJNI SUD U SPLITU</t>
  </si>
  <si>
    <t>DOMOVINSKOG RATA 4</t>
  </si>
  <si>
    <t>38198969688</t>
  </si>
  <si>
    <t>OPĆINSKI PREKRŠAJNI SUD U ZAGREBU</t>
  </si>
  <si>
    <t>AVENIJA DUBROVNIK 8</t>
  </si>
  <si>
    <t>95308842799</t>
  </si>
  <si>
    <t>OPĆINSKI RADNI SUD U ZAGREBU</t>
  </si>
  <si>
    <t>04755372979</t>
  </si>
  <si>
    <t>OPĆINSKI SUD U BJELOVARU</t>
  </si>
  <si>
    <t>JOSIPA JELAČIĆA 3</t>
  </si>
  <si>
    <t>57362618039</t>
  </si>
  <si>
    <t>OPĆINSKI SUD U CRIKVENICI</t>
  </si>
  <si>
    <t>ULICA KRALJA TOMISLAVA 85A</t>
  </si>
  <si>
    <t>03127320</t>
  </si>
  <si>
    <t>74084245037</t>
  </si>
  <si>
    <t>OPĆINSKI SUD U ČAKOVCU</t>
  </si>
  <si>
    <t>RUĐERA BOŠKOVIĆA 18</t>
  </si>
  <si>
    <t>55277272395</t>
  </si>
  <si>
    <t>OPĆINSKI SUD U DUBROVNIKU</t>
  </si>
  <si>
    <t>48074464528</t>
  </si>
  <si>
    <t>OPĆINSKI SUD U ĐAKOVU</t>
  </si>
  <si>
    <t>TRG DR. FRANJE TUĐMANA 2</t>
  </si>
  <si>
    <t>03012069</t>
  </si>
  <si>
    <t>18244017371</t>
  </si>
  <si>
    <t>OPĆINSKI SUD U GOSPIĆU</t>
  </si>
  <si>
    <t>TRG ALOJZIJA STEPINCA 3</t>
  </si>
  <si>
    <t>29608777564</t>
  </si>
  <si>
    <t>OPĆINSKI SUD U KARLOVCU</t>
  </si>
  <si>
    <t>05541256968</t>
  </si>
  <si>
    <t>OPĆINSKI SUD U KOPRIVNICI</t>
  </si>
  <si>
    <t>HRVATSKE DRŽAVNOSTI 5</t>
  </si>
  <si>
    <t>68516938975</t>
  </si>
  <si>
    <t>OPĆINSKI SUD U KUTINI</t>
  </si>
  <si>
    <t>HRVATSKIH BRANITELJA 1</t>
  </si>
  <si>
    <t>03319164</t>
  </si>
  <si>
    <t>69359602385</t>
  </si>
  <si>
    <t>OPĆINSKI SUD U MAKARSKOJ</t>
  </si>
  <si>
    <t>KRALJA PETRA KREŠIMIRA IV. 2</t>
  </si>
  <si>
    <t>03309568</t>
  </si>
  <si>
    <t>10188505675</t>
  </si>
  <si>
    <t>OPĆINSKI SUD U METKOVIĆU</t>
  </si>
  <si>
    <t>ANDRIJE HEBRANGA 9</t>
  </si>
  <si>
    <t>03107957</t>
  </si>
  <si>
    <t>46522572970</t>
  </si>
  <si>
    <t>OPĆINSKI SUD U NOVOM ZAGREBU</t>
  </si>
  <si>
    <t>TURININA 3</t>
  </si>
  <si>
    <t>87297014856</t>
  </si>
  <si>
    <t>OPĆINSKI SUD U OSIJEKU</t>
  </si>
  <si>
    <t>EUROPSKE AVENIJE 7</t>
  </si>
  <si>
    <t>38625793303</t>
  </si>
  <si>
    <t>OPĆINSKI SUD U PAZINU</t>
  </si>
  <si>
    <t>FRANJEVAČKE STUBE 2</t>
  </si>
  <si>
    <t>03089541</t>
  </si>
  <si>
    <t>27672461276</t>
  </si>
  <si>
    <t>OPĆINSKI SUD U POŽEGI</t>
  </si>
  <si>
    <t>SV. FLORIJANA 2</t>
  </si>
  <si>
    <t>49328464172</t>
  </si>
  <si>
    <t>OPĆINSKI SUD U PULI - POLA</t>
  </si>
  <si>
    <t>KRANJČEVIĆEVA 8</t>
  </si>
  <si>
    <t>38304616284</t>
  </si>
  <si>
    <t>OPĆINSKI SUD U RIJECI</t>
  </si>
  <si>
    <t>54566384631</t>
  </si>
  <si>
    <t>OPĆINSKI SUD U SESVETAMA</t>
  </si>
  <si>
    <t>ZAGREBAČKA 22, SESVETE</t>
  </si>
  <si>
    <t>10360 SESVETE</t>
  </si>
  <si>
    <t>03389014</t>
  </si>
  <si>
    <t>72931567836</t>
  </si>
  <si>
    <t>OPĆINSKI SUD U SISKU</t>
  </si>
  <si>
    <t>74610670107</t>
  </si>
  <si>
    <t>OPĆINSKI SUD U SLAVONSKOM BRODU</t>
  </si>
  <si>
    <t>TRG POBJEDE 13</t>
  </si>
  <si>
    <t>28673386029</t>
  </si>
  <si>
    <t>OPĆINSKI SUD U SPLITU</t>
  </si>
  <si>
    <t>GUNDULIĆEVA 29</t>
  </si>
  <si>
    <t>61980608934</t>
  </si>
  <si>
    <t>OPĆINSKI SUD U ŠIBENIKU</t>
  </si>
  <si>
    <t>29399232217</t>
  </si>
  <si>
    <t>OPĆINSKI SUD U VARAŽDINU</t>
  </si>
  <si>
    <t>14828046348</t>
  </si>
  <si>
    <t>OPĆINSKI SUD U VELIKOJ GORICI</t>
  </si>
  <si>
    <t>TRG KRALJA TOMISLAVA 36</t>
  </si>
  <si>
    <t>32284739479</t>
  </si>
  <si>
    <t>OPĆINSKI SUD U VINKOVCIMA</t>
  </si>
  <si>
    <t>TRG BANA J. ŠOKČEVIĆA 17</t>
  </si>
  <si>
    <t>03301818</t>
  </si>
  <si>
    <t>77561654785</t>
  </si>
  <si>
    <t>OPĆINSKI SUD U VIROVITICI</t>
  </si>
  <si>
    <t>MASARYKOVA 8</t>
  </si>
  <si>
    <t>47974453918</t>
  </si>
  <si>
    <t>OPĆINSKI SUD U VUKOVARU</t>
  </si>
  <si>
    <t>ŽUPANIJSKA 31</t>
  </si>
  <si>
    <t>69370038985</t>
  </si>
  <si>
    <t>OPĆINSKI SUD U ZADRU</t>
  </si>
  <si>
    <t>78866932443</t>
  </si>
  <si>
    <t>OPĆINSKI SUD U ZLATARU</t>
  </si>
  <si>
    <t>TRG SLOBODE 14A</t>
  </si>
  <si>
    <t>49250 ZLATAR</t>
  </si>
  <si>
    <t>26566866925</t>
  </si>
  <si>
    <t>OPĆINSKO DRŽAVNO ODVJETNIŠTVO U BJELOVARU</t>
  </si>
  <si>
    <t>57370630720</t>
  </si>
  <si>
    <t>OPĆINSKO DRŽAVNO ODVJETNIŠTVO U ČAKOVCU</t>
  </si>
  <si>
    <t>35997508988</t>
  </si>
  <si>
    <t>OPĆINSKO DRŽAVNO ODVJETNIŠTVO U DUBROVNIKU</t>
  </si>
  <si>
    <t>29897835912</t>
  </si>
  <si>
    <t>OPĆINSKO DRŽAVNO ODVJETNIŠTVO U GOSPIĆU</t>
  </si>
  <si>
    <t>72336759011</t>
  </si>
  <si>
    <t>OPĆINSKO DRŽAVNO ODVJETNIŠTVO U KARLOVCU</t>
  </si>
  <si>
    <t>69488952897</t>
  </si>
  <si>
    <t>OPĆINSKO DRŽAVNO ODVJETNIŠTVO U KOPRIVNICI</t>
  </si>
  <si>
    <t>HRVATSKE DRŽAVNOSTI 5A</t>
  </si>
  <si>
    <t>32308927283</t>
  </si>
  <si>
    <t>OPĆINSKO DRŽAVNO ODVJETNIŠTVO U METKOVIĆU</t>
  </si>
  <si>
    <t>03107965</t>
  </si>
  <si>
    <t>09719135686</t>
  </si>
  <si>
    <t>OPĆINSKO DRŽAVNO ODVJETNIŠTVO U NOVOM ZAGREBU</t>
  </si>
  <si>
    <t>22739488071</t>
  </si>
  <si>
    <t>OPĆINSKO DRŽAVNO ODVJETNIŠTVO U OSIJEKU</t>
  </si>
  <si>
    <t>ULICA HRVATSKE REPUBLIKE 43</t>
  </si>
  <si>
    <t>23673736199</t>
  </si>
  <si>
    <t>OPĆINSKO DRŽAVNO ODVJETNIŠTVO U PAZINU</t>
  </si>
  <si>
    <t>NARODNOG DOMA 2B</t>
  </si>
  <si>
    <t>03374572</t>
  </si>
  <si>
    <t>44887120463</t>
  </si>
  <si>
    <t>OPĆINSKO DRŽAVNO ODVJETNIŠTVO U POŽEGI</t>
  </si>
  <si>
    <t>25760780719</t>
  </si>
  <si>
    <t>OPĆINSKO DRŽAVNO ODVJETNIŠTVO U PULI - POLA</t>
  </si>
  <si>
    <t>76040308062</t>
  </si>
  <si>
    <t>OPĆINSKO DRŽAVNO ODVJETNIŠTVO U RIJECI</t>
  </si>
  <si>
    <t>FRANA SUPILA 16</t>
  </si>
  <si>
    <t>79067711474</t>
  </si>
  <si>
    <t>OPĆINSKO DRŽAVNO ODVJETNIŠTVO U SISKU</t>
  </si>
  <si>
    <t>85077656753</t>
  </si>
  <si>
    <t>OPĆINSKO DRŽAVNO ODVJETNIŠTVO U SLAVONSKOM BRODU</t>
  </si>
  <si>
    <t>TRG POBJEDE 7</t>
  </si>
  <si>
    <t>86687204743</t>
  </si>
  <si>
    <t>OPĆINSKO DRŽAVNO ODVJETNIŠTVO U SPLITU</t>
  </si>
  <si>
    <t>IVANA GUNDULIĆA 29A</t>
  </si>
  <si>
    <t>88116062296</t>
  </si>
  <si>
    <t>OPĆINSKO DRŽAVNO ODVJETNIŠTVO U ŠIBENIKU</t>
  </si>
  <si>
    <t>S. RADIĆA 81</t>
  </si>
  <si>
    <t>83225778075</t>
  </si>
  <si>
    <t>OPĆINSKO DRŽAVNO ODVJETNIŠTVO U VARAŽDINU</t>
  </si>
  <si>
    <t>KRATKA 1</t>
  </si>
  <si>
    <t>95993665997</t>
  </si>
  <si>
    <t>OPĆINSKO DRŽAVNO ODVJETNIŠTVO U VELIKOJ GORICI</t>
  </si>
  <si>
    <t>85707330778</t>
  </si>
  <si>
    <t>OPĆINSKO DRŽAVNO ODVJETNIŠTVO U VINKOVCIMA</t>
  </si>
  <si>
    <t>03301826</t>
  </si>
  <si>
    <t>68615020157</t>
  </si>
  <si>
    <t>OPĆINSKO DRŽAVNO ODVJETNIŠTVO U VIROVITICI</t>
  </si>
  <si>
    <t>MASARYKOVA 1</t>
  </si>
  <si>
    <t>62300321754</t>
  </si>
  <si>
    <t>OPĆINSKO DRŽAVNO ODVJETNIŠTVO U VUKOVARU</t>
  </si>
  <si>
    <t>41070350826</t>
  </si>
  <si>
    <t>OPĆINSKO DRŽAVNO ODVJETNIŠTVO U ZADRU</t>
  </si>
  <si>
    <t>DR. FRANJE TUĐMANA 35</t>
  </si>
  <si>
    <t>72580451114</t>
  </si>
  <si>
    <t>OPĆINSKO KAZNENO DRŽAVNO ODVJETNIŠTVO U ZAGREBU</t>
  </si>
  <si>
    <t>SELSKA CESTA 2</t>
  </si>
  <si>
    <t>96423371665</t>
  </si>
  <si>
    <t>OPĆINSKO DRŽAVNO ODVJETNIŠTVO U ZLATARU</t>
  </si>
  <si>
    <t>11393950527</t>
  </si>
  <si>
    <t>OPĆINSKO GRAĐANSKO DRŽAVNO ODVJETNIŠTVO U ZAGREBU</t>
  </si>
  <si>
    <t>SLAVONSKA AVENIJA 6</t>
  </si>
  <si>
    <t>89381255328</t>
  </si>
  <si>
    <t xml:space="preserve">DRŽAVNO ODVJETNIŠTVO URED ZA SUZBIJANJE KORUPCIJE I ORGANIZIRANOG KRIMINALITETA </t>
  </si>
  <si>
    <t>VLAŠKA 116</t>
  </si>
  <si>
    <t>32807825145</t>
  </si>
  <si>
    <t>DRŽAVNA ŠKOLA ZA JAVNU UPRAVU</t>
  </si>
  <si>
    <t>MEDULIĆEVA 36</t>
  </si>
  <si>
    <t>01681646554</t>
  </si>
  <si>
    <t>URED PUČKOG PRAVOBRANITELJA</t>
  </si>
  <si>
    <t>TRG HRVATSKIH VELIKANA 6</t>
  </si>
  <si>
    <t>08026537914</t>
  </si>
  <si>
    <t>PRAVOBRANITELJ ZA DJECU</t>
  </si>
  <si>
    <t>NIKOLE TESLE 10</t>
  </si>
  <si>
    <t>71628985886</t>
  </si>
  <si>
    <t>PRAVOBRANITELJ/ICA ZA RAVNOPRAVNOST SPOLOVA</t>
  </si>
  <si>
    <t>PREOBRAŽENSKA 4</t>
  </si>
  <si>
    <t>18164416576</t>
  </si>
  <si>
    <t>PRAVOBRANITELJICA ZA OSOBE S INVALIDITETOM</t>
  </si>
  <si>
    <t>SAVSKA CESTA 41/3</t>
  </si>
  <si>
    <t>39572892750</t>
  </si>
  <si>
    <t>DRŽAVNI ZAVOD ZA STATISTIKU</t>
  </si>
  <si>
    <t>ILICA 3</t>
  </si>
  <si>
    <t>49337502853</t>
  </si>
  <si>
    <t>DRŽAVNI URED ZA REVIZIJU</t>
  </si>
  <si>
    <t xml:space="preserve">TKALČIĆEVA 19 </t>
  </si>
  <si>
    <t>55448281176</t>
  </si>
  <si>
    <t>DRŽAVNA KOMISIJA ZA KONTROLU POSTUPAKA JAVNE NABAVE</t>
  </si>
  <si>
    <t>KOTURAŠKA 43/4</t>
  </si>
  <si>
    <t>95857869241</t>
  </si>
  <si>
    <t>DRŽAVNI INSPEKTORAT</t>
  </si>
  <si>
    <t>ŠUBIĆEVA 29</t>
  </si>
  <si>
    <t>33706439962</t>
  </si>
  <si>
    <t>URED VIJEĆA ZA NACIONALNU SIGURNOST</t>
  </si>
  <si>
    <t>JURJEVSKA 34</t>
  </si>
  <si>
    <t>35550098638</t>
  </si>
  <si>
    <t>OPERATIVNO-TEHNIČKI CENTAR ZA NADZOR TELEKOMUNIKACIJA</t>
  </si>
  <si>
    <t>ZVONIMIROVA 4</t>
  </si>
  <si>
    <t>24069425282</t>
  </si>
  <si>
    <t>ZAVOD ZA SIGURNOST INFORMACIJSKIH SUSTAVA</t>
  </si>
  <si>
    <t>FRA FILIPA GRABOVCA 3</t>
  </si>
  <si>
    <t>43612062527</t>
  </si>
  <si>
    <t>AGENCIJA ZA ZAŠTITU OSOBNIH PODATAKA</t>
  </si>
  <si>
    <t>SELSKA CESTA 136</t>
  </si>
  <si>
    <t>28454963989</t>
  </si>
  <si>
    <t>POVJERENIK ZA INFORMIRANJE</t>
  </si>
  <si>
    <t>TRG ŽRTAVA FAŠIZMA 3</t>
  </si>
  <si>
    <t>*Sukladno čl. 2. st. 4. Pravilnika o proračunskom računovodstvu i Računskom planu (Narodne novine, broj 124/14, 115/15, 87/16, 3/18, 126/19 i 108/20) za potrebe računovodstvenih i drugih proračunskih evidencija i izvještaja Hrvatski zavod za zapošljavanje smatra se izvanproračunskim korisnikom.</t>
  </si>
  <si>
    <t>Primatelj prijenosa</t>
  </si>
  <si>
    <t>A) SAŽETAK RAČUNA PRIHODA I RASHODA</t>
  </si>
  <si>
    <t>PRIJENOS SREDSTAVA IZ PRETHODNE GODINE</t>
  </si>
  <si>
    <t>B) SAŽETAK RAČUNA FINANCIRANJA</t>
  </si>
  <si>
    <t>VIŠAK / MANJAK + NETO FINANCIRANJE</t>
  </si>
  <si>
    <t>I. OPĆI DIO</t>
  </si>
  <si>
    <t xml:space="preserve">A. RAČUN PRIHODA I RASHODA </t>
  </si>
  <si>
    <t>2 konto</t>
  </si>
  <si>
    <t>Prihodi od poreza</t>
  </si>
  <si>
    <t>61</t>
  </si>
  <si>
    <t>Pomoći iz inozemstva (darovnice) i od subjekata unutar općeg proračuna</t>
  </si>
  <si>
    <t>63</t>
  </si>
  <si>
    <t>Prihodi od imovine</t>
  </si>
  <si>
    <t>64</t>
  </si>
  <si>
    <t>65</t>
  </si>
  <si>
    <t>Prihodi od upravnih i administrativnih pristojbi, pristojbi po posebnim propisima i naknada</t>
  </si>
  <si>
    <t>Prihodi od prodaje proizvoda i robe te pruženih usluga i prihodi od donacija</t>
  </si>
  <si>
    <t>66</t>
  </si>
  <si>
    <t>Kazne, upravne mjere i ostali prihodi</t>
  </si>
  <si>
    <t>68</t>
  </si>
  <si>
    <t>67</t>
  </si>
  <si>
    <t>71</t>
  </si>
  <si>
    <t>Prihodi od prodaje neproizvedene dugotrajne imovine</t>
  </si>
  <si>
    <t>72</t>
  </si>
  <si>
    <t>Prihodi od prodaje proizvedene dugotrajne imovine</t>
  </si>
  <si>
    <t>Primljeni povrati glavnica danih zajmova i depozita</t>
  </si>
  <si>
    <t>Primici od izdanih vrijednosnih papira</t>
  </si>
  <si>
    <t>Primici od prodaje dionica i udjela u glavnici</t>
  </si>
  <si>
    <t>Primici od zaduživanja</t>
  </si>
  <si>
    <t>Prihodi iz nadležnog proračuna i od HZZO-a temeljem ugovornih obveza</t>
  </si>
  <si>
    <t>FP</t>
  </si>
  <si>
    <t>B. RAČUN FINANCIRANJA</t>
  </si>
  <si>
    <t>BROJČANA OZNAKA</t>
  </si>
  <si>
    <t>A. 4. RASHODI PREMA FUNKCIJSKOJ KLASIFIKACIJI</t>
  </si>
  <si>
    <t>UKUPNI RASHODI</t>
  </si>
  <si>
    <t>Opće javne usluge</t>
  </si>
  <si>
    <t>Izvršna i zakonodavna tijela, financijski i fiskalni poslovi, vanjski poslovi</t>
  </si>
  <si>
    <t>Inozemna ekonomska pomoć</t>
  </si>
  <si>
    <t>NAZIV FUNKCIJSKE KLASIFIKACIJE</t>
  </si>
  <si>
    <t>Opće usluge</t>
  </si>
  <si>
    <t>Glava (O2) - iz podataka (povijesni pogled)</t>
  </si>
  <si>
    <t>Podprogram (P3)</t>
  </si>
  <si>
    <t>Funkcijsko područje (F3)</t>
  </si>
  <si>
    <t>0912</t>
  </si>
  <si>
    <t>Osnovno obrazovanje</t>
  </si>
  <si>
    <t>0150</t>
  </si>
  <si>
    <t>Istraživanje i razvoj: Opće javne usluge</t>
  </si>
  <si>
    <t>0970</t>
  </si>
  <si>
    <t>Istraživanje i razvoj obrazovanja</t>
  </si>
  <si>
    <t>0980</t>
  </si>
  <si>
    <t>Usluge obrazovanja koje nisu drugdje svrstane</t>
  </si>
  <si>
    <t>0942</t>
  </si>
  <si>
    <t>Drugi stupanj visoke naobrazbe</t>
  </si>
  <si>
    <t>0820</t>
  </si>
  <si>
    <t>Službe kulture</t>
  </si>
  <si>
    <t>0911</t>
  </si>
  <si>
    <t>Predškolsko obrazovanje</t>
  </si>
  <si>
    <t>0180</t>
  </si>
  <si>
    <t>Prijenosi općeg karaktera između različitih državnih razina</t>
  </si>
  <si>
    <t>0922</t>
  </si>
  <si>
    <t>Više srednjoškolsko obrazovanje</t>
  </si>
  <si>
    <t>0960</t>
  </si>
  <si>
    <t>Dodatne usluge u obrazovanju</t>
  </si>
  <si>
    <t>0950</t>
  </si>
  <si>
    <t>Obrazovanje koje se ne može definirati po stupnju</t>
  </si>
  <si>
    <t>0133</t>
  </si>
  <si>
    <t>Ostale opće usluge</t>
  </si>
  <si>
    <t>0460</t>
  </si>
  <si>
    <t>Komunikacije</t>
  </si>
  <si>
    <t>09</t>
  </si>
  <si>
    <t>08</t>
  </si>
  <si>
    <t>01</t>
  </si>
  <si>
    <t>015</t>
  </si>
  <si>
    <t>04</t>
  </si>
  <si>
    <t>046</t>
  </si>
  <si>
    <t>082</t>
  </si>
  <si>
    <t>091</t>
  </si>
  <si>
    <t>094</t>
  </si>
  <si>
    <t>098</t>
  </si>
  <si>
    <t>097</t>
  </si>
  <si>
    <t>092</t>
  </si>
  <si>
    <t>095</t>
  </si>
  <si>
    <t>096</t>
  </si>
  <si>
    <t>013</t>
  </si>
  <si>
    <t>018</t>
  </si>
  <si>
    <t>SVEUČILIŠTE J. J. STROSSMAYERA U OSIJEKU - FAKULTET TURIZMA I RURALNOG RAZVOJA U POŽEGI</t>
  </si>
  <si>
    <t>11614501047</t>
  </si>
  <si>
    <r>
      <t xml:space="preserve">ODNOS </t>
    </r>
    <r>
      <rPr>
        <b/>
        <sz val="10"/>
        <color rgb="FFFF0000"/>
        <rFont val="Calibri"/>
        <family val="2"/>
        <charset val="238"/>
      </rPr>
      <t>(unosi se s negativnim predznakom)</t>
    </r>
  </si>
  <si>
    <t>UKUPNO PRIHODI</t>
  </si>
  <si>
    <t>Osnovna istraživanja</t>
  </si>
  <si>
    <t>Opće javne usluge koje nisu drugdje svrstane</t>
  </si>
  <si>
    <t>Transakcije vezane uz javni dug</t>
  </si>
  <si>
    <t>Obrana</t>
  </si>
  <si>
    <t>Vojna obrana</t>
  </si>
  <si>
    <t>Civilna obrana</t>
  </si>
  <si>
    <t>Inozemna vojna pomoć</t>
  </si>
  <si>
    <t>Istraživanje i razvoj obrane</t>
  </si>
  <si>
    <t>Rashodi za obranu koji nisu drugdje svrstani</t>
  </si>
  <si>
    <t>Javni red i sigurnost</t>
  </si>
  <si>
    <t>Usluge policije</t>
  </si>
  <si>
    <t>Usluge protupožarne zaštite</t>
  </si>
  <si>
    <t>Sudovi</t>
  </si>
  <si>
    <t>Zatvori</t>
  </si>
  <si>
    <t>Istraživanje i razvoj: Javni red i sigurnost</t>
  </si>
  <si>
    <t>Rashodi za javni red i sigurnost koji nisu drugdje svrstani</t>
  </si>
  <si>
    <t>Ekonomski poslovi</t>
  </si>
  <si>
    <t>Opći ekonomski, trgovački i poslovi vezani uz rad</t>
  </si>
  <si>
    <t>Poljoprivreda, šumarstvo, ribarstvo i lov</t>
  </si>
  <si>
    <t>Gorivo i energija</t>
  </si>
  <si>
    <t>Rudarstvo, proizvodnja i građevinarstvo</t>
  </si>
  <si>
    <t>Promet</t>
  </si>
  <si>
    <t>Ostale industrije</t>
  </si>
  <si>
    <t>Istraživanje i razvoj: Ekonomski poslovi</t>
  </si>
  <si>
    <t>Ekonomski poslovi koji nisu drugdje svrstani</t>
  </si>
  <si>
    <t>Zaštita okoliša</t>
  </si>
  <si>
    <t>Gospodarenje otpadom</t>
  </si>
  <si>
    <t>Gospodarenje otpadnim vodama</t>
  </si>
  <si>
    <t>Smanjenje zagađivanja</t>
  </si>
  <si>
    <t>Zaštita bioraznolikosti i krajolika</t>
  </si>
  <si>
    <t>Istraživanje i razvoj: Zaštita okoliša</t>
  </si>
  <si>
    <t>Poslovi i usluge zaštite okoliša koji nisu drugdje svrstani</t>
  </si>
  <si>
    <t>Usluge unaprjeđenja stanovanja i zajednice</t>
  </si>
  <si>
    <t>Razvoj stanovanja</t>
  </si>
  <si>
    <t>Razvoj zajednice</t>
  </si>
  <si>
    <t>Opskrba vodom</t>
  </si>
  <si>
    <t>Ulična rasvjeta</t>
  </si>
  <si>
    <t>Istraživanje i razvoj stanovanja i komunalnih pogodnosti</t>
  </si>
  <si>
    <t>Rashodi vezani uz stanovanje i kom. pogodnosti koji nisu drugdje svrstani</t>
  </si>
  <si>
    <t>Zdravstvo</t>
  </si>
  <si>
    <t>Medicinski proizvodi, pribor i oprema</t>
  </si>
  <si>
    <t>Službe za vanjske pacijente</t>
  </si>
  <si>
    <t>Bolničke službe</t>
  </si>
  <si>
    <t>Službe javnog zdravstva</t>
  </si>
  <si>
    <t>Istraživanje i razvoj zdravstva</t>
  </si>
  <si>
    <t>Poslovi i usluge zdravstva koji nisu drugdje svrstani</t>
  </si>
  <si>
    <t>Rekreacija, kultura i religija</t>
  </si>
  <si>
    <t>Službe rekreacije i sporta</t>
  </si>
  <si>
    <t>Službe emitiranja i izdavanja</t>
  </si>
  <si>
    <t>Religijske i druge službe zajednice</t>
  </si>
  <si>
    <t>Istraživanje i razvoj rekreacije, kulture i religije</t>
  </si>
  <si>
    <t>Rashodi za rekreaciju, kulturu i religiju koji nisu drugdje svrstani</t>
  </si>
  <si>
    <t>Obrazovanje</t>
  </si>
  <si>
    <t>Predškolsko i osnovno obrazovanje</t>
  </si>
  <si>
    <t>Srednjoškolsko obrazovanje</t>
  </si>
  <si>
    <t>Poslije srednjoškolsko, ali ne visoko obrazovanje</t>
  </si>
  <si>
    <t>Visoka naobrazba</t>
  </si>
  <si>
    <t>Socijalna zaštita</t>
  </si>
  <si>
    <t>Bolest i invaliditet</t>
  </si>
  <si>
    <t>Starost</t>
  </si>
  <si>
    <t>Sljednici</t>
  </si>
  <si>
    <t>Obitelj i djeca</t>
  </si>
  <si>
    <t>Nezaposlenost</t>
  </si>
  <si>
    <t>Stanovanje</t>
  </si>
  <si>
    <t>Socijalna pomoć stanovništvu koje nije obuhvaćeno redovnim socijalnim programima</t>
  </si>
  <si>
    <t>Istraživanje i razvoj socijalne zaštite</t>
  </si>
  <si>
    <t>Aktivnosti socijalne zaštite koje nisu drugdje svrstane</t>
  </si>
  <si>
    <t>PRIHODI I PRIMICI (6+7+8)</t>
  </si>
  <si>
    <t>UNOS PRIJENOSA SREDSTAVA (DONOSA I ODNOSA)</t>
  </si>
  <si>
    <t>LIMIT ZA RASHODE I IZDATKE</t>
  </si>
  <si>
    <t>RASHODI I IZDACI (3+4+5)</t>
  </si>
  <si>
    <t>Davatelj prijenosa</t>
  </si>
  <si>
    <t>u EUR</t>
  </si>
  <si>
    <t>Plan za unos u SAP - prihodi i primici</t>
  </si>
  <si>
    <t>Plan za unos u SAP - rashodi i izdaci</t>
  </si>
  <si>
    <t>d</t>
  </si>
  <si>
    <t>Primljeni krediti od tuzemnih kreditnih institucija izvan javnog sektora - dugoročni namjenski</t>
  </si>
  <si>
    <t>Tekuće donacije od neprofitnih organizacija - ostale</t>
  </si>
  <si>
    <t>Tekuće donacije od trgovačkih društava - ostale</t>
  </si>
  <si>
    <t>Kapitalne donacije od neprofitnih organizacija - ostale</t>
  </si>
  <si>
    <t>Kapitalne donacije od trgovačkih društava - ostale</t>
  </si>
  <si>
    <t>Inozemne donacija</t>
  </si>
  <si>
    <t>FINANCIJSKI PLAN
ZA 2024. I PROJEKCIJE ZA 2025. I 2026. GODINU</t>
  </si>
  <si>
    <t>SVEUČILIŠTE J. J. STROSSMAYERA U OSIJEKU - FAKULTET PRIMIJENJENE MATEMATIKE I INFORMATIKE</t>
  </si>
  <si>
    <r>
      <t>KONTROLA 2024</t>
    </r>
    <r>
      <rPr>
        <b/>
        <sz val="12"/>
        <color indexed="62"/>
        <rFont val="Calibri"/>
        <family val="2"/>
        <charset val="238"/>
      </rPr>
      <t xml:space="preserve"> (stupac D = nula)</t>
    </r>
  </si>
  <si>
    <r>
      <t xml:space="preserve">KONTROLA 2025  </t>
    </r>
    <r>
      <rPr>
        <b/>
        <sz val="12"/>
        <color indexed="62"/>
        <rFont val="Calibri"/>
        <family val="2"/>
        <charset val="238"/>
      </rPr>
      <t>(stupac D = nula)</t>
    </r>
  </si>
  <si>
    <r>
      <t xml:space="preserve">KONTROLA 2026  </t>
    </r>
    <r>
      <rPr>
        <b/>
        <sz val="12"/>
        <color indexed="62"/>
        <rFont val="Calibri"/>
        <family val="2"/>
        <charset val="238"/>
      </rPr>
      <t>(stupac D = nula)</t>
    </r>
  </si>
  <si>
    <t>A579072</t>
  </si>
  <si>
    <t>POTPORA UČENICIMA RASELJENIMA IZ UKRAJINE</t>
  </si>
  <si>
    <t>A676072</t>
  </si>
  <si>
    <t>ERASMUS PLUS - PROJEKTI</t>
  </si>
  <si>
    <t>A768071</t>
  </si>
  <si>
    <t>ERASMUS PLUS - AKTIVNOSTI SURADNIČKOG UČENJA I RESURSI ZA POTPORU NAČELA I SMJERNICA ZA SOCIJALNU DIMENZIJU - PLAR-U-PAGS</t>
  </si>
  <si>
    <t>K580073</t>
  </si>
  <si>
    <t>IZGRADNJA ŠKOLSKE SPORTSKE DVORANE SREDNJE ŠKOLE ZABOK</t>
  </si>
  <si>
    <t>K580071</t>
  </si>
  <si>
    <t>KAPITALNE DONACIJE DJEČJIM VRTIĆIMA</t>
  </si>
  <si>
    <t>K676071</t>
  </si>
  <si>
    <t>FISKALNA ODRŽIVOST DJEČJIH VRTIĆA</t>
  </si>
  <si>
    <t>A768072</t>
  </si>
  <si>
    <t>PREHRANA ZA UČENIKE U OSNOVNIM ŠKOLAMA</t>
  </si>
  <si>
    <t>TROŠKOVI NACIONALNOG VIJEĆA ZA VISOKO OBRAZOVANJE, ZNANOST I TEHNOLOŠKI RAZVOJ</t>
  </si>
  <si>
    <t>K676068</t>
  </si>
  <si>
    <t>OP KONKURENTNOST I KOHEZIJA 2021.-2027., PRIORITET 1</t>
  </si>
  <si>
    <t>RAZVOJ MREŽE SEIZMOLOŠKIH PODATAKA - NPOO (C6.1.R4-I1)</t>
  </si>
  <si>
    <t>K679125</t>
  </si>
  <si>
    <t>K622144</t>
  </si>
  <si>
    <t>A622145</t>
  </si>
  <si>
    <t>K622147</t>
  </si>
  <si>
    <t>PROJEKT E-SVEUČILIŠTA - NPOO (C.3.1. R2-I1)</t>
  </si>
  <si>
    <t>DIGITALNA PREOBRAZBA VISOKOG OBRAZOVANJA E-SVEUČILIŠTA - NPOO (C3.2.R2)</t>
  </si>
  <si>
    <t>K628095</t>
  </si>
  <si>
    <t>HRVATSKA KVANTNA KOMUNIKACIJSKA INFRASTRUKTURA - CRO QCI - NPOO (C3.2.R2-I2)</t>
  </si>
  <si>
    <t>A622146</t>
  </si>
  <si>
    <t>A628098</t>
  </si>
  <si>
    <t>INFORMACIJSKI SUSTAVI EVIDENCIJA U VISOKOM OBRAZOVANJU - ISEVO - NPOO (C3.1.R2-I1)</t>
  </si>
  <si>
    <t>K628097</t>
  </si>
  <si>
    <t>A579073</t>
  </si>
  <si>
    <t>UČIMO PODUZETNIŠTVO 5.0</t>
  </si>
  <si>
    <t>STRUČNO USAVRŠAVANJE U OKVIRU ŽUPANIJSKIH STRUČNIH VIJEĆA SREDNJE ŠKOLE</t>
  </si>
  <si>
    <t>A580072</t>
  </si>
  <si>
    <t>STRUČNO USAVRŠAVANJE U OKVIRU ŽUPANIJSKIH STRUČNIH VIJEĆA OSNOVNE ŠKOLE</t>
  </si>
  <si>
    <t>A867019</t>
  </si>
  <si>
    <t>DIGITALNA PREOBRAZBA VISOKOG OBRAZOVANJA – e-SVEUČILIŠTA - NPOO (C3.1.R2)</t>
  </si>
  <si>
    <t>A867021</t>
  </si>
  <si>
    <t>K867020</t>
  </si>
  <si>
    <t>OP UČINKOVITI LJUDSKI POTENCIJALI 2021.-2027., PRIORITET 2 - OSIGURAVANJE KVALITETE U VISOKOM OBRAZOVANJU</t>
  </si>
  <si>
    <t>OP UČINKOVITI LJUDSKI POTENCIJALI 2014.-2020., PRIORITET 10</t>
  </si>
  <si>
    <t>K814013</t>
  </si>
  <si>
    <t>OP UČINKOVITI LJUDSKI POTENCIJALI 2021.-2027., PRIORITET 2 - OBRAZOVANJE I CJELOŽIVOTNO UČENJE</t>
  </si>
  <si>
    <t>PROVEDBA MREŽNIH PROJEKATA FINANCIRANIH IZ OKVIRNIH PROGRAMA EU-A</t>
  </si>
  <si>
    <t>EUROPSKE SNAGE SOLIDARNOSTI PROVEDBA PROGRAMA</t>
  </si>
  <si>
    <t>A818073</t>
  </si>
  <si>
    <t>SALTO - REFERENTNI CENTAR ZA TEMU UKLJUČIVOSTI U PODRUČJU OBRAZOVANJA NA EUROPSKOJ RAZINI</t>
  </si>
  <si>
    <t>A818075</t>
  </si>
  <si>
    <t>ERASMUS - PROJEKTI ZA KORISNIKE PODRUČJA SPORT OD 2021. DO 2027.</t>
  </si>
  <si>
    <t>A848051</t>
  </si>
  <si>
    <t>K848049</t>
  </si>
  <si>
    <t>OP UČINKOVITI LJUDSKI POTENCIJALI 2021.-2027., PRIORITET 5 - TEHNIČKA POMOĆ</t>
  </si>
  <si>
    <t>K848050</t>
  </si>
  <si>
    <t>OP UČINKOVITI LJUDSKI POTENCIJALI 2021.-2027., PRIORITET 3</t>
  </si>
  <si>
    <t>A578073</t>
  </si>
  <si>
    <t>PROGRAM MOBILNOSTI - NPOO (C3.2. R2-I1 )</t>
  </si>
  <si>
    <t>A578074</t>
  </si>
  <si>
    <t>DRUGI ŠVICARSKI DOPRINOS - MULTILATERALNI POZIVI ZA ZAJEDNIČKE ISTRAŽIVAČKE PROJEKTE (MCJRP)</t>
  </si>
  <si>
    <t>A733073</t>
  </si>
  <si>
    <t>PROGRAM RAZVOJA KARIJERA MLADIH ISTRAŽIVAČA - IZOBRAZBA NOVIH DOKTORA ZNANOSTI - NPOO (C3.2. R2-I1 )</t>
  </si>
  <si>
    <t>A676072.001</t>
  </si>
  <si>
    <t>ERASMUS PLUS-PROFFORMANCE-RAZVOJ SUSTAVA OCJENJIVANJA RADA I NAGRAĐIVANJA PROFESORA NA VISOKIM UČILIŠTIMA</t>
  </si>
  <si>
    <t>A676072.002</t>
  </si>
  <si>
    <t>ERASMUS PLUS-AKTIVNOSTI SURADNIČKOG UČENJA I RESURSI ZA POTPORU NAČELA I SMJERNICA ZA SOCIJALNU DIMENZIJU</t>
  </si>
  <si>
    <t>A676072.003</t>
  </si>
  <si>
    <t>ERASMUS PLUS-EUROPSKO ISTRAŽIVANJE PRAĆENJA OSOBA S DIPLOMOM (GT-HRVATSKA)</t>
  </si>
  <si>
    <t>A676072.004</t>
  </si>
  <si>
    <t>ERASMUS PLUS-HAND IN HAND-OSNAŽIVANJE NASTAVNIKA DILJEM EUROPE</t>
  </si>
  <si>
    <t>A676072.005</t>
  </si>
  <si>
    <t>ERASMUS PLUS-BAQUAL-BOLJE AKADEMSKE KVALIFIKACIJE KROZ OSIGURAVANJE KVALITETE</t>
  </si>
  <si>
    <t>K676068.001</t>
  </si>
  <si>
    <t>MZO-Vrhunska istraživanja Znanstvenih centara izvrsnosti</t>
  </si>
  <si>
    <t>K676068.002</t>
  </si>
  <si>
    <t>MZO-HORIZON EUROPE</t>
  </si>
  <si>
    <t>K676068.004</t>
  </si>
  <si>
    <t>MZO-Tehnička pomoć OP ULJP 2021.-2027.</t>
  </si>
  <si>
    <t>K733067.016</t>
  </si>
  <si>
    <t>Dodjela stipendija  studentima u socio-ekonomski nepovoljnom položaju</t>
  </si>
  <si>
    <t>K733067.017</t>
  </si>
  <si>
    <t>Daljnja provedba CKR - izrada predmetnih kurikuluma posebnih programa za učenike s teškoćama u razvoju i studijskih programa iz sektora odgoja i obrazovanja</t>
  </si>
  <si>
    <t>K733067.019</t>
  </si>
  <si>
    <t>Potpora tijelima za unaprjeđenje HKO-a i promicanje jednakog pristupa kvalitetnom i uključivom obrazovanju i osposobljavanju</t>
  </si>
  <si>
    <t>K733067.021</t>
  </si>
  <si>
    <t>Osiguravanje pomoćnika u nastavi i stručnih komunikacijskih posrednika učenicima s teškoćama u razvoju u osnovnoškolskim i srednjoškolskim odgojno-obrazovnim ustanovama</t>
  </si>
  <si>
    <t>A679071.071</t>
  </si>
  <si>
    <t>Istraživanje i razvoj inovativnih drvnih zidnih obloga, pregradnih i nosivih zidova za održivu gradnju u poduzeću Spačva d.d. KK.01.2.1.0244</t>
  </si>
  <si>
    <t>A679071.072</t>
  </si>
  <si>
    <t>Istraživanje i razvoj samozbijajućeg betona i betona za 3D printer sa dodatkom biopepela, šifra KK.01.2.1.02.0055.</t>
  </si>
  <si>
    <t>A679071.073</t>
  </si>
  <si>
    <t>Partnership for Virtual Laboratories in Civil Engineering - PARFORCE (pr. broj: 2020-1-DE01-KA226-HE-005783)</t>
  </si>
  <si>
    <t>A679071.075</t>
  </si>
  <si>
    <t>A679071.076</t>
  </si>
  <si>
    <t>HEAL-IN-ONE</t>
  </si>
  <si>
    <t>A679071.077</t>
  </si>
  <si>
    <t>TANDEM+ (Transformation, Acceleration, Networking, Development, Entrepreneurial education and Mentoring+)</t>
  </si>
  <si>
    <t>A679071.078</t>
  </si>
  <si>
    <t>EUFORIA - Education Framework for Urban Resilience Innovation Activities</t>
  </si>
  <si>
    <t>A679071.079</t>
  </si>
  <si>
    <t>South and East European Competition Law Center of Excellence - Jean Monnet Competition Law COE - prof. Akšamović</t>
  </si>
  <si>
    <t>A679071.081</t>
  </si>
  <si>
    <t>„ REsearch-based teaching for life-long LEARNing“ (RELEARN)</t>
  </si>
  <si>
    <t>A679071.082</t>
  </si>
  <si>
    <t>A679071.083</t>
  </si>
  <si>
    <t>Istraživanje utjecaja metalnih promotora rijetkih zemalja i stupnja uređenja na redoks svojstva sustava CeO2-ZrO2</t>
  </si>
  <si>
    <t>A679072.155</t>
  </si>
  <si>
    <t>ERASMUS+ BLISS</t>
  </si>
  <si>
    <t>A679072.156</t>
  </si>
  <si>
    <t>ERASMUS+ TSAAI</t>
  </si>
  <si>
    <t>A679072.157</t>
  </si>
  <si>
    <t>Euro CC2</t>
  </si>
  <si>
    <t>A679072.158</t>
  </si>
  <si>
    <t>ERASMUS+ WICT</t>
  </si>
  <si>
    <t>A679072.159</t>
  </si>
  <si>
    <t>ERASMUS+ Girls go STEM</t>
  </si>
  <si>
    <t>A679072.160</t>
  </si>
  <si>
    <t>INNO2MARE</t>
  </si>
  <si>
    <t>A679072.161</t>
  </si>
  <si>
    <t>ERASMUS + THE CAREER GARDEN</t>
  </si>
  <si>
    <t>A679072.162</t>
  </si>
  <si>
    <t>UKV</t>
  </si>
  <si>
    <t>A679072.163</t>
  </si>
  <si>
    <t>Collaborative and transparent use of Learning Analytics in online university courses, valuing the learner role and exploiting advanced monitoring equipment (skraćeno: We-Collab)</t>
  </si>
  <si>
    <t>A679072.164</t>
  </si>
  <si>
    <t>The International Summer School “International Environment and European Integration"</t>
  </si>
  <si>
    <t>A679072.165</t>
  </si>
  <si>
    <t>HORIZON BOLSTER</t>
  </si>
  <si>
    <t>A679072.166</t>
  </si>
  <si>
    <t>HYPRO4ST</t>
  </si>
  <si>
    <t>A679072.167</t>
  </si>
  <si>
    <t>SOCIAL GREEN DEAL</t>
  </si>
  <si>
    <t>A679072.168</t>
  </si>
  <si>
    <t>EU -FAMPRO  2020</t>
  </si>
  <si>
    <t>A679072.169</t>
  </si>
  <si>
    <t>ERASMUS+ EEARLYCARE-T</t>
  </si>
  <si>
    <t>A679072.170</t>
  </si>
  <si>
    <t>ERASMUS+ TIPS</t>
  </si>
  <si>
    <t>A679072.171</t>
  </si>
  <si>
    <t>Young Universities for the Future of Europe (YUFE) Alliance 2030</t>
  </si>
  <si>
    <t>A679072.172</t>
  </si>
  <si>
    <t>RAPIDE - Relevant assessment and pedagogies for inclusive digital education</t>
  </si>
  <si>
    <t>A679072.173</t>
  </si>
  <si>
    <t>SHEFCE - Steering Higher Education for Community Engagement</t>
  </si>
  <si>
    <t>A679072.174</t>
  </si>
  <si>
    <t>OPUS - Open Universal Science</t>
  </si>
  <si>
    <t>A679072.175</t>
  </si>
  <si>
    <t>INNO2MARE - Strengthening the capacity for excellence of Slovenian and Croatian innovation ecosystems to support the digital and green transitions of maritime regions”</t>
  </si>
  <si>
    <t>A679072.176</t>
  </si>
  <si>
    <t>YUFE4Postdocs - Young Universities for the Future of Europe - Postdoc programme</t>
  </si>
  <si>
    <t>A679072.177</t>
  </si>
  <si>
    <t>EDIH Adria - European Digital Innovation Hub Adriatic Croatia</t>
  </si>
  <si>
    <t>A679072.178</t>
  </si>
  <si>
    <t>SECURE - Sustainable Careers for Researcher Empowerment</t>
  </si>
  <si>
    <t>A679072.179</t>
  </si>
  <si>
    <t>Erasmus mobilnost - 2022-1-HR01-KA131-HED-000051706</t>
  </si>
  <si>
    <t>A679072.180</t>
  </si>
  <si>
    <t>Erasmus mobilnost - 2022-1-HR01-KA171-HED-000072407</t>
  </si>
  <si>
    <t>A679072.181</t>
  </si>
  <si>
    <t>MORZ - Mreža organizacija znanstvenika i ribara</t>
  </si>
  <si>
    <t>A679072.182</t>
  </si>
  <si>
    <t>RIBES - Razvoj Inovativnih Brodskih Eneregetskih Sustava</t>
  </si>
  <si>
    <t>A679072.184</t>
  </si>
  <si>
    <t>INTERREG CLASS 4.0.</t>
  </si>
  <si>
    <t>A679072.185</t>
  </si>
  <si>
    <t>DigSea</t>
  </si>
  <si>
    <t>A679072.186</t>
  </si>
  <si>
    <t>INNO2MARE HORIZON2020</t>
  </si>
  <si>
    <t>A679072.187</t>
  </si>
  <si>
    <t>HEALTHY SAILING HORIZON2020</t>
  </si>
  <si>
    <t>A679072.188</t>
  </si>
  <si>
    <t>SAFENAV HORIZON2020</t>
  </si>
  <si>
    <t>A679072.189</t>
  </si>
  <si>
    <t>UPSKILLS</t>
  </si>
  <si>
    <t>A679072.190</t>
  </si>
  <si>
    <t>TEAM</t>
  </si>
  <si>
    <t>A679072.191</t>
  </si>
  <si>
    <t>REVENANT</t>
  </si>
  <si>
    <t>A679072.192</t>
  </si>
  <si>
    <t>REMCO  "Upskilling (digital skills) workers in the counselling sector for remote services provision</t>
  </si>
  <si>
    <t>A679072.193</t>
  </si>
  <si>
    <t>The Western University of Timișoara</t>
  </si>
  <si>
    <t>A679072.194</t>
  </si>
  <si>
    <t>Noć istraživača</t>
  </si>
  <si>
    <t>A679073.026</t>
  </si>
  <si>
    <t>Uspostava Regionalnog centra kompetentnosti u turizmu i ugostiteljstvu Dubrovnik-RCK</t>
  </si>
  <si>
    <t>A679073.027</t>
  </si>
  <si>
    <t>Reconnect science with the blue society (Blue-connect)</t>
  </si>
  <si>
    <t>A679073.028</t>
  </si>
  <si>
    <t>MARIPET -Innovative Curiculum to evaluate Marine Fishery Discard as raw pet food for sustainable Europe</t>
  </si>
  <si>
    <t>A679073.029</t>
  </si>
  <si>
    <t>Gamification  Education to Nurture Intraprenership at Enterprise (GENIE)</t>
  </si>
  <si>
    <t>A679073.030</t>
  </si>
  <si>
    <t>Booming digital literacy skills among education</t>
  </si>
  <si>
    <t>A679073.031</t>
  </si>
  <si>
    <t>Erasmus KA131 2021</t>
  </si>
  <si>
    <t>A679073.032</t>
  </si>
  <si>
    <t>Erasmus KA1312022</t>
  </si>
  <si>
    <t>A679073.033</t>
  </si>
  <si>
    <t>Erasmus+ KA171 2022.g</t>
  </si>
  <si>
    <t>A679074.022</t>
  </si>
  <si>
    <t>ERASMUS+ EU-CONEXUS Plus</t>
  </si>
  <si>
    <t>A679074.023</t>
  </si>
  <si>
    <t>Poboljšanje učinkovitosti brodske propulzije optimizacijom propelera</t>
  </si>
  <si>
    <t>A679074.024</t>
  </si>
  <si>
    <t>SCEE - Students Civic Engagement European Project</t>
  </si>
  <si>
    <t>A679074.025</t>
  </si>
  <si>
    <t>DIGITClue - Digital Inclusion</t>
  </si>
  <si>
    <t>A679074.026</t>
  </si>
  <si>
    <t>TEAPOT - Alati za obrazovanje s umjetničkom percepcijom za otvorenu transmisiju</t>
  </si>
  <si>
    <t>A679074.027</t>
  </si>
  <si>
    <t>BLUE-CONNECT - RECONNECT SCIENCE WITH THE BLUE SOCIETY</t>
  </si>
  <si>
    <t>A679074.028</t>
  </si>
  <si>
    <t>SHIE - Sports Disability Inclusive Experience</t>
  </si>
  <si>
    <t>A679074.029</t>
  </si>
  <si>
    <t>PODUZMI - Učinkovito aktivno PODUčavanje i učenje o PODUzetništvu u gospodarski nerazvijenim i ruralnim PODručjima </t>
  </si>
  <si>
    <t>A679074.030</t>
  </si>
  <si>
    <t>STEM COUNTY - Jačanje STEM vještina u osnovnim školama u Zadarskoj županiji</t>
  </si>
  <si>
    <t>A679074.031</t>
  </si>
  <si>
    <t>LIFE21-ENV-IT-LIFE MICROFIGHTER</t>
  </si>
  <si>
    <t>A679074.032</t>
  </si>
  <si>
    <t>OPERAS-PLUS</t>
  </si>
  <si>
    <t>A679074.033</t>
  </si>
  <si>
    <t>DIAMAS</t>
  </si>
  <si>
    <t>A679074.034</t>
  </si>
  <si>
    <t>CRAFT-OA</t>
  </si>
  <si>
    <t>A679074.035</t>
  </si>
  <si>
    <t>I-MORE - Inovacije za razvoj održive marikulture</t>
  </si>
  <si>
    <t>A679075.025</t>
  </si>
  <si>
    <t>BRIGHT PROJEKT ERASMUS</t>
  </si>
  <si>
    <t>A679075.026</t>
  </si>
  <si>
    <t>ACTIVE AND INCLUSIVE TEACHING OF LITERACY</t>
  </si>
  <si>
    <t>A679075.027</t>
  </si>
  <si>
    <t>PROJEKT SUSTAINABILITY</t>
  </si>
  <si>
    <t>A679075.028</t>
  </si>
  <si>
    <t>JEAN MOUNET MODULE "HEVET"</t>
  </si>
  <si>
    <t>A679075.029</t>
  </si>
  <si>
    <t>BLUE CONNECT (OBZOR EUROPA, ISTRAŽIVAČKI PROJEKTI)</t>
  </si>
  <si>
    <t>A679075.030</t>
  </si>
  <si>
    <t>ERASMUS 2021-1-HR01-KA131-HED-000004325</t>
  </si>
  <si>
    <t>A679075.031</t>
  </si>
  <si>
    <t>ADRIPROTOUR</t>
  </si>
  <si>
    <t>A679075.032</t>
  </si>
  <si>
    <t>ERASMUS+ "DESIGNCARE"</t>
  </si>
  <si>
    <t>A679075.033</t>
  </si>
  <si>
    <t>CACAO 2021-1-HR01-KA220-SCH-000027781</t>
  </si>
  <si>
    <t>A679075.034</t>
  </si>
  <si>
    <t>2022-1-HR01-KA131-HED-000057180</t>
  </si>
  <si>
    <t>A679075.035</t>
  </si>
  <si>
    <t>EUROPEAN DIGITAL INNOVATION HUB ADRIATIC CROATIA (EDIH ADRIA)</t>
  </si>
  <si>
    <t>A679076.009</t>
  </si>
  <si>
    <t>Moderno obrazovanje prvostupnika mehatronike</t>
  </si>
  <si>
    <t>A679076.013</t>
  </si>
  <si>
    <t>Stipendiranje studenata visokih učilišta iz područja biotehničkih znanosti na području Slavonije, Baranje i Srijema</t>
  </si>
  <si>
    <t>A679076.028</t>
  </si>
  <si>
    <t>Drvoproizvod</t>
  </si>
  <si>
    <t>A679076.029</t>
  </si>
  <si>
    <t>Karijera i ja</t>
  </si>
  <si>
    <t>A679076.030</t>
  </si>
  <si>
    <t>Pročišćavanje vode</t>
  </si>
  <si>
    <t>A679076.031</t>
  </si>
  <si>
    <t>Atrij znanja</t>
  </si>
  <si>
    <t>A679076.032</t>
  </si>
  <si>
    <t>Drvoproizvod- Divine Parquet</t>
  </si>
  <si>
    <t>A679076.033</t>
  </si>
  <si>
    <t>Struka i ti</t>
  </si>
  <si>
    <t>A679076.034</t>
  </si>
  <si>
    <t>A679076.035</t>
  </si>
  <si>
    <t>Pročišćavanje voda</t>
  </si>
  <si>
    <t>A679076.036</t>
  </si>
  <si>
    <t>Modifikacija procesa zrenja sira</t>
  </si>
  <si>
    <t>A679076.037</t>
  </si>
  <si>
    <t>EUKI Europenan Climate Initiative 2022</t>
  </si>
  <si>
    <t>A679076.038</t>
  </si>
  <si>
    <t>Podmjera 10.2.</t>
  </si>
  <si>
    <t>A679076.039</t>
  </si>
  <si>
    <t>PODMJERA 16.1.2 OPERATIVNE SKUPINE</t>
  </si>
  <si>
    <t>A679076.040</t>
  </si>
  <si>
    <t>BeEmTel KA220</t>
  </si>
  <si>
    <t>A679076.041</t>
  </si>
  <si>
    <t>UPPSCAP KA220</t>
  </si>
  <si>
    <t>A679076.042</t>
  </si>
  <si>
    <t>DEN KA226</t>
  </si>
  <si>
    <t>A679077.016</t>
  </si>
  <si>
    <t>OBZOR 2020 TPTF_ERN Promocija znanosti u društvu</t>
  </si>
  <si>
    <t>A679077.017</t>
  </si>
  <si>
    <t>FP7 PREPARE Usklađene velike kliničke studije o zaraznim bolestima u 27 država članica EU</t>
  </si>
  <si>
    <t>A679077.139</t>
  </si>
  <si>
    <t>MSEVP - Istraživanje i razvoj smart-grid punionice za električna vozila unutar konstrukcije rotacionog parking sustava</t>
  </si>
  <si>
    <t>A679077.140</t>
  </si>
  <si>
    <t>COST Action BM1309: European network for innovative uses of electromagnetic fields (EMFs) in biomedical applications</t>
  </si>
  <si>
    <t>A679077.141</t>
  </si>
  <si>
    <t>A679077.142</t>
  </si>
  <si>
    <t>FLUPSY - platforma za školjke</t>
  </si>
  <si>
    <t>A679077.143</t>
  </si>
  <si>
    <t>A679077.144</t>
  </si>
  <si>
    <t>SECURE</t>
  </si>
  <si>
    <t>A679077.145</t>
  </si>
  <si>
    <t>Network of Eurofound Correspondents</t>
  </si>
  <si>
    <t>A679077.146</t>
  </si>
  <si>
    <t>PPOI Partnership for prevention of over indebtedness</t>
  </si>
  <si>
    <t>A679077.147</t>
  </si>
  <si>
    <t>PRESILIENT</t>
  </si>
  <si>
    <t>A679077.148</t>
  </si>
  <si>
    <t>ZCIPM</t>
  </si>
  <si>
    <t>A679077.149</t>
  </si>
  <si>
    <t>A679077.150</t>
  </si>
  <si>
    <t>SI4CARE</t>
  </si>
  <si>
    <t>A679077.151</t>
  </si>
  <si>
    <t>IRECS</t>
  </si>
  <si>
    <t>A679077.152</t>
  </si>
  <si>
    <t>YOUTH GEMS</t>
  </si>
  <si>
    <t>A679077.153</t>
  </si>
  <si>
    <t>ERASMUS+60-Razvoj aktivnosti visokog obrazovanja kod europskih građana od 60 i više godina</t>
  </si>
  <si>
    <t>A679077.154</t>
  </si>
  <si>
    <t>Blue-connect-Reconnect Science with the Blue Society</t>
  </si>
  <si>
    <t>A679077.155</t>
  </si>
  <si>
    <t>DesignCARE-Komunikacijske vještine za učenike strukovnih škola za medicinska zanimanja</t>
  </si>
  <si>
    <t>A679077.156</t>
  </si>
  <si>
    <t>Erasmus KA131 2022-Mobilnost studenata i osoblja u visokom obrazovanju</t>
  </si>
  <si>
    <t>A679077.157</t>
  </si>
  <si>
    <t>Erasmus KA171 2022-Projekt mobilnosti studenata i osoblja u visokom obrazovanju između programskih i partnerskih zemalja</t>
  </si>
  <si>
    <t>A679078.023</t>
  </si>
  <si>
    <t>Europska noć istraživača</t>
  </si>
  <si>
    <t>A679078.041</t>
  </si>
  <si>
    <t>REEBAUX Potencijali ležišta boksita i boksitnih ostataka u istočnoj i jugoistočnoj Europi</t>
  </si>
  <si>
    <t>A679078.042</t>
  </si>
  <si>
    <t>MINERS -  Edukacijski program za spašavanje iz rudnika</t>
  </si>
  <si>
    <t>A679078.547</t>
  </si>
  <si>
    <t>AIFORS - ERA istraživačka grupa za umjetnu inteligenciju za robotiku</t>
  </si>
  <si>
    <t>A679078.702</t>
  </si>
  <si>
    <t>Geofizičko-seizmološka istraživanja potresom ugroženih područja u RH i razvoj atenuacijskih relacija predviđanja seizmičkog gibanja tla</t>
  </si>
  <si>
    <t>A679078.703</t>
  </si>
  <si>
    <t>Sinekološka STEM EDUKAcija u Klinči</t>
  </si>
  <si>
    <t>A679078.704</t>
  </si>
  <si>
    <t>Adaptation-oriented Seamless Predictions of European ClimaTe ASPECT</t>
  </si>
  <si>
    <t>A679078.706</t>
  </si>
  <si>
    <t>NAUTICA CBC</t>
  </si>
  <si>
    <t>A679078.707</t>
  </si>
  <si>
    <t>ELP Transport EXPERT ON LOCAL PUBLIC TRANSPORT</t>
  </si>
  <si>
    <t>A679078.709</t>
  </si>
  <si>
    <t>Industrial Mobile Manipulator Challenge IMMC</t>
  </si>
  <si>
    <t>A679078.716</t>
  </si>
  <si>
    <t>ECOsystem-based governance with DAnube lighthouse Living Lab for sustainable Innovation processes - EcoDaLLi</t>
  </si>
  <si>
    <t>A679078.717</t>
  </si>
  <si>
    <t>EYES HEARTS HANDS Urban Revolution - EHHUR</t>
  </si>
  <si>
    <t>A679078.719</t>
  </si>
  <si>
    <t>HYBRID TANDEM CATALYTIC PRODUCTION OF HIGHER-OXYGENATE E-FUELS - E-TANDEM</t>
  </si>
  <si>
    <t>A679078.720</t>
  </si>
  <si>
    <t>Connect SEE</t>
  </si>
  <si>
    <t>A679078.721</t>
  </si>
  <si>
    <t>Strengthening Research and Innovation Excellence in Autonomous Aerial Systems - AeroSTREAM</t>
  </si>
  <si>
    <t>A679078.722</t>
  </si>
  <si>
    <t>Zaštita cjelovitosti konstrukcija u energetici i  transportu - ZaCjel</t>
  </si>
  <si>
    <t>A679078.723</t>
  </si>
  <si>
    <t>Mehanizam civilne zaštite Europske Unije (EU UCPM)</t>
  </si>
  <si>
    <t>A679078.724</t>
  </si>
  <si>
    <t>HORIZON 2020 - European Health and Digital Executive Agency (HADEA)</t>
  </si>
  <si>
    <t>A679078.725</t>
  </si>
  <si>
    <t>CONGREGATE</t>
  </si>
  <si>
    <t>A679078.726</t>
  </si>
  <si>
    <t>Flat Bread of Mediterranean area INnovation  Emerging process  technology (FLAT BREAD MINE)</t>
  </si>
  <si>
    <t>A679078.727</t>
  </si>
  <si>
    <t>European Qualifications  Competences for the Vegan Food Industry</t>
  </si>
  <si>
    <t>A679078.728</t>
  </si>
  <si>
    <t>Food PackagIng open courseware for higher Education and Staff of companie</t>
  </si>
  <si>
    <t>A679078.729</t>
  </si>
  <si>
    <t>Girls go STEM</t>
  </si>
  <si>
    <t>A679078.730</t>
  </si>
  <si>
    <t>Teaching mathematics in STEM context for STEM students</t>
  </si>
  <si>
    <t>A679078.731</t>
  </si>
  <si>
    <t>Ublažavanje negativnih utjecaja klimatskih promjena na obradu voda površinskih akumulacija pri dobivanju vode na ljudsku potrošnju flokulacijom i ozoniranjem</t>
  </si>
  <si>
    <t>A679078.732</t>
  </si>
  <si>
    <t>ESA RS4EST</t>
  </si>
  <si>
    <t>A679078.733</t>
  </si>
  <si>
    <t>ESA-Eonatura</t>
  </si>
  <si>
    <t>A679078.734</t>
  </si>
  <si>
    <t>ESA-CARBON</t>
  </si>
  <si>
    <t>A679078.735</t>
  </si>
  <si>
    <t>ESA-URBAN</t>
  </si>
  <si>
    <t>A679078.736</t>
  </si>
  <si>
    <t>ESA-AGRI</t>
  </si>
  <si>
    <t>A679078.737</t>
  </si>
  <si>
    <t>LIDAR</t>
  </si>
  <si>
    <t>A679078.738</t>
  </si>
  <si>
    <t>incept</t>
  </si>
  <si>
    <t>A679078.740</t>
  </si>
  <si>
    <t>COST Harmonisation - Usklađivanje kliničke skrbi i istraživanja tumora nadbubrežne žlijezde u europskim zemljama</t>
  </si>
  <si>
    <t>A679078.743</t>
  </si>
  <si>
    <t>(Erasmus +) SCALPEL</t>
  </si>
  <si>
    <t>A679078.744</t>
  </si>
  <si>
    <t>(Erasmus+) LEANBODY</t>
  </si>
  <si>
    <t>A679078.745</t>
  </si>
  <si>
    <t>(Erasmus +) CP4T</t>
  </si>
  <si>
    <t>A679078.746</t>
  </si>
  <si>
    <t>(Erasmus ) NEURODATA</t>
  </si>
  <si>
    <t>A679078.747</t>
  </si>
  <si>
    <t>(Erasmus +) TranssMed</t>
  </si>
  <si>
    <t>A679078.748</t>
  </si>
  <si>
    <t>(Erasmus+) RAPIDE - Relevant Assesment and Pedagogies for Inclusive Digital Education</t>
  </si>
  <si>
    <t>A679078.749</t>
  </si>
  <si>
    <t>EDUMAKE, CREATIVE EUROPE INNOVATIVE LAB (EU)</t>
  </si>
  <si>
    <t>A679078.750</t>
  </si>
  <si>
    <t>LEGITIMULT, HORIZON-CL2-2021-DEMOCRACY-01 (EU)</t>
  </si>
  <si>
    <t>A679078.751</t>
  </si>
  <si>
    <t>EurOMo12, DG CONNECT (EU)</t>
  </si>
  <si>
    <t>A679078.752</t>
  </si>
  <si>
    <t>PATRAPO, Jean Monnet, Erasmus+ (EU)</t>
  </si>
  <si>
    <t>A679078.753</t>
  </si>
  <si>
    <t>Algorithmic Fairness for Asylum-Seekers and Refugees (AFAR)</t>
  </si>
  <si>
    <t>A679078.754</t>
  </si>
  <si>
    <t>Protecting Irregular Migrants in Europe: Institutions, Interests and Policies (PRIME)</t>
  </si>
  <si>
    <t>A679078.755</t>
  </si>
  <si>
    <t>EFFORTS</t>
  </si>
  <si>
    <t>A679078.756</t>
  </si>
  <si>
    <t>Outreach: Inclusive and transformative Frameworks for All (Youthreach) </t>
  </si>
  <si>
    <t>A679078.757</t>
  </si>
  <si>
    <t>DG Just "DigiRights"</t>
  </si>
  <si>
    <t>A679078.758</t>
  </si>
  <si>
    <t>rEUsilience - Risks, Resources and Inequalities: Increasing Resilience in European Families</t>
  </si>
  <si>
    <t>A679078.761</t>
  </si>
  <si>
    <t>Educational Capacity Strengthening for Risk Managment-RiskMan</t>
  </si>
  <si>
    <t>A679078.762</t>
  </si>
  <si>
    <t>Napredni sustav motrenja agroekosustava i riziku od zasplanjivanja i onečišćenja</t>
  </si>
  <si>
    <t>A679078.763</t>
  </si>
  <si>
    <t>ERASMUM Capacity buliding in higer education</t>
  </si>
  <si>
    <t>A679078.764</t>
  </si>
  <si>
    <t>Erasmus+ "BOOMER"</t>
  </si>
  <si>
    <t>A679078.765</t>
  </si>
  <si>
    <t>Erasmus+ "LIGHT CODE"</t>
  </si>
  <si>
    <t>A679078.766</t>
  </si>
  <si>
    <t>Erasmus+ SEgoesGREEN</t>
  </si>
  <si>
    <t>A679078.767</t>
  </si>
  <si>
    <t>Erasmus+ "VOIS - Virtual Open  Innnovation Environment for SMEs"</t>
  </si>
  <si>
    <t>A679078.768</t>
  </si>
  <si>
    <t>Erasmus+ "Building the Universities of the Future through Social Innovation Education - BUFSIE"</t>
  </si>
  <si>
    <t>A679078.769</t>
  </si>
  <si>
    <t>Erasmus+ "Promoting social entrepreneurship in higher education for a prosperous society - PROSPER"</t>
  </si>
  <si>
    <t>A679078.770</t>
  </si>
  <si>
    <t>Erasmus+ "Sustainble Development Goals in education and in action! (ESDGs!)</t>
  </si>
  <si>
    <t>A679078.771</t>
  </si>
  <si>
    <t>ERASMUS+ KA220-HED-902E85CF-EDUCATORE</t>
  </si>
  <si>
    <t>A679078.772</t>
  </si>
  <si>
    <t>ERASMUS+ KA220-SCH-000024606-TAT</t>
  </si>
  <si>
    <t>A679078.773</t>
  </si>
  <si>
    <t>ERASMUS+ KA220-SCH-000034443–CARE2LEARN</t>
  </si>
  <si>
    <t>A679078.774</t>
  </si>
  <si>
    <t>ERASMUS+ KA220-SCH-000024512-GIFTED</t>
  </si>
  <si>
    <t>A679078.775</t>
  </si>
  <si>
    <t>DIAMAS-Developing Institutional open Acess oublishing Modeels to Advance Scholary communication</t>
  </si>
  <si>
    <t>A679078.776</t>
  </si>
  <si>
    <t>SLIDE- service-Learning as a pedagogyy to promote Inciusion</t>
  </si>
  <si>
    <t>A679078.777</t>
  </si>
  <si>
    <t>e-SL4EU-e-Service Learning for more digital and inclusive EU Higher Eduucation system</t>
  </si>
  <si>
    <t>A679078.778</t>
  </si>
  <si>
    <t>Research into representations of intercultural contacts in Czech travelogue texts from the Mediterranean up to 1918, using digital humanities</t>
  </si>
  <si>
    <t>A679078.779</t>
  </si>
  <si>
    <t>CultHera</t>
  </si>
  <si>
    <t>A679078.780</t>
  </si>
  <si>
    <t>CRODO-EDMO (Croatian Digital Observatory</t>
  </si>
  <si>
    <t>A679078.781</t>
  </si>
  <si>
    <t>CAPONEU - The Cartography of Political Novel in Europe</t>
  </si>
  <si>
    <t>A679078.782</t>
  </si>
  <si>
    <t>FRONTLINE POLITEA</t>
  </si>
  <si>
    <t>A679078.784</t>
  </si>
  <si>
    <t>Erasmus+ INTERDISCIPLINARY DIALOGUE</t>
  </si>
  <si>
    <t>A679078.787</t>
  </si>
  <si>
    <t>Actions for appropriate management of wolves in human dominated landscapes of Europe-LIFE BOLD WOLF</t>
  </si>
  <si>
    <t>A679078.788</t>
  </si>
  <si>
    <t>Best practices and inovations for a sustainable beekeeping in Europe B-THENET Thematic networ</t>
  </si>
  <si>
    <t>A679078.789</t>
  </si>
  <si>
    <t>RIS Internship</t>
  </si>
  <si>
    <t>A679078.790</t>
  </si>
  <si>
    <t>RECO2MAG - Grain boundaries engineered Nd-Fe-B permanent magnets</t>
  </si>
  <si>
    <t>A679078.791</t>
  </si>
  <si>
    <t>EMERALDINHO - Stimulating Innovation and Entrepreneurship in Resources Engineering</t>
  </si>
  <si>
    <t>A679078.792</t>
  </si>
  <si>
    <t>TIMREX T-Shaped Master Programme for Innovative Mineral Resource Exploration</t>
  </si>
  <si>
    <t>A679078.793</t>
  </si>
  <si>
    <t>Agile Exploration and Geo-modelling for European Critical Raw materials (AGEMERA)</t>
  </si>
  <si>
    <t>A679078.794</t>
  </si>
  <si>
    <t>Circular Economy Lab  Observatory (CiELO)</t>
  </si>
  <si>
    <t>A679078.795</t>
  </si>
  <si>
    <t>Geothermal Energy Capacity Building in Egypt (GEB)</t>
  </si>
  <si>
    <t>A679078.796</t>
  </si>
  <si>
    <t>Erasmus Mundus Joint Master in Sustainable Mineral and Metal Processing Engineering (EMJM PROMISE)</t>
  </si>
  <si>
    <t>A679078.797</t>
  </si>
  <si>
    <t>Partnership for european research in radiation protection and detection of ionising radiation : towards a safer use and improved protection of the environment and human health (PIANOFORTE)</t>
  </si>
  <si>
    <t>A679078.798</t>
  </si>
  <si>
    <t>ERASMUS+ RAPIDE</t>
  </si>
  <si>
    <t>A679078.799</t>
  </si>
  <si>
    <t>ERASMUS+ BEE WITH APEX</t>
  </si>
  <si>
    <t>A679078.800</t>
  </si>
  <si>
    <t>ERASMUS+ DEMO DIGITAL PLATFORM ENTERPRISE</t>
  </si>
  <si>
    <t>A679078.801</t>
  </si>
  <si>
    <t>Digital Missions for Care Social Economy's Resilience - DIMCARE</t>
  </si>
  <si>
    <t>A679078.802</t>
  </si>
  <si>
    <t>OOP4FUN Erasmus</t>
  </si>
  <si>
    <t>A679078.804</t>
  </si>
  <si>
    <t>FULL STEAM AHEAD</t>
  </si>
  <si>
    <t>A679078.805</t>
  </si>
  <si>
    <t>ERASMUS+ iLed</t>
  </si>
  <si>
    <t>A679078.807</t>
  </si>
  <si>
    <t>ERASMUS+ RAPIDE 2020-1-HR01-KA226-HE-094677</t>
  </si>
  <si>
    <t>A679078.808</t>
  </si>
  <si>
    <t>ERASMUS+ ZEEWASTE4EU 2021-1-HR01-KA220-HED-000023012</t>
  </si>
  <si>
    <t>A679078.810</t>
  </si>
  <si>
    <t>ERASMUS+2022-1-HR01-KA171-HED-000075002</t>
  </si>
  <si>
    <t>A679078.811</t>
  </si>
  <si>
    <t>H2020-The European PILOT-Pilot koji koristi neovisne lokalne i otvorene tehnologije</t>
  </si>
  <si>
    <t>A679078.812</t>
  </si>
  <si>
    <t>H2020-EUPEX-Europski pilot za egzaskalarno doba</t>
  </si>
  <si>
    <t>A679078.813</t>
  </si>
  <si>
    <t>Ostali-RailTwin-Pametni dizajn i proizvodnja u željezničkoj industriji zasnovana na konceptu digitalnog blizanca</t>
  </si>
  <si>
    <t>A679078.814</t>
  </si>
  <si>
    <t>Ostali-LowBackPain-Impedancijska spektroskopija lumbalnih mišića temeljena na višefrekvencijskoj pobudi</t>
  </si>
  <si>
    <t>A679078.815</t>
  </si>
  <si>
    <t>Ostali-METEOR-Brza dijagnostika pomoću mikrovalnog grijanja epruveta</t>
  </si>
  <si>
    <t>A679078.816</t>
  </si>
  <si>
    <t>Ostali-MARI-Sense-Pomorski kognitivni sustav za potporu odlučivanju</t>
  </si>
  <si>
    <t>A679078.817</t>
  </si>
  <si>
    <t>Ostali-SOLAR FER-Fotonaponski sustav za proizvodnju električne energije za vlastite potrebe u mrežnom radu SE-FER-005 – Faza 1</t>
  </si>
  <si>
    <t>A679078.818</t>
  </si>
  <si>
    <t>Erasmus+ IFRoS-Inteligentni terenski robotski sustavi</t>
  </si>
  <si>
    <t>A679078.819</t>
  </si>
  <si>
    <t>H2020-EPI SGA2-Inicijativa za europski procesor (faza 2)</t>
  </si>
  <si>
    <t>A679078.820</t>
  </si>
  <si>
    <t>HORIZON-MONUSEN-Crnogorski centar za podvodne senzorske mreže</t>
  </si>
  <si>
    <t>A679078.821</t>
  </si>
  <si>
    <t>ESF - ARS-MECH - ARS MECHANICA za nove kompetencije</t>
  </si>
  <si>
    <t>A679078.822</t>
  </si>
  <si>
    <t>ESF - MOV - Medijsko obrazovanje je važno</t>
  </si>
  <si>
    <t>A679078.823</t>
  </si>
  <si>
    <t>ESF - METAR - METAR do bolje klime (Mreža za edukaciju, tranziciju, adaptaciju i razvoj)</t>
  </si>
  <si>
    <t>A679078.824</t>
  </si>
  <si>
    <t>ESF - DodTeh - Dodir tehnologije</t>
  </si>
  <si>
    <t>A679078.825</t>
  </si>
  <si>
    <t>ESF - RuZ - Rasti uz znanost</t>
  </si>
  <si>
    <t>A679078.826</t>
  </si>
  <si>
    <t>ESF - IDZ -Istraživanjem do znanja</t>
  </si>
  <si>
    <t>A679078.827</t>
  </si>
  <si>
    <t>ESF - STEM_COMM - STEM u zajednici</t>
  </si>
  <si>
    <t>A679078.828</t>
  </si>
  <si>
    <t>ESF - SPARK - Sinergija prirodoslovaca, astronoma, računaraca Križevaca</t>
  </si>
  <si>
    <t>A679078.829</t>
  </si>
  <si>
    <t>EFRR - HEKTOR-Heterogeni autonomni robotski sustav u vinogradarstvu i marikulturi</t>
  </si>
  <si>
    <t>A679078.830</t>
  </si>
  <si>
    <t>EFRR - IoT-polje-Ekosustav umreženih uređaja i usluga za Internet stvari s primjenom u poljoprivredi</t>
  </si>
  <si>
    <t>A679078.831</t>
  </si>
  <si>
    <t>EFRR-USBSE-Umreženi stacionarni baterijski spremnici energije</t>
  </si>
  <si>
    <t>A679078.832</t>
  </si>
  <si>
    <t>EFRR - ZaCjel-Zaštita cjelovitosti konstrukcija u energetici i transportu</t>
  </si>
  <si>
    <t>A679078.833</t>
  </si>
  <si>
    <t>EFRR - MUNIVO  - Razvoj MUltifunkcionalnog NIskopodnog Vozila</t>
  </si>
  <si>
    <t>A679078.834</t>
  </si>
  <si>
    <t>EFRR - IOTSIEMENS-Primjena umjetne inteligencije u naprednim prediktivnim tehnologijama on-line nadzora kvalitete vode</t>
  </si>
  <si>
    <t>A679078.835</t>
  </si>
  <si>
    <t>KARTIRANJE PRIOBALNOG POJASA RH</t>
  </si>
  <si>
    <t>A679078.836</t>
  </si>
  <si>
    <t>A679078.837</t>
  </si>
  <si>
    <t>ERASMUS+ SUSTAIN4VET 2021-1-HR01-KA220-VET-000025498</t>
  </si>
  <si>
    <t>A679081.014</t>
  </si>
  <si>
    <t>Obuka o izgradnji informacijskih modela integriranih s geografskim informacijama</t>
  </si>
  <si>
    <t>A679081.015</t>
  </si>
  <si>
    <t>Ocellus Information Systems AB</t>
  </si>
  <si>
    <t>A679115.011</t>
  </si>
  <si>
    <t>Projektiranje i proizvodnja linije za  proizvodnju izolacijskih mata za toplovodne cijevi međugradskog grijanja</t>
  </si>
  <si>
    <t>A679115.012</t>
  </si>
  <si>
    <t>Centar kompetencija za napredno inženjerstvo Nova Gradiška</t>
  </si>
  <si>
    <t>A679115.013</t>
  </si>
  <si>
    <t>Poljoprivredno-poduzetnički inkubator Brodski Stupnik</t>
  </si>
  <si>
    <t>A679115.014</t>
  </si>
  <si>
    <t>Regionalni centar kompetentnosti Slavonika 5.1.</t>
  </si>
  <si>
    <t>A622125.014</t>
  </si>
  <si>
    <t>INTERREG IRON-AGE-DANUBE Monumentalni krajolici starijeg željeznog doba na prostoru Podunavlja</t>
  </si>
  <si>
    <t>A622125.156</t>
  </si>
  <si>
    <t>Horizon 2020 -BLUE CONECT</t>
  </si>
  <si>
    <t>A622125.157</t>
  </si>
  <si>
    <t>POLICY ANSWERS – Stvaranje politike IR-a, provedba i podrška na zapadnom Balkanu</t>
  </si>
  <si>
    <t>A622125.158</t>
  </si>
  <si>
    <t>PIANOFORTE</t>
  </si>
  <si>
    <t>A622125.159</t>
  </si>
  <si>
    <t>NABIHEAL</t>
  </si>
  <si>
    <t>A622125.160</t>
  </si>
  <si>
    <t>EDIAQI</t>
  </si>
  <si>
    <t>A622125.161</t>
  </si>
  <si>
    <t>ERASMUS+ TOX4LEARN</t>
  </si>
  <si>
    <t>A622125.162</t>
  </si>
  <si>
    <t>PARC</t>
  </si>
  <si>
    <t>A622125.163</t>
  </si>
  <si>
    <t>Towards an Integrated Consistent European LULUCF Monitoring and Policy Pathway Assessment Framework (PathFinder)</t>
  </si>
  <si>
    <t>A622125.164</t>
  </si>
  <si>
    <t>Science for Evidence-based  Sustainable Decisions about Natural Capital- SELINA</t>
  </si>
  <si>
    <t>A622125.165</t>
  </si>
  <si>
    <t>Europski šumarski istraživački i inovacijski ekosustav- EUROFORE</t>
  </si>
  <si>
    <t>A622125.166</t>
  </si>
  <si>
    <t>Earth Observations and Artificial Intelligence for the Natura2000 floodplain forests mapping-ESA</t>
  </si>
  <si>
    <t>A622125.167</t>
  </si>
  <si>
    <t>HORIZON-INFRA-2021-SERV-01 - Recyclable Materials Development at Analytical Research Infrastructures - 'ReMade-at-ARI'</t>
  </si>
  <si>
    <t>A622125.168</t>
  </si>
  <si>
    <t>DIGITAL-2021-EDIH-01 - Digital transformation of Central Croatia and Northern Adriatic through JURK EDIH</t>
  </si>
  <si>
    <t>A622125.169</t>
  </si>
  <si>
    <t>DIGITAL-2021-QCI-01 - Croatian Quantum Communication Infrastructure – CroQCI</t>
  </si>
  <si>
    <t>A622125.170</t>
  </si>
  <si>
    <t>Blue-connect-Noć  istraživača</t>
  </si>
  <si>
    <t>A622125.171</t>
  </si>
  <si>
    <t>PRIMA SEAFENNELMED</t>
  </si>
  <si>
    <t>A622125.172</t>
  </si>
  <si>
    <t>JERICO-S3 Joint European Research Infrastructure of Coastal Observatories: Science, Service,</t>
  </si>
  <si>
    <t>A622125.173</t>
  </si>
  <si>
    <t>EUROfusion Implementation of activities described in the Roadmap to Fusion during Horizon Europe through a joint programme of the members of the EUROfusion consortium - EUROfusion</t>
  </si>
  <si>
    <t>A622125.174</t>
  </si>
  <si>
    <t>R-NMR Remote NMR: Moving NMR infrastructures to remote access capabilities - R-NMR</t>
  </si>
  <si>
    <t>A622125.175</t>
  </si>
  <si>
    <t>ReMADEARI Recyclable materials development at analytical research infrastructures - ReMADEARI</t>
  </si>
  <si>
    <t>A622125.176</t>
  </si>
  <si>
    <t>Cocco-Next Physiological adaptations to ecological niches in coccolithophore haplodiplontic life cycle – Cocco-Next</t>
  </si>
  <si>
    <t>A622125.177</t>
  </si>
  <si>
    <t>STOP Surface Transfer of Pathogens - STOP</t>
  </si>
  <si>
    <t>A622125.178</t>
  </si>
  <si>
    <t>EURO-LABS EUROpean Laboratories for Accelerator Based Science - EURO-LABS</t>
  </si>
  <si>
    <t>A622125.179</t>
  </si>
  <si>
    <t>Prilogodba mjera kontrole populacije komaraca klimatskim promjenama u Hrvatskoj</t>
  </si>
  <si>
    <t>A622125.180</t>
  </si>
  <si>
    <t>Razvoj sustava kontrole i obrane luka od unosa stranih vrsta</t>
  </si>
  <si>
    <t>A622125.181</t>
  </si>
  <si>
    <t>Računalni model strujanja, poplavljivanja i širenja onečišćenja u rijekama i obalnim morskim područjima (KLIMOD)</t>
  </si>
  <si>
    <t>A622125.182</t>
  </si>
  <si>
    <t>Otpad i Sunce u službi fotokatalitičke razgradnje Mikroonečišćivala u vodama (OS-Mi)</t>
  </si>
  <si>
    <t>A622125.183</t>
  </si>
  <si>
    <t>CEKOM3LJ-KK.01.2.2.03.0017</t>
  </si>
  <si>
    <t>A622125.184</t>
  </si>
  <si>
    <t>SUPERHRANA - Mikroalgama do inovativnih pekarskih proizvoda i tjestenine FAZA II (IRI 2)-KK.01.2.1.02.0095 202</t>
  </si>
  <si>
    <t>A622125.185</t>
  </si>
  <si>
    <t>Ulaganje u razvoj kompozita od prirodnih vlakana i biopolimera društva Kelteks KK.01.2.1.02.0151</t>
  </si>
  <si>
    <t>A622125.186</t>
  </si>
  <si>
    <t>IN SILICO procjenom bioaktivnosti mikroalgi do razvoja inovativnih biobaziranih proizvoda KK.01.2.1.02.0015</t>
  </si>
  <si>
    <t>A622125.187</t>
  </si>
  <si>
    <t>CEDEVITA - ONE - Istraživanje i razvoj obroka za preživljavanje nove generacije KK.01.2.1.02.0090</t>
  </si>
  <si>
    <t>A622125.188</t>
  </si>
  <si>
    <t>LABENA - Razvoj testa na osnovi nukleinskih kiselina za identifikaciju vrsta koje ukazuju na kvalitete vode KK.01.2.1.02.0335</t>
  </si>
  <si>
    <t>A622125.190</t>
  </si>
  <si>
    <t>Erasmus + Project 2021-1-MT01-KA220-VET-000025011 VirtualAugmented Reality Trainers Toolbox TO Foster Low Carbon TourismRelated Entrepreneurship - VINCI</t>
  </si>
  <si>
    <t>A622125.191</t>
  </si>
  <si>
    <t>Erasmus+ 2021-1-FR-KA220-VET-000025093 Nudge My Tour</t>
  </si>
  <si>
    <t>A622125.192</t>
  </si>
  <si>
    <t>Erasmus+ 2021-1-it01-ka220-vet-000034836 DIGICULT</t>
  </si>
  <si>
    <t>A622125.193</t>
  </si>
  <si>
    <t>HORIZON EUROPE-GUIDEPREP - Growing Up in Digital Europe Preparation Phase</t>
  </si>
  <si>
    <t>A622125.194</t>
  </si>
  <si>
    <t>EDIAQI HEU</t>
  </si>
  <si>
    <t>A622125.197</t>
  </si>
  <si>
    <t>HRZZ Projekt 1218 dr.sc. Staša Borović HyTheC - Multidisciplinarni pristup izradi konceptualnih modela hidrotermalnih sustava</t>
  </si>
  <si>
    <t>A622125.198</t>
  </si>
  <si>
    <t>HRZZ Projekt 3824 dr.sc. Damir Slovenec GOST</t>
  </si>
  <si>
    <t>A622125.199</t>
  </si>
  <si>
    <t>HRZZ  IP-2020-02-3274  dr.sc Lidija Galović</t>
  </si>
  <si>
    <t>A622125.200</t>
  </si>
  <si>
    <t>HRZZ Projekt 7761 dr.sc. Mihovil Brlek PYROSKA</t>
  </si>
  <si>
    <t>A622125.201</t>
  </si>
  <si>
    <t>QMAD: Porijeklo i taloženje sedimenata u vrijeme kasno kvartarnih promjena morske razine</t>
  </si>
  <si>
    <t>A622125.202</t>
  </si>
  <si>
    <t>Projekt MIPACT ESF-2021-POW</t>
  </si>
  <si>
    <t>A622125.203</t>
  </si>
  <si>
    <t>HORIZON-RIA (CL2-2021-DEMOCRACY-01)</t>
  </si>
  <si>
    <t>A622125.204</t>
  </si>
  <si>
    <t>UKV: Upravljanje krškim priobalnim vodonosnicima ugroženima klimatskim promjenama</t>
  </si>
  <si>
    <t>A622125.205</t>
  </si>
  <si>
    <t>Primjena umjetne inteligencije u naprednim prediktivnim tehnologijama on-line nadzora kvalitete vode IRI2 KK.01.2.1.02.0242</t>
  </si>
  <si>
    <t>K628081.004</t>
  </si>
  <si>
    <t>Unaprjeđenje sustava praćenja funkcioniranja odgojno-obrazovnog sustava i korištenja dostupnih podataka u oblikovanju odgojno-obrazovnih politika</t>
  </si>
  <si>
    <t>K628081.005</t>
  </si>
  <si>
    <t>Cjelovita informatizacija sustava visokog obrazovanja</t>
  </si>
  <si>
    <t>A579073.001</t>
  </si>
  <si>
    <t>A580072.001</t>
  </si>
  <si>
    <t>Erasmus+ KA121</t>
  </si>
  <si>
    <t>K767054.001</t>
  </si>
  <si>
    <t>AZOO-E-ŠKOLE-RAZVOJ SUSTAVA DIGITALNO ZRELIH ŠKOLA</t>
  </si>
  <si>
    <t>A867021.001</t>
  </si>
  <si>
    <t>ERASMUS PLUS-KEEP IN PACT-JAČANJE MULTIPARTNERSKE SURADNJE U PRUŽANJU USLUGA CJELOŽIVOTNOG PROFESIONALNOG USMJERAVANJA</t>
  </si>
  <si>
    <t>A867021.002</t>
  </si>
  <si>
    <t>ERASMUS PLUS-OCTRA-KATALOG ONLINE PROGRAMA I BAZA PODATAKA ZA VIDLJIVOST I PRIZNAVANJE KVALIFIKACIJA</t>
  </si>
  <si>
    <t>A867021.003</t>
  </si>
  <si>
    <t>ERASMUS PLUS-ADREN MREŽA-SURADNJA DIONIKA (JADRANSKO PODRUČJE, ZAPADNI BALKAN I EU) U OBVEZAMA IZ PODRUČJA VISOKOG OBRAZOVANJA</t>
  </si>
  <si>
    <t>K867020.001</t>
  </si>
  <si>
    <t>AZVO-OSIGURAVANJE KVALITETE U VISOKOM OBRAZOVANJU</t>
  </si>
  <si>
    <t>K814011.001</t>
  </si>
  <si>
    <t>E-ŠKOLE-Istraživanje učinka primjene digitalnih tehnologija u nastavi</t>
  </si>
  <si>
    <t>K814013.001</t>
  </si>
  <si>
    <t>NCVVO-Vanjsko vrednovanje učeničkih postignuća u osnovnoj školi-nacionalni ispiti</t>
  </si>
  <si>
    <t>A848051.001</t>
  </si>
  <si>
    <t>ERASMUS PLUS-PIAAC HRVATSKA-PROVEDBA ISTRAŽIVANJA KOMPETENCIJA ODRASLIH OSOBA U RH</t>
  </si>
  <si>
    <t>A848051.002</t>
  </si>
  <si>
    <t>ERASMUS PLUS-EQAVET NRP RH-NACIONALNA REFERENTNA TOČKA ZA EUROPSKI SUSTAV OSIGURANJA KVALITETE U STRUKOVNOM OBRAZOVANJU I OSPOSOBLJAVANJU</t>
  </si>
  <si>
    <t>A848051.003</t>
  </si>
  <si>
    <t>ERASMUS PLUS-VET AT HOME-PILOTIRANJE VIRTUALNOG PRAKTIČNOG TEČAJA ZA KUHARSTVO U STRUKOVNOM OBRAZOVANJU</t>
  </si>
  <si>
    <t>A848051.004</t>
  </si>
  <si>
    <t>ERASMUS PLUS-2BDIGITAL-INKLUZIVNO DIGITALNO UČENJE U SVRHU SPREČAVANJA NAPUŠTANJA ŠKOLOVANJA U STRUKOVNOM OBRAZOVANJU I OSPOSOBLJAVANJU</t>
  </si>
  <si>
    <t>A848051.005</t>
  </si>
  <si>
    <t>ERASMUS PLUS-EPALE V-NACIONALNA SLUŽBA ZA PODRŠKU ZA RH 2022.-2024.</t>
  </si>
  <si>
    <t>A848051.006</t>
  </si>
  <si>
    <t>ERASMUS PLUS-EPALE IV-NACIONALNA SLUŽBA ZA PODRŠKU ZA RH 2019.-2020.</t>
  </si>
  <si>
    <t>A848051.007</t>
  </si>
  <si>
    <t>ERASMUS PLUS-KA2-TRENING ZA VJEŠTINE U VIRTUALNOM OKRUŽENJU</t>
  </si>
  <si>
    <t>K848050.001</t>
  </si>
  <si>
    <t>ASOO-Daljnja provedba kurikularne reforme u strukovnome obrazovanju i jačanje kapaciteta nastavnika strukovnih predmeta i mentora kod poslodavaca</t>
  </si>
  <si>
    <t>T848027.001</t>
  </si>
  <si>
    <t>ASOO-Tehnička pomoć OP ULJP</t>
  </si>
  <si>
    <t>Agencije i ostale javne ustanove u znanosti i obrazovanju</t>
  </si>
  <si>
    <t>3701</t>
  </si>
  <si>
    <t>RAZVOJ ODGOJNO OBRAZOVNOG SUSTAVA</t>
  </si>
  <si>
    <t>3702</t>
  </si>
  <si>
    <t>PREDŠKOLSKI ODGOJ</t>
  </si>
  <si>
    <t>3703</t>
  </si>
  <si>
    <t>3704</t>
  </si>
  <si>
    <t>3705</t>
  </si>
  <si>
    <t>VISOKO OBRAZOVANJE</t>
  </si>
  <si>
    <t>3801</t>
  </si>
  <si>
    <t>ULAGANJE U ZNANSTVENO ISTRAŽIVAČKU DJELATNOST</t>
  </si>
  <si>
    <t>3803</t>
  </si>
  <si>
    <t>RAZVOJ INFORMACIJSKOG DRUŠTVA</t>
  </si>
  <si>
    <t>RAZLIKA PRIMITAKA I IZDATAKA</t>
  </si>
  <si>
    <t>PRIJENOS SREDSTAVA U SLJEDEĆE RAZDOBLJE</t>
  </si>
  <si>
    <t>IZVRŠENJE
2022.</t>
  </si>
  <si>
    <t>TEKUĆI PLAN
2023.</t>
  </si>
  <si>
    <t>A1. PRIHODI I RASHODI PREMA EKONOMSKOJ KLASIFIKACIJI</t>
  </si>
  <si>
    <t>BROJČANA OZNAKA I NAZIV</t>
  </si>
  <si>
    <t>PLAN 
ZA 2024.</t>
  </si>
  <si>
    <t>PROJEKCIJA 
ZA 2025.</t>
  </si>
  <si>
    <t>PROJEKCIJA 
ZA 2026.</t>
  </si>
  <si>
    <t>Prihodi poslovanja</t>
  </si>
  <si>
    <t>Prihodi od prodaje nefinancijske imovine</t>
  </si>
  <si>
    <t>Rashodi poslovanja</t>
  </si>
  <si>
    <t>Rashodi za nabavu nefinancijske imovine</t>
  </si>
  <si>
    <t>A2. PRIHODI I RASHODI PREMA IZVORIMA FINANCIRANJA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</si>
  <si>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</si>
  <si>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</si>
  <si>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</si>
  <si>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</si>
  <si>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</si>
  <si>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4 Prihodi za posebne namjene</t>
  </si>
  <si>
    <t>41 Prihodi od igara na sreću</t>
  </si>
  <si>
    <t xml:space="preserve">43  Prihodi za posebne namjene </t>
  </si>
  <si>
    <t>5 Pomoći</t>
  </si>
  <si>
    <t xml:space="preserve"> 51 Pomoći EU</t>
  </si>
  <si>
    <t xml:space="preserve">52 Ostale pomoći </t>
  </si>
  <si>
    <t xml:space="preserve"> 552 Ostale pomoći </t>
  </si>
  <si>
    <t>559 Ostale refundacije iz sredstava EU</t>
  </si>
  <si>
    <t>561 Europski socijalni fond (ESF)</t>
  </si>
  <si>
    <t>563 Europski fond za regionalni razvoj (EFRR)</t>
  </si>
  <si>
    <t>581 Mehanizam za oporavak i otpornost</t>
  </si>
  <si>
    <t>6 Donacije</t>
  </si>
  <si>
    <t xml:space="preserve">61 Donacije </t>
  </si>
  <si>
    <t xml:space="preserve">63 Inozemne donacije </t>
  </si>
  <si>
    <t>7 Prihodi od prodaje ili zamjene nefinancijske imovine i naknade s naslova osiguranja</t>
  </si>
  <si>
    <t>71 Prihodi od nefin. imovine i nadoknade šteta s osnova osig.</t>
  </si>
  <si>
    <t>81 Namjenski primici od zaduživanja</t>
  </si>
  <si>
    <t>B1. RAČUN FINANCIRANJA PREMA EKONOMSKOJ KLASIFIKACIJI</t>
  </si>
  <si>
    <t>Primici od financijske imovine i zaduživanja</t>
  </si>
  <si>
    <t>Izdaci za financijsku imovinu i otplate zajmova</t>
  </si>
  <si>
    <t>B2. RAČUN FINANCIRANJA PREMA IZVORIMA FINANCIRANJA</t>
  </si>
  <si>
    <t>UKUPNO PRIMICI</t>
  </si>
  <si>
    <t xml:space="preserve">UKUPNO IZDACI </t>
  </si>
  <si>
    <t>Ustanova</t>
  </si>
  <si>
    <t>43 Prihodi za posebne namjene</t>
  </si>
  <si>
    <t>Napomena:  Iznosi u stupcu "Izvršenje 2022." preračunavaju se iz kuna u eure prema fiksnom tečaju konverzije (1 EUR=7,53450 kuna) i po pravilima za preračunavanje i zaokruživanje.</t>
  </si>
  <si>
    <t>left1</t>
  </si>
  <si>
    <t>576 Fond solidarnosti Europske unije – potres</t>
  </si>
  <si>
    <t>mid</t>
  </si>
  <si>
    <t>2292 SVEUČILIŠTE J. J. STROSSMAYERA U OSIJEKU - PRAVNI FAKULTET</t>
  </si>
  <si>
    <t>2. listopada 2023.</t>
  </si>
  <si>
    <t>Ivančica Tubić</t>
  </si>
  <si>
    <t>031/224-532</t>
  </si>
  <si>
    <t>ivancica@pravos.hr</t>
  </si>
  <si>
    <t>European support for children at risk of poverty (EU-SHINE)</t>
  </si>
  <si>
    <t>1.11.23.</t>
  </si>
  <si>
    <t>30.10.26.</t>
  </si>
  <si>
    <t>Izvršna agencija za obrazovanje i kulturu Europske komisije</t>
  </si>
  <si>
    <t>SVEUČILIŠTE U ZAGREBU - SVEUČILIŠNI RAČUNSKI CENTAR - SRCE (23665)</t>
  </si>
  <si>
    <t>kako bi se pomoglo u stvaranju poticajnog okruženja i poboljšanju kapaciteta djece u riziku od siromaštva, ovaj projekt gradi nove i produbljuje postojeće kompetencije studenata i stručnjaka koji rade s djecom te omogućuje njihov bolji profesionalni razvoj, povećava njihovu zapošljivost i pruža stručno znanje potrebno za tržište rada</t>
  </si>
  <si>
    <t>European Union and Gender Equality (EUGEquality)</t>
  </si>
  <si>
    <t>Projekt odgovara na poznate izazove povezane s izgradnjom inkluzivnog i rodno ravnopravnog europskog društva provođenjem nastave i istraživanja kako bi se doprinijelo većoj uključenosti i otvorenosti mladih ljudi, te podizanju razine svijest mladih i šire javnosti o razumijevanju konteksta Europske unije, posebice u pogledu zajedničkih vrijednosti EU, s naglaskom na rodnu ravnopravnost i različitost</t>
  </si>
  <si>
    <t>HRVATSKA ZAKLADA ZA ZNANOST (52209)</t>
  </si>
  <si>
    <t>MINISTARSTVO PRAVOSUĐA I UPRAVE (51441)</t>
  </si>
  <si>
    <t>AGENCIJA ZA MOBILNOST I PROGRAME EUROPSKE UNIJE (43335)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</si>
</sst>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kn&quot;#,##0.00_);[Red]\(&quot;kn&quot;#,##0.00\)"/>
    <numFmt numFmtId="165" formatCode="_(* #,##0.00_);_(* \(#,##0.00\);_(* &quot;-&quot;??_);_(@_)"/>
    <numFmt numFmtId="166" formatCode="#,##0_ ;\-#,##0\ "/>
    <numFmt numFmtId="167" formatCode="#&quot;.&quot;"/>
    <numFmt numFmtId="168" formatCode="00000000"/>
    <numFmt numFmtId="169" formatCode="&quot;- &quot;@"/>
  </numFmts>
  <fonts count="10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indexed="8"/>
      <name val="Open Sans"/>
    </font>
    <font>
      <b/>
      <sz val="10"/>
      <color indexed="1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8"/>
      <name val="Arial"/>
      <family val="2"/>
    </font>
    <font>
      <sz val="10"/>
      <color indexed="8"/>
      <name val="MS Sans Serif"/>
      <charset val="238"/>
    </font>
    <font>
      <sz val="10"/>
      <color indexed="8"/>
      <name val="Calibri"/>
      <family val="2"/>
      <charset val="238"/>
    </font>
    <font>
      <b/>
      <sz val="10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sz val="9.85"/>
      <color indexed="8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i/>
      <sz val="10"/>
      <color indexed="8"/>
      <name val="Calibri"/>
      <family val="2"/>
      <charset val="238"/>
    </font>
    <font>
      <sz val="9.85"/>
      <color indexed="8"/>
      <name val="Calibri"/>
      <family val="2"/>
      <charset val="238"/>
    </font>
    <font>
      <b/>
      <sz val="9.85"/>
      <color indexed="8"/>
      <name val="Calibri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62"/>
      <name val="Calibri"/>
      <family val="2"/>
      <charset val="238"/>
    </font>
    <font>
      <sz val="8"/>
      <name val="Calibri"/>
      <family val="2"/>
      <charset val="238"/>
    </font>
    <font>
      <sz val="10"/>
      <color rgb="FF000000"/>
      <name val="Open Sans"/>
    </font>
    <font>
      <sz val="8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0"/>
      <charset val="238"/>
    </font>
    <font>
      <sz val="11"/>
      <name val="Calibri"/>
      <family val="2"/>
      <charset val="238"/>
      <scheme val="minor"/>
    </font>
    <font>
      <sz val="10"/>
      <name val="Tahoma"/>
      <family val="2"/>
      <charset val="238"/>
    </font>
    <font>
      <sz val="9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0"/>
      <color theme="7"/>
      <name val="Arial"/>
      <family val="2"/>
      <charset val="238"/>
    </font>
    <font>
      <b/>
      <sz val="16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FFC00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theme="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0"/>
      <color theme="0" tint="-4.9989318521683403E-2"/>
      <name val="Calibri"/>
      <family val="2"/>
      <charset val="238"/>
    </font>
    <font>
      <strike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b/>
      <sz val="9"/>
      <name val="Arial"/>
      <family val="2"/>
      <charset val="238"/>
    </font>
    <font>
      <sz val="6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6"/>
      <color indexed="62"/>
      <name val="Calibri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Calibri"/>
      <family val="2"/>
      <charset val="238"/>
    </font>
    <font>
      <sz val="8"/>
      <color rgb="FFFF000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indexed="62"/>
      <name val="Calibri"/>
      <family val="2"/>
      <charset val="238"/>
    </font>
    <font>
      <b/>
      <sz val="10"/>
      <name val="Arial"/>
      <family val="2"/>
    </font>
    <font>
      <sz val="19"/>
      <color indexed="4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indexed="56"/>
      <name val="Calibri"/>
      <family val="2"/>
      <charset val="238"/>
    </font>
    <font>
      <sz val="14"/>
      <color theme="1"/>
      <name val="Calibri"/>
      <family val="2"/>
      <scheme val="minor"/>
    </font>
    <font>
      <sz val="12"/>
      <color indexed="8"/>
      <name val="Open Sans"/>
    </font>
    <font>
      <sz val="12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7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indexed="60"/>
      </patternFill>
    </fill>
    <fill>
      <patternFill patternType="solid">
        <fgColor indexed="50"/>
      </patternFill>
    </fill>
    <fill>
      <patternFill patternType="solid">
        <fgColor indexed="57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0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ck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double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</borders>
  <cellStyleXfs count="146">
    <xf numFmtId="0" fontId="0" fillId="0" borderId="0"/>
    <xf numFmtId="165" fontId="22" fillId="0" borderId="0" applyFont="0" applyFill="0" applyBorder="0" applyAlignment="0" applyProtection="0"/>
    <xf numFmtId="0" fontId="15" fillId="0" borderId="0"/>
    <xf numFmtId="0" fontId="21" fillId="0" borderId="0"/>
    <xf numFmtId="0" fontId="33" fillId="0" borderId="0"/>
    <xf numFmtId="0" fontId="18" fillId="0" borderId="0"/>
    <xf numFmtId="0" fontId="18" fillId="0" borderId="0"/>
    <xf numFmtId="4" fontId="14" fillId="4" borderId="1" applyNumberFormat="0" applyProtection="0">
      <alignment vertical="center"/>
    </xf>
    <xf numFmtId="4" fontId="14" fillId="6" borderId="1" applyNumberFormat="0" applyProtection="0">
      <alignment horizontal="left" vertical="center" indent="1" justifyLastLine="1"/>
    </xf>
    <xf numFmtId="4" fontId="14" fillId="5" borderId="1" applyNumberFormat="0" applyProtection="0">
      <alignment horizontal="left" vertical="center" indent="1" justifyLastLine="1"/>
    </xf>
    <xf numFmtId="4" fontId="14" fillId="7" borderId="1" applyNumberFormat="0" applyProtection="0">
      <alignment horizontal="right" vertical="center"/>
    </xf>
    <xf numFmtId="0" fontId="14" fillId="3" borderId="1" applyNumberFormat="0" applyProtection="0">
      <alignment horizontal="left" vertical="center" indent="1" justifyLastLine="1"/>
    </xf>
    <xf numFmtId="0" fontId="14" fillId="8" borderId="1" applyNumberFormat="0" applyProtection="0">
      <alignment horizontal="left" vertical="center" indent="1" justifyLastLine="1"/>
    </xf>
    <xf numFmtId="0" fontId="14" fillId="2" borderId="1" applyNumberFormat="0" applyProtection="0">
      <alignment horizontal="left" vertical="center" indent="1" justifyLastLine="1"/>
    </xf>
    <xf numFmtId="0" fontId="14" fillId="9" borderId="1" applyNumberFormat="0" applyProtection="0">
      <alignment horizontal="left" vertical="center" indent="1" justifyLastLine="1"/>
    </xf>
    <xf numFmtId="0" fontId="26" fillId="10" borderId="2" applyBorder="0"/>
    <xf numFmtId="4" fontId="14" fillId="0" borderId="1" applyNumberFormat="0" applyProtection="0">
      <alignment horizontal="right" vertical="center"/>
    </xf>
    <xf numFmtId="4" fontId="14" fillId="5" borderId="1" applyNumberFormat="0" applyProtection="0">
      <alignment horizontal="left" vertical="center" indent="1" justifyLastLine="1"/>
    </xf>
    <xf numFmtId="0" fontId="34" fillId="21" borderId="0"/>
    <xf numFmtId="0" fontId="41" fillId="25" borderId="0" applyNumberFormat="0" applyBorder="0" applyAlignment="0" applyProtection="0"/>
    <xf numFmtId="0" fontId="41" fillId="26" borderId="0" applyNumberFormat="0" applyBorder="0" applyAlignment="0" applyProtection="0"/>
    <xf numFmtId="0" fontId="40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0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40" fillId="33" borderId="0" applyNumberFormat="0" applyBorder="0" applyAlignment="0" applyProtection="0"/>
    <xf numFmtId="0" fontId="41" fillId="28" borderId="0" applyNumberFormat="0" applyBorder="0" applyAlignment="0" applyProtection="0"/>
    <xf numFmtId="0" fontId="41" fillId="34" borderId="0" applyNumberFormat="0" applyBorder="0" applyAlignment="0" applyProtection="0"/>
    <xf numFmtId="0" fontId="40" fillId="29" borderId="0" applyNumberFormat="0" applyBorder="0" applyAlignment="0" applyProtection="0"/>
    <xf numFmtId="0" fontId="41" fillId="35" borderId="0" applyNumberFormat="0" applyBorder="0" applyAlignment="0" applyProtection="0"/>
    <xf numFmtId="0" fontId="41" fillId="36" borderId="0" applyNumberFormat="0" applyBorder="0" applyAlignment="0" applyProtection="0"/>
    <xf numFmtId="0" fontId="40" fillId="27" borderId="0" applyNumberFormat="0" applyBorder="0" applyAlignment="0" applyProtection="0"/>
    <xf numFmtId="0" fontId="41" fillId="11" borderId="0" applyNumberFormat="0" applyBorder="0" applyAlignment="0" applyProtection="0"/>
    <xf numFmtId="0" fontId="41" fillId="37" borderId="0" applyNumberFormat="0" applyBorder="0" applyAlignment="0" applyProtection="0"/>
    <xf numFmtId="0" fontId="40" fillId="38" borderId="0" applyNumberFormat="0" applyBorder="0" applyAlignment="0" applyProtection="0"/>
    <xf numFmtId="0" fontId="42" fillId="39" borderId="0" applyNumberFormat="0" applyBorder="0" applyAlignment="0" applyProtection="0"/>
    <xf numFmtId="0" fontId="42" fillId="40" borderId="0" applyNumberFormat="0" applyBorder="0" applyAlignment="0" applyProtection="0"/>
    <xf numFmtId="0" fontId="42" fillId="41" borderId="0" applyNumberFormat="0" applyBorder="0" applyAlignment="0" applyProtection="0"/>
    <xf numFmtId="4" fontId="44" fillId="6" borderId="1" applyNumberFormat="0" applyProtection="0">
      <alignment vertical="center"/>
    </xf>
    <xf numFmtId="0" fontId="37" fillId="4" borderId="10" applyNumberFormat="0" applyProtection="0">
      <alignment horizontal="left" vertical="top" indent="1"/>
    </xf>
    <xf numFmtId="4" fontId="14" fillId="42" borderId="1" applyNumberFormat="0" applyProtection="0">
      <alignment horizontal="right" vertical="center"/>
    </xf>
    <xf numFmtId="4" fontId="14" fillId="43" borderId="1" applyNumberFormat="0" applyProtection="0">
      <alignment horizontal="right" vertical="center"/>
    </xf>
    <xf numFmtId="4" fontId="14" fillId="44" borderId="4" applyNumberFormat="0" applyProtection="0">
      <alignment horizontal="right" vertical="center"/>
    </xf>
    <xf numFmtId="4" fontId="14" fillId="24" borderId="1" applyNumberFormat="0" applyProtection="0">
      <alignment horizontal="right" vertical="center"/>
    </xf>
    <xf numFmtId="4" fontId="14" fillId="45" borderId="1" applyNumberFormat="0" applyProtection="0">
      <alignment horizontal="right" vertical="center"/>
    </xf>
    <xf numFmtId="4" fontId="14" fillId="46" borderId="1" applyNumberFormat="0" applyProtection="0">
      <alignment horizontal="right" vertical="center"/>
    </xf>
    <xf numFmtId="4" fontId="14" fillId="23" borderId="1" applyNumberFormat="0" applyProtection="0">
      <alignment horizontal="right" vertical="center"/>
    </xf>
    <xf numFmtId="4" fontId="14" fillId="22" borderId="1" applyNumberFormat="0" applyProtection="0">
      <alignment horizontal="right" vertical="center"/>
    </xf>
    <xf numFmtId="4" fontId="14" fillId="47" borderId="1" applyNumberFormat="0" applyProtection="0">
      <alignment horizontal="right" vertical="center"/>
    </xf>
    <xf numFmtId="4" fontId="14" fillId="48" borderId="4" applyNumberFormat="0" applyProtection="0">
      <alignment horizontal="left" vertical="center" indent="1" justifyLastLine="1"/>
    </xf>
    <xf numFmtId="4" fontId="36" fillId="10" borderId="4" applyNumberFormat="0" applyProtection="0">
      <alignment horizontal="left" vertical="center" indent="1" justifyLastLine="1"/>
    </xf>
    <xf numFmtId="4" fontId="36" fillId="10" borderId="4" applyNumberFormat="0" applyProtection="0">
      <alignment horizontal="left" vertical="center" indent="1" justifyLastLine="1"/>
    </xf>
    <xf numFmtId="4" fontId="14" fillId="9" borderId="4" applyNumberFormat="0" applyProtection="0">
      <alignment horizontal="left" vertical="center" indent="1" justifyLastLine="1"/>
    </xf>
    <xf numFmtId="4" fontId="14" fillId="7" borderId="4" applyNumberFormat="0" applyProtection="0">
      <alignment horizontal="left" vertical="center" indent="1" justifyLastLine="1"/>
    </xf>
    <xf numFmtId="0" fontId="14" fillId="10" borderId="10" applyNumberFormat="0" applyProtection="0">
      <alignment horizontal="left" vertical="top" indent="1"/>
    </xf>
    <xf numFmtId="0" fontId="14" fillId="7" borderId="10" applyNumberFormat="0" applyProtection="0">
      <alignment horizontal="left" vertical="top" indent="1"/>
    </xf>
    <xf numFmtId="0" fontId="14" fillId="2" borderId="10" applyNumberFormat="0" applyProtection="0">
      <alignment horizontal="left" vertical="top" indent="1"/>
    </xf>
    <xf numFmtId="0" fontId="14" fillId="9" borderId="10" applyNumberFormat="0" applyProtection="0">
      <alignment horizontal="left" vertical="top" indent="1"/>
    </xf>
    <xf numFmtId="0" fontId="14" fillId="49" borderId="11" applyNumberFormat="0">
      <protection locked="0"/>
    </xf>
    <xf numFmtId="4" fontId="35" fillId="50" borderId="10" applyNumberFormat="0" applyProtection="0">
      <alignment vertical="center"/>
    </xf>
    <xf numFmtId="4" fontId="45" fillId="0" borderId="7" applyNumberFormat="0" applyProtection="0">
      <alignment vertical="center"/>
    </xf>
    <xf numFmtId="4" fontId="35" fillId="3" borderId="10" applyNumberFormat="0" applyProtection="0">
      <alignment horizontal="left" vertical="center" indent="1"/>
    </xf>
    <xf numFmtId="0" fontId="35" fillId="50" borderId="10" applyNumberFormat="0" applyProtection="0">
      <alignment horizontal="left" vertical="top" indent="1"/>
    </xf>
    <xf numFmtId="4" fontId="44" fillId="15" borderId="1" applyNumberFormat="0" applyProtection="0">
      <alignment horizontal="right" vertical="center"/>
    </xf>
    <xf numFmtId="0" fontId="35" fillId="7" borderId="10" applyNumberFormat="0" applyProtection="0">
      <alignment horizontal="left" vertical="top" indent="1"/>
    </xf>
    <xf numFmtId="4" fontId="38" fillId="51" borderId="4" applyNumberFormat="0" applyProtection="0">
      <alignment horizontal="left" vertical="center" indent="1" justifyLastLine="1"/>
    </xf>
    <xf numFmtId="0" fontId="45" fillId="0" borderId="7"/>
    <xf numFmtId="4" fontId="39" fillId="49" borderId="1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7" fillId="0" borderId="0"/>
    <xf numFmtId="0" fontId="47" fillId="0" borderId="0"/>
    <xf numFmtId="0" fontId="14" fillId="3" borderId="1" applyNumberFormat="0" applyProtection="0">
      <alignment horizontal="left" vertical="center" indent="1"/>
    </xf>
    <xf numFmtId="0" fontId="57" fillId="0" borderId="26" applyNumberFormat="0" applyFill="0" applyAlignment="0" applyProtection="0"/>
    <xf numFmtId="0" fontId="23" fillId="21" borderId="0"/>
    <xf numFmtId="4" fontId="62" fillId="6" borderId="27" applyNumberFormat="0" applyProtection="0">
      <alignment vertical="center"/>
    </xf>
    <xf numFmtId="4" fontId="63" fillId="6" borderId="27" applyNumberFormat="0" applyProtection="0">
      <alignment vertical="center"/>
    </xf>
    <xf numFmtId="4" fontId="62" fillId="6" borderId="27" applyNumberFormat="0" applyProtection="0">
      <alignment horizontal="left" vertical="center" indent="1"/>
    </xf>
    <xf numFmtId="4" fontId="62" fillId="6" borderId="27" applyNumberFormat="0" applyProtection="0">
      <alignment horizontal="left" vertical="center" indent="1"/>
    </xf>
    <xf numFmtId="0" fontId="25" fillId="2" borderId="27" applyNumberFormat="0" applyProtection="0">
      <alignment horizontal="left" vertical="center" indent="1"/>
    </xf>
    <xf numFmtId="4" fontId="62" fillId="56" borderId="27" applyNumberFormat="0" applyProtection="0">
      <alignment horizontal="right" vertical="center"/>
    </xf>
    <xf numFmtId="4" fontId="62" fillId="57" borderId="27" applyNumberFormat="0" applyProtection="0">
      <alignment horizontal="right" vertical="center"/>
    </xf>
    <xf numFmtId="4" fontId="62" fillId="58" borderId="27" applyNumberFormat="0" applyProtection="0">
      <alignment horizontal="right" vertical="center"/>
    </xf>
    <xf numFmtId="4" fontId="62" fillId="16" borderId="27" applyNumberFormat="0" applyProtection="0">
      <alignment horizontal="right" vertical="center"/>
    </xf>
    <xf numFmtId="4" fontId="62" fillId="59" borderId="27" applyNumberFormat="0" applyProtection="0">
      <alignment horizontal="right" vertical="center"/>
    </xf>
    <xf numFmtId="4" fontId="62" fillId="60" borderId="27" applyNumberFormat="0" applyProtection="0">
      <alignment horizontal="right" vertical="center"/>
    </xf>
    <xf numFmtId="4" fontId="62" fillId="61" borderId="27" applyNumberFormat="0" applyProtection="0">
      <alignment horizontal="right" vertical="center"/>
    </xf>
    <xf numFmtId="4" fontId="62" fillId="62" borderId="27" applyNumberFormat="0" applyProtection="0">
      <alignment horizontal="right" vertical="center"/>
    </xf>
    <xf numFmtId="4" fontId="62" fillId="63" borderId="27" applyNumberFormat="0" applyProtection="0">
      <alignment horizontal="right" vertical="center"/>
    </xf>
    <xf numFmtId="4" fontId="64" fillId="64" borderId="27" applyNumberFormat="0" applyProtection="0">
      <alignment horizontal="left" vertical="center" indent="1"/>
    </xf>
    <xf numFmtId="4" fontId="62" fillId="65" borderId="28" applyNumberFormat="0" applyProtection="0">
      <alignment horizontal="left" vertical="center" indent="1"/>
    </xf>
    <xf numFmtId="4" fontId="65" fillId="66" borderId="0" applyNumberFormat="0" applyProtection="0">
      <alignment horizontal="left" vertical="center" indent="1"/>
    </xf>
    <xf numFmtId="0" fontId="68" fillId="2" borderId="27" applyNumberFormat="0" applyProtection="0">
      <alignment horizontal="center" vertical="center"/>
    </xf>
    <xf numFmtId="4" fontId="18" fillId="65" borderId="27" applyNumberFormat="0" applyProtection="0">
      <alignment horizontal="left" vertical="center" indent="1"/>
    </xf>
    <xf numFmtId="4" fontId="18" fillId="67" borderId="27" applyNumberFormat="0" applyProtection="0">
      <alignment horizontal="left" vertical="center" indent="1"/>
    </xf>
    <xf numFmtId="0" fontId="21" fillId="67" borderId="27" applyNumberFormat="0" applyProtection="0">
      <alignment horizontal="left" vertical="center" wrapText="1" indent="1"/>
    </xf>
    <xf numFmtId="0" fontId="21" fillId="67" borderId="27" applyNumberFormat="0" applyProtection="0">
      <alignment horizontal="left" vertical="center" indent="1"/>
    </xf>
    <xf numFmtId="0" fontId="21" fillId="68" borderId="27" applyNumberFormat="0" applyProtection="0">
      <alignment horizontal="left" vertical="center" wrapText="1" indent="1"/>
    </xf>
    <xf numFmtId="0" fontId="21" fillId="68" borderId="27" applyNumberFormat="0" applyProtection="0">
      <alignment horizontal="left" vertical="center" indent="1"/>
    </xf>
    <xf numFmtId="0" fontId="21" fillId="69" borderId="27" applyNumberFormat="0" applyProtection="0">
      <alignment horizontal="left" vertical="center" wrapText="1" indent="1"/>
    </xf>
    <xf numFmtId="0" fontId="21" fillId="69" borderId="27" applyNumberFormat="0" applyProtection="0">
      <alignment horizontal="left" vertical="center" indent="1"/>
    </xf>
    <xf numFmtId="0" fontId="21" fillId="14" borderId="27" applyNumberFormat="0" applyProtection="0">
      <alignment horizontal="left" vertical="center" wrapText="1" indent="1"/>
    </xf>
    <xf numFmtId="0" fontId="21" fillId="14" borderId="27" applyNumberFormat="0" applyProtection="0">
      <alignment horizontal="left" vertical="center" indent="1"/>
    </xf>
    <xf numFmtId="0" fontId="21" fillId="0" borderId="0"/>
    <xf numFmtId="4" fontId="62" fillId="13" borderId="27" applyNumberFormat="0" applyProtection="0">
      <alignment vertical="center"/>
    </xf>
    <xf numFmtId="4" fontId="63" fillId="13" borderId="27" applyNumberFormat="0" applyProtection="0">
      <alignment vertical="center"/>
    </xf>
    <xf numFmtId="4" fontId="62" fillId="13" borderId="27" applyNumberFormat="0" applyProtection="0">
      <alignment horizontal="left" vertical="center" indent="1"/>
    </xf>
    <xf numFmtId="4" fontId="62" fillId="13" borderId="27" applyNumberFormat="0" applyProtection="0">
      <alignment horizontal="left" vertical="center" indent="1"/>
    </xf>
    <xf numFmtId="4" fontId="62" fillId="65" borderId="27" applyNumberFormat="0" applyProtection="0">
      <alignment horizontal="right" vertical="center"/>
    </xf>
    <xf numFmtId="4" fontId="63" fillId="65" borderId="27" applyNumberFormat="0" applyProtection="0">
      <alignment horizontal="right" vertical="center"/>
    </xf>
    <xf numFmtId="0" fontId="21" fillId="14" borderId="27" applyNumberFormat="0" applyProtection="0">
      <alignment horizontal="left" vertical="center" indent="1"/>
    </xf>
    <xf numFmtId="0" fontId="25" fillId="2" borderId="27" applyNumberFormat="0" applyProtection="0">
      <alignment horizontal="center" vertical="top" wrapText="1"/>
    </xf>
    <xf numFmtId="0" fontId="67" fillId="0" borderId="0" applyNumberFormat="0" applyProtection="0"/>
    <xf numFmtId="4" fontId="66" fillId="65" borderId="27" applyNumberFormat="0" applyProtection="0">
      <alignment horizontal="right" vertical="center"/>
    </xf>
    <xf numFmtId="0" fontId="23" fillId="21" borderId="0"/>
    <xf numFmtId="4" fontId="14" fillId="6" borderId="1" applyNumberFormat="0" applyProtection="0">
      <alignment horizontal="left" vertical="center" indent="1"/>
    </xf>
    <xf numFmtId="4" fontId="14" fillId="5" borderId="1" applyNumberFormat="0" applyProtection="0">
      <alignment horizontal="left" vertical="center" indent="1"/>
    </xf>
    <xf numFmtId="4" fontId="14" fillId="48" borderId="4" applyNumberFormat="0" applyProtection="0">
      <alignment horizontal="left" vertical="center" indent="1"/>
    </xf>
    <xf numFmtId="4" fontId="36" fillId="10" borderId="4" applyNumberFormat="0" applyProtection="0">
      <alignment horizontal="left" vertical="center" indent="1"/>
    </xf>
    <xf numFmtId="4" fontId="36" fillId="10" borderId="4" applyNumberFormat="0" applyProtection="0">
      <alignment horizontal="left" vertical="center" indent="1"/>
    </xf>
    <xf numFmtId="0" fontId="14" fillId="9" borderId="1" applyNumberFormat="0" applyProtection="0">
      <alignment horizontal="left" vertical="center" indent="1"/>
    </xf>
    <xf numFmtId="4" fontId="44" fillId="13" borderId="6" applyNumberFormat="0" applyProtection="0">
      <alignment vertical="center"/>
    </xf>
    <xf numFmtId="4" fontId="14" fillId="5" borderId="1" applyNumberFormat="0" applyProtection="0">
      <alignment horizontal="left" vertical="center" indent="1"/>
    </xf>
    <xf numFmtId="4" fontId="38" fillId="51" borderId="4" applyNumberFormat="0" applyProtection="0">
      <alignment horizontal="left" vertical="center" indent="1"/>
    </xf>
    <xf numFmtId="4" fontId="14" fillId="9" borderId="4" applyNumberFormat="0" applyProtection="0">
      <alignment horizontal="left" vertical="center" indent="1"/>
    </xf>
    <xf numFmtId="4" fontId="14" fillId="7" borderId="4" applyNumberFormat="0" applyProtection="0">
      <alignment horizontal="left" vertical="center" indent="1"/>
    </xf>
    <xf numFmtId="0" fontId="14" fillId="8" borderId="1" applyNumberFormat="0" applyProtection="0">
      <alignment horizontal="left" vertical="center" indent="1"/>
    </xf>
    <xf numFmtId="0" fontId="14" fillId="2" borderId="1" applyNumberFormat="0" applyProtection="0">
      <alignment horizontal="left" vertical="center" indent="1"/>
    </xf>
    <xf numFmtId="0" fontId="14" fillId="71" borderId="6"/>
    <xf numFmtId="0" fontId="21" fillId="0" borderId="0"/>
    <xf numFmtId="0" fontId="47" fillId="0" borderId="0"/>
    <xf numFmtId="4" fontId="62" fillId="7" borderId="10" applyNumberFormat="0" applyProtection="0">
      <alignment horizontal="left" vertical="center" indent="1"/>
    </xf>
    <xf numFmtId="0" fontId="21" fillId="66" borderId="10" applyNumberFormat="0" applyProtection="0">
      <alignment horizontal="left" vertical="top" indent="1"/>
    </xf>
    <xf numFmtId="0" fontId="14" fillId="5" borderId="1" applyProtection="0">
      <alignment vertical="center"/>
    </xf>
    <xf numFmtId="4" fontId="64" fillId="72" borderId="0" applyNumberFormat="0" applyProtection="0">
      <alignment horizontal="left" vertical="center" indent="1"/>
    </xf>
    <xf numFmtId="4" fontId="62" fillId="9" borderId="0" applyNumberFormat="0" applyProtection="0">
      <alignment horizontal="left" vertical="center" indent="1"/>
    </xf>
    <xf numFmtId="4" fontId="62" fillId="13" borderId="10" applyNumberFormat="0" applyProtection="0">
      <alignment vertical="center"/>
    </xf>
    <xf numFmtId="4" fontId="80" fillId="51" borderId="0" applyNumberFormat="0" applyProtection="0">
      <alignment horizontal="left" vertical="top" indent="1"/>
    </xf>
    <xf numFmtId="4" fontId="64" fillId="6" borderId="10" applyNumberFormat="0" applyProtection="0">
      <alignment horizontal="left" vertical="center" indent="1"/>
    </xf>
    <xf numFmtId="0" fontId="79" fillId="66" borderId="10" applyNumberFormat="0" applyProtection="0">
      <alignment horizontal="left" vertical="center" indent="1"/>
    </xf>
    <xf numFmtId="4" fontId="62" fillId="9" borderId="10" applyNumberFormat="0" applyProtection="0">
      <alignment horizontal="right" vertical="center"/>
    </xf>
    <xf numFmtId="4" fontId="66" fillId="9" borderId="10" applyNumberFormat="0" applyProtection="0">
      <alignment horizontal="right" vertical="center"/>
    </xf>
    <xf numFmtId="0" fontId="36" fillId="72" borderId="10" applyNumberFormat="0" applyProtection="0">
      <alignment horizontal="left" vertical="center" indent="1"/>
    </xf>
    <xf numFmtId="0" fontId="21" fillId="73" borderId="10" applyNumberFormat="0" applyProtection="0">
      <alignment horizontal="left" vertical="center" indent="1"/>
    </xf>
    <xf numFmtId="0" fontId="36" fillId="20" borderId="10" applyNumberFormat="0" applyProtection="0">
      <alignment horizontal="left" vertical="center" indent="1"/>
    </xf>
  </cellStyleXfs>
  <cellXfs count="408">
    <xf numFmtId="0" fontId="0" fillId="0" borderId="0" xfId="0"/>
    <xf numFmtId="0" fontId="16" fillId="0" borderId="0" xfId="2" applyNumberFormat="1" applyFont="1" applyFill="1" applyBorder="1" applyAlignment="1" applyProtection="1">
      <alignment vertical="center"/>
    </xf>
    <xf numFmtId="0" fontId="17" fillId="12" borderId="5" xfId="2" applyNumberFormat="1" applyFont="1" applyFill="1" applyBorder="1" applyAlignment="1" applyProtection="1">
      <alignment horizontal="center" vertical="center" wrapText="1"/>
    </xf>
    <xf numFmtId="0" fontId="20" fillId="0" borderId="0" xfId="2" applyNumberFormat="1" applyFont="1" applyFill="1" applyBorder="1" applyAlignment="1" applyProtection="1">
      <alignment vertical="center"/>
    </xf>
    <xf numFmtId="0" fontId="23" fillId="0" borderId="1" xfId="17" quotePrefix="1" applyNumberFormat="1" applyFont="1" applyFill="1">
      <alignment horizontal="left" vertical="center" indent="1" justifyLastLine="1"/>
    </xf>
    <xf numFmtId="4" fontId="0" fillId="0" borderId="0" xfId="0" applyNumberFormat="1"/>
    <xf numFmtId="3" fontId="20" fillId="13" borderId="6" xfId="2" applyNumberFormat="1" applyFont="1" applyFill="1" applyBorder="1" applyAlignment="1" applyProtection="1">
      <alignment vertical="center"/>
    </xf>
    <xf numFmtId="0" fontId="24" fillId="0" borderId="1" xfId="17" quotePrefix="1" applyNumberFormat="1" applyFont="1" applyFill="1">
      <alignment horizontal="left" vertical="center" indent="1" justifyLastLine="1"/>
    </xf>
    <xf numFmtId="0" fontId="16" fillId="0" borderId="0" xfId="2" applyNumberFormat="1" applyFont="1" applyFill="1" applyBorder="1" applyAlignment="1" applyProtection="1">
      <alignment vertical="center" wrapText="1"/>
    </xf>
    <xf numFmtId="0" fontId="27" fillId="0" borderId="0" xfId="2" quotePrefix="1" applyNumberFormat="1" applyFont="1" applyFill="1" applyBorder="1" applyAlignment="1" applyProtection="1">
      <alignment horizontal="center" vertical="center"/>
    </xf>
    <xf numFmtId="0" fontId="20" fillId="0" borderId="0" xfId="2" applyNumberFormat="1" applyFont="1" applyFill="1" applyBorder="1" applyAlignment="1" applyProtection="1">
      <alignment horizontal="center" vertical="center"/>
    </xf>
    <xf numFmtId="0" fontId="16" fillId="0" borderId="0" xfId="2" applyNumberFormat="1" applyFont="1" applyFill="1" applyBorder="1" applyAlignment="1" applyProtection="1">
      <alignment horizontal="center" vertical="center"/>
    </xf>
    <xf numFmtId="0" fontId="20" fillId="0" borderId="0" xfId="2" quotePrefix="1" applyNumberFormat="1" applyFont="1" applyFill="1" applyBorder="1" applyAlignment="1" applyProtection="1">
      <alignment horizontal="left" vertical="center"/>
    </xf>
    <xf numFmtId="0" fontId="30" fillId="12" borderId="1" xfId="9" quotePrefix="1" applyNumberFormat="1" applyFont="1" applyFill="1">
      <alignment horizontal="left" vertical="center" indent="1" justifyLastLine="1"/>
    </xf>
    <xf numFmtId="3" fontId="30" fillId="12" borderId="1" xfId="17" quotePrefix="1" applyNumberFormat="1" applyFont="1" applyFill="1" applyAlignment="1">
      <alignment horizontal="left" vertical="center" wrapText="1" indent="1" justifyLastLine="1"/>
    </xf>
    <xf numFmtId="3" fontId="17" fillId="12" borderId="5" xfId="2" applyNumberFormat="1" applyFont="1" applyFill="1" applyBorder="1" applyAlignment="1" applyProtection="1">
      <alignment horizontal="right"/>
    </xf>
    <xf numFmtId="0" fontId="16" fillId="0" borderId="0" xfId="2" applyFont="1" applyProtection="1"/>
    <xf numFmtId="0" fontId="15" fillId="0" borderId="0" xfId="2" applyProtection="1"/>
    <xf numFmtId="1" fontId="12" fillId="0" borderId="0" xfId="2" applyNumberFormat="1" applyFont="1" applyAlignment="1" applyProtection="1">
      <alignment vertical="center" wrapText="1"/>
    </xf>
    <xf numFmtId="0" fontId="12" fillId="0" borderId="0" xfId="2" applyFont="1" applyAlignment="1" applyProtection="1">
      <alignment vertical="center"/>
    </xf>
    <xf numFmtId="0" fontId="12" fillId="0" borderId="0" xfId="2" applyFont="1" applyAlignment="1" applyProtection="1">
      <alignment horizontal="right" vertical="center"/>
    </xf>
    <xf numFmtId="1" fontId="17" fillId="12" borderId="5" xfId="2" applyNumberFormat="1" applyFont="1" applyFill="1" applyBorder="1" applyAlignment="1" applyProtection="1">
      <alignment horizontal="left" vertical="center" wrapText="1"/>
    </xf>
    <xf numFmtId="0" fontId="17" fillId="12" borderId="5" xfId="2" applyFont="1" applyFill="1" applyBorder="1" applyAlignment="1" applyProtection="1">
      <alignment horizontal="center" vertical="center" wrapText="1"/>
    </xf>
    <xf numFmtId="0" fontId="12" fillId="0" borderId="0" xfId="2" applyFont="1" applyFill="1" applyAlignment="1" applyProtection="1">
      <alignment vertical="center"/>
    </xf>
    <xf numFmtId="49" fontId="16" fillId="0" borderId="6" xfId="2" applyNumberFormat="1" applyFont="1" applyFill="1" applyBorder="1" applyAlignment="1" applyProtection="1">
      <alignment horizontal="left"/>
    </xf>
    <xf numFmtId="0" fontId="12" fillId="0" borderId="6" xfId="6" applyFont="1" applyFill="1" applyBorder="1" applyAlignment="1" applyProtection="1">
      <alignment horizontal="left" vertical="center" wrapText="1"/>
    </xf>
    <xf numFmtId="0" fontId="16" fillId="0" borderId="0" xfId="2" applyNumberFormat="1" applyFont="1" applyFill="1" applyBorder="1" applyAlignment="1" applyProtection="1">
      <alignment horizontal="center" vertical="center" wrapText="1"/>
    </xf>
    <xf numFmtId="0" fontId="16" fillId="0" borderId="0" xfId="2" applyNumberFormat="1" applyFont="1" applyFill="1" applyBorder="1" applyAlignment="1" applyProtection="1">
      <alignment horizontal="left" vertical="center" wrapText="1"/>
    </xf>
    <xf numFmtId="0" fontId="29" fillId="0" borderId="0" xfId="2" applyFont="1" applyBorder="1" applyAlignment="1" applyProtection="1">
      <alignment vertical="center"/>
    </xf>
    <xf numFmtId="0" fontId="28" fillId="0" borderId="0" xfId="2" quotePrefix="1" applyFont="1" applyBorder="1" applyAlignment="1" applyProtection="1">
      <alignment horizontal="center" vertical="center"/>
    </xf>
    <xf numFmtId="0" fontId="28" fillId="0" borderId="0" xfId="2" applyFont="1" applyBorder="1" applyAlignment="1" applyProtection="1">
      <alignment vertical="center"/>
    </xf>
    <xf numFmtId="0" fontId="29" fillId="0" borderId="0" xfId="2" quotePrefix="1" applyFont="1" applyBorder="1" applyAlignment="1" applyProtection="1">
      <alignment horizontal="left" vertical="center" wrapText="1"/>
    </xf>
    <xf numFmtId="0" fontId="28" fillId="0" borderId="0" xfId="2" quotePrefix="1" applyFont="1" applyBorder="1" applyAlignment="1" applyProtection="1">
      <alignment horizontal="left" vertical="center" wrapText="1"/>
    </xf>
    <xf numFmtId="49" fontId="16" fillId="0" borderId="8" xfId="2" applyNumberFormat="1" applyFont="1" applyFill="1" applyBorder="1" applyAlignment="1" applyProtection="1">
      <alignment horizontal="left"/>
    </xf>
    <xf numFmtId="0" fontId="12" fillId="0" borderId="8" xfId="6" applyFont="1" applyFill="1" applyBorder="1" applyAlignment="1" applyProtection="1">
      <alignment horizontal="left" vertical="center" wrapText="1"/>
    </xf>
    <xf numFmtId="49" fontId="20" fillId="13" borderId="6" xfId="2" applyNumberFormat="1" applyFont="1" applyFill="1" applyBorder="1" applyAlignment="1" applyProtection="1">
      <alignment horizontal="left"/>
    </xf>
    <xf numFmtId="0" fontId="19" fillId="13" borderId="6" xfId="6" applyFont="1" applyFill="1" applyBorder="1" applyAlignment="1" applyProtection="1">
      <alignment horizontal="left" vertical="center" wrapText="1"/>
    </xf>
    <xf numFmtId="3" fontId="31" fillId="20" borderId="6" xfId="2" applyNumberFormat="1" applyFont="1" applyFill="1" applyBorder="1" applyAlignment="1" applyProtection="1">
      <alignment vertical="center"/>
    </xf>
    <xf numFmtId="0" fontId="24" fillId="53" borderId="1" xfId="17" quotePrefix="1" applyNumberFormat="1" applyFont="1" applyFill="1" applyBorder="1">
      <alignment horizontal="left" vertical="center" indent="1" justifyLastLine="1"/>
    </xf>
    <xf numFmtId="0" fontId="23" fillId="53" borderId="1" xfId="17" quotePrefix="1" applyNumberFormat="1" applyFont="1" applyFill="1" applyBorder="1">
      <alignment horizontal="left" vertical="center" indent="1" justifyLastLine="1"/>
    </xf>
    <xf numFmtId="0" fontId="0" fillId="0" borderId="0" xfId="0" applyProtection="1"/>
    <xf numFmtId="4" fontId="0" fillId="0" borderId="0" xfId="0" applyNumberFormat="1" applyProtection="1"/>
    <xf numFmtId="0" fontId="30" fillId="12" borderId="1" xfId="9" quotePrefix="1" applyNumberFormat="1" applyFont="1" applyFill="1" applyProtection="1">
      <alignment horizontal="left" vertical="center" indent="1" justifyLastLine="1"/>
    </xf>
    <xf numFmtId="4" fontId="30" fillId="12" borderId="13" xfId="17" applyNumberFormat="1" applyFont="1" applyFill="1" applyBorder="1" applyAlignment="1" applyProtection="1">
      <alignment horizontal="center" vertical="center" wrapText="1" justifyLastLine="1"/>
    </xf>
    <xf numFmtId="0" fontId="23" fillId="53" borderId="1" xfId="17" quotePrefix="1" applyNumberFormat="1" applyFont="1" applyFill="1" applyBorder="1" applyProtection="1">
      <alignment horizontal="left" vertical="center" indent="1" justifyLastLine="1"/>
    </xf>
    <xf numFmtId="0" fontId="23" fillId="53" borderId="1" xfId="17" quotePrefix="1" applyNumberFormat="1" applyFont="1" applyFill="1" applyProtection="1">
      <alignment horizontal="left" vertical="center" indent="1" justifyLastLine="1"/>
    </xf>
    <xf numFmtId="0" fontId="46" fillId="52" borderId="0" xfId="0" applyFont="1" applyFill="1" applyProtection="1"/>
    <xf numFmtId="3" fontId="50" fillId="12" borderId="1" xfId="17" quotePrefix="1" applyNumberFormat="1" applyFont="1" applyFill="1" applyAlignment="1">
      <alignment horizontal="center" vertical="center" wrapText="1" justifyLastLine="1"/>
    </xf>
    <xf numFmtId="0" fontId="30" fillId="12" borderId="14" xfId="9" applyNumberFormat="1" applyFont="1" applyFill="1" applyBorder="1">
      <alignment horizontal="left" vertical="center" indent="1" justifyLastLine="1"/>
    </xf>
    <xf numFmtId="0" fontId="24" fillId="52" borderId="1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1" xfId="17" quotePrefix="1" applyNumberFormat="1" applyFont="1" applyFill="1" applyAlignment="1" applyProtection="1">
      <alignment horizontal="center" vertical="center" justifyLastLine="1"/>
      <protection locked="0"/>
    </xf>
    <xf numFmtId="0" fontId="4" fillId="0" borderId="0" xfId="4" applyFont="1" applyAlignment="1" applyProtection="1"/>
    <xf numFmtId="0" fontId="3" fillId="0" borderId="0" xfId="4" applyFont="1" applyAlignment="1" applyProtection="1">
      <alignment vertical="center"/>
    </xf>
    <xf numFmtId="0" fontId="5" fillId="0" borderId="0" xfId="4" applyFont="1" applyAlignment="1" applyProtection="1">
      <alignment vertical="center"/>
    </xf>
    <xf numFmtId="0" fontId="48" fillId="52" borderId="6" xfId="71" applyFont="1" applyFill="1" applyBorder="1" applyAlignment="1" applyProtection="1">
      <alignment horizontal="center" vertical="center"/>
    </xf>
    <xf numFmtId="0" fontId="48" fillId="52" borderId="8" xfId="71" applyFont="1" applyFill="1" applyBorder="1" applyAlignment="1" applyProtection="1">
      <alignment horizontal="center" vertical="center"/>
    </xf>
    <xf numFmtId="0" fontId="6" fillId="0" borderId="0" xfId="4" applyFont="1" applyAlignment="1" applyProtection="1">
      <alignment vertical="center"/>
    </xf>
    <xf numFmtId="0" fontId="48" fillId="52" borderId="6" xfId="2" applyFont="1" applyFill="1" applyBorder="1" applyAlignment="1" applyProtection="1">
      <alignment horizontal="left" vertical="center"/>
    </xf>
    <xf numFmtId="0" fontId="8" fillId="0" borderId="0" xfId="4" applyFont="1" applyAlignment="1" applyProtection="1">
      <alignment horizontal="left" vertical="center" wrapText="1"/>
    </xf>
    <xf numFmtId="0" fontId="9" fillId="17" borderId="5" xfId="4" applyFont="1" applyFill="1" applyBorder="1" applyAlignment="1" applyProtection="1">
      <alignment horizontal="center" vertical="center" wrapText="1"/>
    </xf>
    <xf numFmtId="0" fontId="10" fillId="0" borderId="4" xfId="4" applyFont="1" applyBorder="1" applyAlignment="1" applyProtection="1">
      <alignment horizontal="left" vertical="center" wrapText="1"/>
    </xf>
    <xf numFmtId="3" fontId="8" fillId="11" borderId="4" xfId="4" applyNumberFormat="1" applyFont="1" applyFill="1" applyBorder="1" applyAlignment="1" applyProtection="1">
      <alignment horizontal="right" vertical="center" wrapText="1"/>
    </xf>
    <xf numFmtId="0" fontId="8" fillId="0" borderId="0" xfId="4" applyFont="1" applyAlignment="1" applyProtection="1">
      <alignment horizontal="center" vertical="center" wrapText="1"/>
    </xf>
    <xf numFmtId="0" fontId="10" fillId="0" borderId="4" xfId="4" applyFont="1" applyBorder="1" applyAlignment="1" applyProtection="1">
      <alignment horizontal="center" vertical="center" wrapText="1"/>
    </xf>
    <xf numFmtId="3" fontId="8" fillId="0" borderId="4" xfId="4" applyNumberFormat="1" applyFont="1" applyFill="1" applyBorder="1" applyAlignment="1" applyProtection="1">
      <alignment horizontal="right" vertical="center"/>
    </xf>
    <xf numFmtId="0" fontId="10" fillId="0" borderId="4" xfId="4" applyFont="1" applyBorder="1" applyAlignment="1" applyProtection="1">
      <alignment horizontal="left" vertical="center"/>
    </xf>
    <xf numFmtId="3" fontId="3" fillId="0" borderId="0" xfId="4" applyNumberFormat="1" applyFont="1" applyAlignment="1" applyProtection="1">
      <alignment vertical="center"/>
    </xf>
    <xf numFmtId="0" fontId="10" fillId="0" borderId="4" xfId="4" applyFont="1" applyBorder="1" applyAlignment="1" applyProtection="1">
      <alignment horizontal="center" vertical="center"/>
    </xf>
    <xf numFmtId="3" fontId="8" fillId="11" borderId="4" xfId="4" applyNumberFormat="1" applyFont="1" applyFill="1" applyBorder="1" applyAlignment="1" applyProtection="1">
      <alignment horizontal="right" vertical="center"/>
    </xf>
    <xf numFmtId="3" fontId="8" fillId="0" borderId="4" xfId="4" applyNumberFormat="1" applyFont="1" applyFill="1" applyBorder="1" applyAlignment="1" applyProtection="1">
      <alignment horizontal="right" vertical="center" wrapText="1"/>
    </xf>
    <xf numFmtId="0" fontId="8" fillId="0" borderId="4" xfId="4" applyFont="1" applyBorder="1" applyAlignment="1" applyProtection="1">
      <alignment horizontal="left" vertical="center" wrapText="1"/>
    </xf>
    <xf numFmtId="3" fontId="8" fillId="0" borderId="0" xfId="4" applyNumberFormat="1" applyFont="1" applyAlignment="1" applyProtection="1">
      <alignment horizontal="right" vertical="center"/>
    </xf>
    <xf numFmtId="3" fontId="8" fillId="19" borderId="4" xfId="4" applyNumberFormat="1" applyFont="1" applyFill="1" applyBorder="1" applyAlignment="1" applyProtection="1">
      <alignment horizontal="right" vertical="center"/>
    </xf>
    <xf numFmtId="3" fontId="8" fillId="19" borderId="4" xfId="4" applyNumberFormat="1" applyFont="1" applyFill="1" applyBorder="1" applyAlignment="1" applyProtection="1">
      <alignment horizontal="right" vertical="center" wrapText="1"/>
    </xf>
    <xf numFmtId="3" fontId="12" fillId="0" borderId="0" xfId="4" applyNumberFormat="1" applyFont="1" applyAlignment="1" applyProtection="1">
      <alignment vertical="center"/>
    </xf>
    <xf numFmtId="0" fontId="11" fillId="0" borderId="0" xfId="4" applyFont="1" applyAlignment="1" applyProtection="1">
      <alignment vertical="center"/>
    </xf>
    <xf numFmtId="0" fontId="9" fillId="17" borderId="5" xfId="4" applyFont="1" applyFill="1" applyBorder="1" applyAlignment="1" applyProtection="1">
      <alignment horizontal="left" vertical="center" wrapText="1"/>
    </xf>
    <xf numFmtId="3" fontId="9" fillId="17" borderId="5" xfId="4" applyNumberFormat="1" applyFont="1" applyFill="1" applyBorder="1" applyAlignment="1" applyProtection="1">
      <alignment horizontal="right" vertical="center"/>
    </xf>
    <xf numFmtId="164" fontId="3" fillId="0" borderId="0" xfId="4" applyNumberFormat="1" applyFont="1" applyAlignment="1" applyProtection="1">
      <alignment vertical="center"/>
    </xf>
    <xf numFmtId="0" fontId="13" fillId="0" borderId="0" xfId="4" applyFont="1" applyProtection="1"/>
    <xf numFmtId="0" fontId="13" fillId="0" borderId="0" xfId="4" applyFont="1" applyAlignment="1" applyProtection="1">
      <alignment vertical="center"/>
    </xf>
    <xf numFmtId="3" fontId="23" fillId="0" borderId="1" xfId="16" applyNumberFormat="1" applyFont="1" applyFill="1" applyProtection="1">
      <alignment horizontal="right" vertical="center"/>
      <protection locked="0"/>
    </xf>
    <xf numFmtId="0" fontId="23" fillId="0" borderId="1" xfId="16" applyNumberFormat="1" applyFont="1" applyFill="1" applyAlignment="1" applyProtection="1">
      <alignment horizontal="center" vertical="center"/>
      <protection locked="0"/>
    </xf>
    <xf numFmtId="0" fontId="24" fillId="53" borderId="1" xfId="17" quotePrefix="1" applyNumberFormat="1" applyFont="1" applyFill="1" applyBorder="1" applyAlignment="1">
      <alignment horizontal="center" vertical="center" justifyLastLine="1"/>
    </xf>
    <xf numFmtId="3" fontId="16" fillId="0" borderId="6" xfId="2" applyNumberFormat="1" applyFont="1" applyFill="1" applyBorder="1" applyAlignment="1" applyProtection="1">
      <alignment vertical="center"/>
    </xf>
    <xf numFmtId="0" fontId="52" fillId="0" borderId="0" xfId="0" applyFont="1" applyAlignment="1">
      <alignment vertical="top"/>
    </xf>
    <xf numFmtId="0" fontId="23" fillId="53" borderId="1" xfId="0" applyFont="1" applyFill="1" applyBorder="1" applyAlignment="1"/>
    <xf numFmtId="0" fontId="53" fillId="17" borderId="5" xfId="4" applyFont="1" applyFill="1" applyBorder="1" applyAlignment="1" applyProtection="1">
      <alignment horizontal="center" vertical="center" wrapText="1"/>
    </xf>
    <xf numFmtId="0" fontId="46" fillId="0" borderId="0" xfId="0" applyFont="1" applyProtection="1"/>
    <xf numFmtId="0" fontId="0" fillId="0" borderId="0" xfId="0" applyFill="1" applyBorder="1" applyProtection="1"/>
    <xf numFmtId="0" fontId="0" fillId="0" borderId="0" xfId="0" applyFont="1" applyProtection="1"/>
    <xf numFmtId="0" fontId="54" fillId="0" borderId="6" xfId="5" applyFont="1" applyFill="1" applyBorder="1" applyAlignment="1" applyProtection="1">
      <alignment horizontal="left" vertical="center"/>
    </xf>
    <xf numFmtId="14" fontId="23" fillId="0" borderId="1" xfId="16" applyNumberFormat="1" applyFont="1" applyFill="1" applyProtection="1">
      <alignment horizontal="right" vertical="center"/>
      <protection locked="0"/>
    </xf>
    <xf numFmtId="0" fontId="23" fillId="0" borderId="1" xfId="16" applyNumberFormat="1" applyFont="1" applyFill="1" applyProtection="1">
      <alignment horizontal="right" vertical="center"/>
      <protection locked="0"/>
    </xf>
    <xf numFmtId="3" fontId="50" fillId="12" borderId="1" xfId="17" quotePrefix="1" applyNumberFormat="1" applyFont="1" applyFill="1" applyBorder="1" applyAlignment="1">
      <alignment horizontal="center" vertical="center" wrapText="1" justifyLastLine="1"/>
    </xf>
    <xf numFmtId="0" fontId="30" fillId="12" borderId="1" xfId="9" quotePrefix="1" applyNumberFormat="1" applyFont="1" applyFill="1" applyBorder="1" applyProtection="1">
      <alignment horizontal="left" vertical="center" indent="1" justifyLastLine="1"/>
    </xf>
    <xf numFmtId="0" fontId="53" fillId="17" borderId="1" xfId="4" applyFont="1" applyFill="1" applyBorder="1" applyAlignment="1" applyProtection="1">
      <alignment horizontal="center" vertical="center" wrapText="1"/>
    </xf>
    <xf numFmtId="169" fontId="14" fillId="0" borderId="1" xfId="12" quotePrefix="1" applyNumberFormat="1" applyFill="1" applyAlignment="1">
      <alignment horizontal="left" vertical="center" indent="3" justifyLastLine="1"/>
    </xf>
    <xf numFmtId="0" fontId="0" fillId="0" borderId="0" xfId="0" applyFill="1"/>
    <xf numFmtId="169" fontId="14" fillId="18" borderId="1" xfId="11" quotePrefix="1" applyNumberFormat="1" applyFill="1" applyAlignment="1">
      <alignment horizontal="left" vertical="center" indent="2" justifyLastLine="1"/>
    </xf>
    <xf numFmtId="0" fontId="14" fillId="18" borderId="1" xfId="11" quotePrefix="1" applyFill="1">
      <alignment horizontal="left" vertical="center" indent="1" justifyLastLine="1"/>
    </xf>
    <xf numFmtId="49" fontId="12" fillId="0" borderId="6" xfId="2" applyNumberFormat="1" applyFont="1" applyFill="1" applyBorder="1" applyAlignment="1" applyProtection="1">
      <alignment horizontal="left"/>
    </xf>
    <xf numFmtId="0" fontId="55" fillId="12" borderId="5" xfId="2" applyNumberFormat="1" applyFont="1" applyFill="1" applyBorder="1" applyAlignment="1" applyProtection="1">
      <alignment horizontal="center" vertical="center" wrapText="1"/>
    </xf>
    <xf numFmtId="0" fontId="55" fillId="12" borderId="5" xfId="2" applyFont="1" applyFill="1" applyBorder="1" applyAlignment="1" applyProtection="1">
      <alignment horizontal="center" vertical="center" wrapText="1"/>
    </xf>
    <xf numFmtId="0" fontId="0" fillId="54" borderId="0" xfId="0" applyFill="1"/>
    <xf numFmtId="0" fontId="56" fillId="54" borderId="0" xfId="0" applyFont="1" applyFill="1"/>
    <xf numFmtId="0" fontId="14" fillId="0" borderId="1" xfId="12" quotePrefix="1" applyFill="1" applyAlignment="1">
      <alignment horizontal="left" vertical="center" indent="1" justifyLastLine="1"/>
    </xf>
    <xf numFmtId="49" fontId="48" fillId="0" borderId="25" xfId="0" applyNumberFormat="1" applyFont="1" applyFill="1" applyBorder="1" applyAlignment="1">
      <alignment horizontal="center" vertical="center"/>
    </xf>
    <xf numFmtId="49" fontId="48" fillId="52" borderId="6" xfId="2" applyNumberFormat="1" applyFont="1" applyFill="1" applyBorder="1" applyAlignment="1" applyProtection="1">
      <alignment horizontal="left" vertical="center"/>
    </xf>
    <xf numFmtId="49" fontId="0" fillId="0" borderId="0" xfId="0" applyNumberFormat="1" applyAlignment="1" applyProtection="1">
      <alignment horizontal="left"/>
    </xf>
    <xf numFmtId="1" fontId="48" fillId="0" borderId="24" xfId="0" applyNumberFormat="1" applyFont="1" applyFill="1" applyBorder="1" applyAlignment="1">
      <alignment horizontal="right" vertical="center"/>
    </xf>
    <xf numFmtId="168" fontId="48" fillId="0" borderId="24" xfId="0" applyNumberFormat="1" applyFont="1" applyFill="1" applyBorder="1" applyAlignment="1">
      <alignment horizontal="center" vertical="center"/>
    </xf>
    <xf numFmtId="167" fontId="48" fillId="0" borderId="23" xfId="0" applyNumberFormat="1" applyFont="1" applyFill="1" applyBorder="1" applyAlignment="1">
      <alignment horizontal="center" vertical="center"/>
    </xf>
    <xf numFmtId="0" fontId="48" fillId="0" borderId="24" xfId="0" applyFont="1" applyFill="1" applyBorder="1" applyAlignment="1">
      <alignment horizontal="left" vertical="center"/>
    </xf>
    <xf numFmtId="0" fontId="48" fillId="0" borderId="24" xfId="0" applyFont="1" applyFill="1" applyBorder="1" applyAlignment="1">
      <alignment vertical="center"/>
    </xf>
    <xf numFmtId="0" fontId="48" fillId="0" borderId="24" xfId="72" applyFont="1" applyFill="1" applyBorder="1" applyAlignment="1">
      <alignment horizontal="left" vertical="center"/>
    </xf>
    <xf numFmtId="168" fontId="48" fillId="0" borderId="24" xfId="72" applyNumberFormat="1" applyFont="1" applyFill="1" applyBorder="1" applyAlignment="1">
      <alignment horizontal="center" vertical="center"/>
    </xf>
    <xf numFmtId="168" fontId="48" fillId="0" borderId="24" xfId="0" quotePrefix="1" applyNumberFormat="1" applyFont="1" applyFill="1" applyBorder="1" applyAlignment="1">
      <alignment horizontal="center" vertical="center"/>
    </xf>
    <xf numFmtId="0" fontId="48" fillId="0" borderId="24" xfId="0" applyFont="1" applyFill="1" applyBorder="1" applyAlignment="1"/>
    <xf numFmtId="168" fontId="48" fillId="0" borderId="24" xfId="0" applyNumberFormat="1" applyFont="1" applyFill="1" applyBorder="1" applyAlignment="1">
      <alignment horizontal="left" vertical="center"/>
    </xf>
    <xf numFmtId="0" fontId="48" fillId="52" borderId="24" xfId="2" applyFont="1" applyFill="1" applyBorder="1" applyAlignment="1" applyProtection="1">
      <alignment horizontal="left" vertical="center"/>
    </xf>
    <xf numFmtId="0" fontId="57" fillId="55" borderId="26" xfId="74" applyNumberFormat="1" applyFill="1" applyAlignment="1">
      <alignment horizontal="left"/>
    </xf>
    <xf numFmtId="0" fontId="57" fillId="55" borderId="26" xfId="74" applyNumberFormat="1" applyFill="1" applyAlignment="1">
      <alignment horizontal="center"/>
    </xf>
    <xf numFmtId="49" fontId="58" fillId="55" borderId="26" xfId="74" applyNumberFormat="1" applyFont="1" applyFill="1" applyAlignment="1">
      <alignment horizontal="left"/>
    </xf>
    <xf numFmtId="0" fontId="5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Fill="1" applyAlignment="1">
      <alignment horizontal="left" vertical="center"/>
    </xf>
    <xf numFmtId="0" fontId="46" fillId="0" borderId="0" xfId="0" applyFont="1"/>
    <xf numFmtId="0" fontId="56" fillId="0" borderId="0" xfId="0" applyFont="1" applyFill="1"/>
    <xf numFmtId="0" fontId="60" fillId="12" borderId="5" xfId="2" applyNumberFormat="1" applyFont="1" applyFill="1" applyBorder="1" applyAlignment="1" applyProtection="1">
      <alignment horizontal="center" vertical="center" wrapText="1"/>
    </xf>
    <xf numFmtId="0" fontId="60" fillId="12" borderId="5" xfId="2" applyFont="1" applyFill="1" applyBorder="1" applyAlignment="1" applyProtection="1">
      <alignment horizontal="center" vertical="center" wrapText="1"/>
    </xf>
    <xf numFmtId="0" fontId="61" fillId="54" borderId="0" xfId="0" applyFont="1" applyFill="1"/>
    <xf numFmtId="0" fontId="21" fillId="70" borderId="27" xfId="98" quotePrefix="1" applyFill="1">
      <alignment horizontal="left" vertical="center" wrapText="1" indent="1"/>
    </xf>
    <xf numFmtId="0" fontId="21" fillId="70" borderId="27" xfId="98" quotePrefix="1" applyFill="1" applyAlignment="1">
      <alignment horizontal="left" vertical="center" wrapText="1" indent="3"/>
    </xf>
    <xf numFmtId="1" fontId="17" fillId="12" borderId="5" xfId="2" applyNumberFormat="1" applyFont="1" applyFill="1" applyBorder="1" applyAlignment="1" applyProtection="1">
      <alignment horizontal="center" vertical="center" wrapText="1"/>
    </xf>
    <xf numFmtId="169" fontId="14" fillId="54" borderId="1" xfId="11" quotePrefix="1" applyNumberFormat="1" applyFill="1" applyAlignment="1">
      <alignment horizontal="left" vertical="center" indent="2" justifyLastLine="1"/>
    </xf>
    <xf numFmtId="0" fontId="14" fillId="54" borderId="1" xfId="11" quotePrefix="1" applyFill="1">
      <alignment horizontal="left" vertical="center" indent="1" justifyLastLine="1"/>
    </xf>
    <xf numFmtId="0" fontId="0" fillId="0" borderId="0" xfId="0" applyAlignment="1" applyProtection="1">
      <alignment horizontal="right"/>
    </xf>
    <xf numFmtId="0" fontId="23" fillId="54" borderId="1" xfId="17" quotePrefix="1" applyNumberFormat="1" applyFont="1" applyFill="1">
      <alignment horizontal="left" vertical="center" indent="1" justifyLastLine="1"/>
    </xf>
    <xf numFmtId="0" fontId="0" fillId="54" borderId="0" xfId="0" applyFill="1" applyAlignment="1">
      <alignment horizontal="right"/>
    </xf>
    <xf numFmtId="4" fontId="30" fillId="12" borderId="0" xfId="17" applyNumberFormat="1" applyFont="1" applyFill="1" applyBorder="1" applyAlignment="1" applyProtection="1">
      <alignment horizontal="center" vertical="center" wrapText="1" justifyLastLine="1"/>
    </xf>
    <xf numFmtId="0" fontId="21" fillId="0" borderId="0" xfId="130" applyFill="1"/>
    <xf numFmtId="0" fontId="69" fillId="0" borderId="30" xfId="71" applyFont="1" applyFill="1" applyBorder="1" applyAlignment="1">
      <alignment horizontal="center" vertical="center" wrapText="1"/>
    </xf>
    <xf numFmtId="0" fontId="69" fillId="0" borderId="31" xfId="71" applyFont="1" applyFill="1" applyBorder="1" applyAlignment="1">
      <alignment horizontal="center" vertical="center" wrapText="1"/>
    </xf>
    <xf numFmtId="0" fontId="69" fillId="0" borderId="32" xfId="71" applyFont="1" applyFill="1" applyBorder="1" applyAlignment="1">
      <alignment horizontal="center" vertical="center" wrapText="1"/>
    </xf>
    <xf numFmtId="49" fontId="24" fillId="0" borderId="33" xfId="71" applyNumberFormat="1" applyFont="1" applyFill="1" applyBorder="1" applyAlignment="1">
      <alignment horizontal="center" vertical="center" wrapText="1"/>
    </xf>
    <xf numFmtId="49" fontId="24" fillId="0" borderId="34" xfId="71" applyNumberFormat="1" applyFont="1" applyFill="1" applyBorder="1" applyAlignment="1">
      <alignment horizontal="center" vertical="center" wrapText="1"/>
    </xf>
    <xf numFmtId="0" fontId="24" fillId="0" borderId="34" xfId="71" applyNumberFormat="1" applyFont="1" applyFill="1" applyBorder="1" applyAlignment="1">
      <alignment horizontal="center" vertical="center" wrapText="1"/>
    </xf>
    <xf numFmtId="0" fontId="24" fillId="0" borderId="34" xfId="130" applyNumberFormat="1" applyFont="1" applyFill="1" applyBorder="1" applyAlignment="1">
      <alignment horizontal="center" vertical="center"/>
    </xf>
    <xf numFmtId="0" fontId="24" fillId="0" borderId="35" xfId="130" applyFont="1" applyFill="1" applyBorder="1" applyAlignment="1">
      <alignment horizontal="center" vertical="center"/>
    </xf>
    <xf numFmtId="0" fontId="70" fillId="0" borderId="0" xfId="130" applyFont="1" applyFill="1"/>
    <xf numFmtId="167" fontId="69" fillId="0" borderId="23" xfId="130" applyNumberFormat="1" applyFont="1" applyFill="1" applyBorder="1" applyAlignment="1">
      <alignment horizontal="center" vertical="center" wrapText="1"/>
    </xf>
    <xf numFmtId="0" fontId="69" fillId="0" borderId="31" xfId="130" applyNumberFormat="1" applyFont="1" applyFill="1" applyBorder="1" applyAlignment="1">
      <alignment horizontal="center" vertical="center" wrapText="1"/>
    </xf>
    <xf numFmtId="0" fontId="69" fillId="0" borderId="36" xfId="130" applyFont="1" applyFill="1" applyBorder="1" applyAlignment="1">
      <alignment horizontal="left" vertical="center" wrapText="1" indent="1"/>
    </xf>
    <xf numFmtId="168" fontId="69" fillId="0" borderId="36" xfId="130" applyNumberFormat="1" applyFont="1" applyFill="1" applyBorder="1" applyAlignment="1">
      <alignment horizontal="center" vertical="center" wrapText="1"/>
    </xf>
    <xf numFmtId="49" fontId="69" fillId="0" borderId="37" xfId="130" applyNumberFormat="1" applyFont="1" applyFill="1" applyBorder="1" applyAlignment="1">
      <alignment horizontal="center" vertical="center"/>
    </xf>
    <xf numFmtId="0" fontId="25" fillId="0" borderId="0" xfId="130" applyFont="1" applyFill="1"/>
    <xf numFmtId="0" fontId="69" fillId="0" borderId="36" xfId="130" applyNumberFormat="1" applyFont="1" applyFill="1" applyBorder="1" applyAlignment="1">
      <alignment horizontal="center" vertical="center" wrapText="1"/>
    </xf>
    <xf numFmtId="0" fontId="69" fillId="0" borderId="24" xfId="130" applyNumberFormat="1" applyFont="1" applyFill="1" applyBorder="1" applyAlignment="1">
      <alignment horizontal="center" vertical="center" wrapText="1"/>
    </xf>
    <xf numFmtId="0" fontId="69" fillId="0" borderId="24" xfId="130" applyFont="1" applyFill="1" applyBorder="1" applyAlignment="1">
      <alignment horizontal="left" vertical="center" wrapText="1" indent="1"/>
    </xf>
    <xf numFmtId="168" fontId="69" fillId="0" borderId="24" xfId="130" applyNumberFormat="1" applyFont="1" applyFill="1" applyBorder="1" applyAlignment="1">
      <alignment horizontal="center" vertical="center" wrapText="1"/>
    </xf>
    <xf numFmtId="49" fontId="69" fillId="0" borderId="25" xfId="130" applyNumberFormat="1" applyFont="1" applyFill="1" applyBorder="1" applyAlignment="1">
      <alignment horizontal="center" vertical="center"/>
    </xf>
    <xf numFmtId="0" fontId="21" fillId="0" borderId="0" xfId="130" applyFont="1" applyFill="1"/>
    <xf numFmtId="167" fontId="48" fillId="0" borderId="23" xfId="130" applyNumberFormat="1" applyFont="1" applyFill="1" applyBorder="1" applyAlignment="1">
      <alignment horizontal="center" vertical="center" wrapText="1"/>
    </xf>
    <xf numFmtId="0" fontId="48" fillId="0" borderId="24" xfId="130" applyNumberFormat="1" applyFont="1" applyFill="1" applyBorder="1" applyAlignment="1">
      <alignment horizontal="center" vertical="center" wrapText="1"/>
    </xf>
    <xf numFmtId="0" fontId="48" fillId="0" borderId="24" xfId="130" applyFont="1" applyFill="1" applyBorder="1" applyAlignment="1">
      <alignment horizontal="left" vertical="center" wrapText="1" indent="1"/>
    </xf>
    <xf numFmtId="168" fontId="48" fillId="0" borderId="24" xfId="130" applyNumberFormat="1" applyFont="1" applyFill="1" applyBorder="1" applyAlignment="1">
      <alignment horizontal="center" vertical="center" wrapText="1"/>
    </xf>
    <xf numFmtId="49" fontId="48" fillId="0" borderId="25" xfId="130" applyNumberFormat="1" applyFont="1" applyFill="1" applyBorder="1" applyAlignment="1">
      <alignment horizontal="center" vertical="center"/>
    </xf>
    <xf numFmtId="168" fontId="48" fillId="0" borderId="24" xfId="130" quotePrefix="1" applyNumberFormat="1" applyFont="1" applyFill="1" applyBorder="1" applyAlignment="1">
      <alignment horizontal="center" vertical="center" wrapText="1"/>
    </xf>
    <xf numFmtId="0" fontId="48" fillId="0" borderId="3" xfId="130" applyFont="1" applyFill="1" applyBorder="1" applyAlignment="1">
      <alignment horizontal="left" vertical="center" wrapText="1" indent="1"/>
    </xf>
    <xf numFmtId="168" fontId="69" fillId="0" borderId="24" xfId="130" quotePrefix="1" applyNumberFormat="1" applyFont="1" applyFill="1" applyBorder="1" applyAlignment="1">
      <alignment horizontal="center" vertical="center" wrapText="1"/>
    </xf>
    <xf numFmtId="0" fontId="69" fillId="0" borderId="24" xfId="130" applyFont="1" applyFill="1" applyBorder="1" applyAlignment="1">
      <alignment horizontal="left" vertical="center" indent="1"/>
    </xf>
    <xf numFmtId="0" fontId="48" fillId="0" borderId="24" xfId="131" applyFont="1" applyFill="1" applyBorder="1" applyAlignment="1">
      <alignment horizontal="left" vertical="center" wrapText="1" indent="1"/>
    </xf>
    <xf numFmtId="168" fontId="48" fillId="0" borderId="24" xfId="130" applyNumberFormat="1" applyFont="1" applyFill="1" applyBorder="1" applyAlignment="1">
      <alignment horizontal="center" vertical="center"/>
    </xf>
    <xf numFmtId="168" fontId="48" fillId="0" borderId="24" xfId="130" applyNumberFormat="1" applyFont="1" applyFill="1" applyBorder="1" applyAlignment="1">
      <alignment horizontal="left" vertical="center" wrapText="1" indent="1"/>
    </xf>
    <xf numFmtId="0" fontId="48" fillId="0" borderId="24" xfId="130" applyFont="1" applyFill="1" applyBorder="1" applyAlignment="1">
      <alignment horizontal="left" vertical="center" indent="1"/>
    </xf>
    <xf numFmtId="0" fontId="48" fillId="0" borderId="38" xfId="130" applyFont="1" applyFill="1" applyBorder="1" applyAlignment="1">
      <alignment horizontal="left" vertical="center" wrapText="1" indent="1"/>
    </xf>
    <xf numFmtId="49" fontId="48" fillId="0" borderId="24" xfId="130" applyNumberFormat="1" applyFont="1" applyFill="1" applyBorder="1" applyAlignment="1">
      <alignment horizontal="center" vertical="center" wrapText="1"/>
    </xf>
    <xf numFmtId="49" fontId="48" fillId="0" borderId="38" xfId="130" applyNumberFormat="1" applyFont="1" applyFill="1" applyBorder="1" applyAlignment="1">
      <alignment horizontal="center" vertical="center" wrapText="1"/>
    </xf>
    <xf numFmtId="0" fontId="48" fillId="0" borderId="24" xfId="72" applyFont="1" applyFill="1" applyBorder="1" applyAlignment="1">
      <alignment horizontal="left" vertical="center" wrapText="1" indent="1"/>
    </xf>
    <xf numFmtId="168" fontId="48" fillId="0" borderId="24" xfId="72" applyNumberFormat="1" applyFont="1" applyFill="1" applyBorder="1" applyAlignment="1">
      <alignment horizontal="center" vertical="center" wrapText="1"/>
    </xf>
    <xf numFmtId="0" fontId="71" fillId="0" borderId="0" xfId="130" applyFont="1" applyFill="1"/>
    <xf numFmtId="0" fontId="48" fillId="0" borderId="24" xfId="71" applyNumberFormat="1" applyFont="1" applyFill="1" applyBorder="1" applyAlignment="1">
      <alignment horizontal="left" vertical="center" wrapText="1" indent="1"/>
    </xf>
    <xf numFmtId="0" fontId="48" fillId="0" borderId="25" xfId="130" applyNumberFormat="1" applyFont="1" applyFill="1" applyBorder="1" applyAlignment="1">
      <alignment horizontal="right" vertical="center" wrapText="1"/>
    </xf>
    <xf numFmtId="49" fontId="48" fillId="0" borderId="24" xfId="130" quotePrefix="1" applyNumberFormat="1" applyFont="1" applyFill="1" applyBorder="1" applyAlignment="1">
      <alignment horizontal="center" vertical="center" wrapText="1"/>
    </xf>
    <xf numFmtId="0" fontId="48" fillId="0" borderId="25" xfId="130" quotePrefix="1" applyNumberFormat="1" applyFont="1" applyFill="1" applyBorder="1" applyAlignment="1">
      <alignment horizontal="center" vertical="center" wrapText="1"/>
    </xf>
    <xf numFmtId="49" fontId="48" fillId="0" borderId="25" xfId="130" quotePrefix="1" applyNumberFormat="1" applyFont="1" applyFill="1" applyBorder="1" applyAlignment="1">
      <alignment horizontal="center" vertical="center"/>
    </xf>
    <xf numFmtId="0" fontId="69" fillId="0" borderId="0" xfId="130" applyFont="1" applyFill="1" applyBorder="1" applyAlignment="1">
      <alignment horizontal="left" vertical="center" wrapText="1" indent="1"/>
    </xf>
    <xf numFmtId="0" fontId="48" fillId="0" borderId="25" xfId="130" applyFont="1" applyFill="1" applyBorder="1" applyAlignment="1">
      <alignment horizontal="center" vertical="center" wrapText="1"/>
    </xf>
    <xf numFmtId="1" fontId="48" fillId="0" borderId="24" xfId="130" applyNumberFormat="1" applyFont="1" applyFill="1" applyBorder="1" applyAlignment="1">
      <alignment horizontal="left" vertical="center" wrapText="1" indent="1"/>
    </xf>
    <xf numFmtId="0" fontId="69" fillId="0" borderId="34" xfId="130" applyFont="1" applyFill="1" applyBorder="1" applyAlignment="1">
      <alignment horizontal="left" vertical="center" wrapText="1" indent="1"/>
    </xf>
    <xf numFmtId="168" fontId="69" fillId="0" borderId="34" xfId="130" applyNumberFormat="1" applyFont="1" applyFill="1" applyBorder="1" applyAlignment="1">
      <alignment horizontal="center" vertical="center" wrapText="1"/>
    </xf>
    <xf numFmtId="49" fontId="69" fillId="0" borderId="35" xfId="130" applyNumberFormat="1" applyFont="1" applyFill="1" applyBorder="1" applyAlignment="1">
      <alignment horizontal="center" vertical="center"/>
    </xf>
    <xf numFmtId="0" fontId="21" fillId="0" borderId="0" xfId="130" applyFill="1" applyAlignment="1">
      <alignment horizontal="center" vertical="center"/>
    </xf>
    <xf numFmtId="0" fontId="21" fillId="0" borderId="0" xfId="130" applyFont="1" applyFill="1" applyAlignment="1">
      <alignment vertical="center"/>
    </xf>
    <xf numFmtId="0" fontId="21" fillId="0" borderId="0" xfId="130" applyFont="1" applyFill="1" applyAlignment="1">
      <alignment horizontal="left" vertical="center" indent="1"/>
    </xf>
    <xf numFmtId="0" fontId="21" fillId="0" borderId="0" xfId="130" applyFill="1" applyAlignment="1">
      <alignment horizontal="center"/>
    </xf>
    <xf numFmtId="0" fontId="25" fillId="0" borderId="0" xfId="130" applyFont="1" applyFill="1" applyAlignment="1">
      <alignment horizontal="center"/>
    </xf>
    <xf numFmtId="0" fontId="21" fillId="0" borderId="0" xfId="130" applyFont="1" applyFill="1" applyAlignment="1">
      <alignment horizontal="center" vertical="center"/>
    </xf>
    <xf numFmtId="0" fontId="21" fillId="0" borderId="6" xfId="130" applyFont="1" applyFill="1" applyBorder="1" applyAlignment="1">
      <alignment horizontal="center" vertical="center"/>
    </xf>
    <xf numFmtId="0" fontId="53" fillId="17" borderId="0" xfId="4" applyFont="1" applyFill="1" applyBorder="1" applyAlignment="1" applyProtection="1">
      <alignment horizontal="center" vertical="center" wrapText="1"/>
    </xf>
    <xf numFmtId="0" fontId="8" fillId="0" borderId="4" xfId="4" quotePrefix="1" applyFont="1" applyBorder="1" applyAlignment="1" applyProtection="1">
      <alignment horizontal="left" vertical="center" wrapText="1"/>
    </xf>
    <xf numFmtId="0" fontId="51" fillId="0" borderId="0" xfId="2" applyNumberFormat="1" applyFont="1" applyFill="1" applyBorder="1" applyAlignment="1" applyProtection="1">
      <alignment horizontal="center" vertical="center" wrapText="1"/>
    </xf>
    <xf numFmtId="0" fontId="72" fillId="0" borderId="0" xfId="0" applyFont="1" applyProtection="1"/>
    <xf numFmtId="0" fontId="30" fillId="12" borderId="0" xfId="9" quotePrefix="1" applyNumberFormat="1" applyFont="1" applyFill="1" applyBorder="1" applyProtection="1">
      <alignment horizontal="left" vertical="center" indent="1" justifyLastLine="1"/>
    </xf>
    <xf numFmtId="0" fontId="51" fillId="0" borderId="0" xfId="2" applyNumberFormat="1" applyFont="1" applyFill="1" applyBorder="1" applyAlignment="1" applyProtection="1">
      <alignment vertical="center" wrapText="1"/>
    </xf>
    <xf numFmtId="0" fontId="73" fillId="20" borderId="6" xfId="2" applyFont="1" applyFill="1" applyBorder="1" applyAlignment="1" applyProtection="1">
      <alignment vertical="center" wrapText="1"/>
    </xf>
    <xf numFmtId="0" fontId="0" fillId="0" borderId="0" xfId="0" applyAlignment="1">
      <alignment wrapText="1"/>
    </xf>
    <xf numFmtId="0" fontId="19" fillId="13" borderId="6" xfId="6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/>
    </xf>
    <xf numFmtId="0" fontId="14" fillId="0" borderId="1" xfId="117" quotePrefix="1" applyNumberFormat="1" applyFill="1" applyAlignment="1">
      <alignment horizontal="left" vertical="center" indent="1"/>
    </xf>
    <xf numFmtId="0" fontId="14" fillId="0" borderId="1" xfId="123" quotePrefix="1" applyNumberFormat="1" applyFill="1">
      <alignment horizontal="left" vertical="center" indent="1"/>
    </xf>
    <xf numFmtId="0" fontId="14" fillId="0" borderId="1" xfId="117" quotePrefix="1" applyNumberFormat="1" applyFill="1">
      <alignment horizontal="left" vertical="center" indent="1"/>
    </xf>
    <xf numFmtId="49" fontId="0" fillId="0" borderId="0" xfId="0" applyNumberFormat="1"/>
    <xf numFmtId="49" fontId="0" fillId="0" borderId="0" xfId="0" applyNumberFormat="1" applyFill="1"/>
    <xf numFmtId="49" fontId="14" fillId="0" borderId="1" xfId="117" quotePrefix="1" applyNumberFormat="1" applyFill="1">
      <alignment horizontal="left" vertical="center" indent="1"/>
    </xf>
    <xf numFmtId="49" fontId="14" fillId="0" borderId="1" xfId="123" quotePrefix="1" applyNumberFormat="1" applyFill="1">
      <alignment horizontal="left" vertical="center" indent="1"/>
    </xf>
    <xf numFmtId="0" fontId="23" fillId="0" borderId="1" xfId="16" applyNumberFormat="1" applyFont="1" applyFill="1" applyAlignment="1" applyProtection="1">
      <alignment horizontal="left" vertical="center"/>
      <protection locked="0"/>
    </xf>
    <xf numFmtId="1" fontId="74" fillId="0" borderId="24" xfId="0" applyNumberFormat="1" applyFont="1" applyFill="1" applyBorder="1" applyAlignment="1">
      <alignment horizontal="right" vertical="center"/>
    </xf>
    <xf numFmtId="0" fontId="74" fillId="0" borderId="24" xfId="0" applyFont="1" applyFill="1" applyBorder="1" applyAlignment="1">
      <alignment horizontal="left" vertical="center"/>
    </xf>
    <xf numFmtId="0" fontId="74" fillId="52" borderId="24" xfId="2" applyFont="1" applyFill="1" applyBorder="1" applyAlignment="1" applyProtection="1">
      <alignment horizontal="left" vertical="center"/>
    </xf>
    <xf numFmtId="168" fontId="74" fillId="0" borderId="24" xfId="0" applyNumberFormat="1" applyFont="1" applyFill="1" applyBorder="1" applyAlignment="1">
      <alignment horizontal="center" vertical="center"/>
    </xf>
    <xf numFmtId="49" fontId="74" fillId="0" borderId="25" xfId="0" applyNumberFormat="1" applyFont="1" applyFill="1" applyBorder="1" applyAlignment="1">
      <alignment horizontal="center" vertical="center"/>
    </xf>
    <xf numFmtId="3" fontId="23" fillId="0" borderId="1" xfId="16" applyNumberFormat="1" applyFont="1" applyProtection="1">
      <alignment horizontal="right" vertical="center"/>
      <protection locked="0"/>
    </xf>
    <xf numFmtId="0" fontId="12" fillId="0" borderId="6" xfId="6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72" fillId="0" borderId="0" xfId="0" applyFont="1"/>
    <xf numFmtId="0" fontId="72" fillId="0" borderId="0" xfId="0" applyFont="1" applyFill="1"/>
    <xf numFmtId="0" fontId="76" fillId="0" borderId="1" xfId="117" quotePrefix="1" applyNumberFormat="1" applyFont="1" applyFill="1" applyAlignment="1">
      <alignment horizontal="left" vertical="center" indent="1"/>
    </xf>
    <xf numFmtId="0" fontId="76" fillId="0" borderId="1" xfId="123" quotePrefix="1" applyNumberFormat="1" applyFont="1" applyFill="1">
      <alignment horizontal="left" vertical="center" indent="1"/>
    </xf>
    <xf numFmtId="3" fontId="19" fillId="13" borderId="6" xfId="6" applyNumberFormat="1" applyFont="1" applyFill="1" applyBorder="1" applyAlignment="1" applyProtection="1">
      <alignment horizontal="right" vertical="center" wrapText="1"/>
    </xf>
    <xf numFmtId="0" fontId="77" fillId="0" borderId="0" xfId="0" applyFont="1" applyAlignment="1">
      <alignment horizontal="right"/>
    </xf>
    <xf numFmtId="3" fontId="19" fillId="13" borderId="6" xfId="6" applyNumberFormat="1" applyFont="1" applyFill="1" applyBorder="1" applyAlignment="1" applyProtection="1">
      <alignment vertical="center" wrapText="1"/>
    </xf>
    <xf numFmtId="1" fontId="17" fillId="12" borderId="40" xfId="2" applyNumberFormat="1" applyFont="1" applyFill="1" applyBorder="1" applyAlignment="1" applyProtection="1">
      <alignment horizontal="left" vertical="center" wrapText="1"/>
    </xf>
    <xf numFmtId="0" fontId="12" fillId="0" borderId="6" xfId="2" applyFont="1" applyBorder="1" applyAlignment="1" applyProtection="1">
      <alignment vertical="center"/>
    </xf>
    <xf numFmtId="0" fontId="0" fillId="0" borderId="0" xfId="0"/>
    <xf numFmtId="0" fontId="79" fillId="66" borderId="10" xfId="140" quotePrefix="1" applyAlignment="1">
      <alignment horizontal="left" vertical="center" indent="2"/>
    </xf>
    <xf numFmtId="0" fontId="79" fillId="66" borderId="10" xfId="140" quotePrefix="1">
      <alignment horizontal="left" vertical="center" indent="1"/>
    </xf>
    <xf numFmtId="0" fontId="36" fillId="72" borderId="10" xfId="143" quotePrefix="1" applyAlignment="1">
      <alignment horizontal="left" vertical="center" indent="3"/>
    </xf>
    <xf numFmtId="0" fontId="36" fillId="72" borderId="10" xfId="143" quotePrefix="1">
      <alignment horizontal="left" vertical="center" indent="1"/>
    </xf>
    <xf numFmtId="0" fontId="36" fillId="20" borderId="10" xfId="145" quotePrefix="1" applyAlignment="1">
      <alignment horizontal="left" vertical="center" indent="4"/>
    </xf>
    <xf numFmtId="0" fontId="36" fillId="20" borderId="10" xfId="145" quotePrefix="1">
      <alignment horizontal="left" vertical="center" indent="1"/>
    </xf>
    <xf numFmtId="0" fontId="21" fillId="73" borderId="10" xfId="144" quotePrefix="1" applyAlignment="1">
      <alignment horizontal="left" vertical="center" indent="5"/>
    </xf>
    <xf numFmtId="0" fontId="21" fillId="73" borderId="10" xfId="144" quotePrefix="1">
      <alignment horizontal="left" vertical="center" indent="1"/>
    </xf>
    <xf numFmtId="0" fontId="21" fillId="73" borderId="10" xfId="144" quotePrefix="1" applyAlignment="1">
      <alignment horizontal="left" vertical="center" indent="6"/>
    </xf>
    <xf numFmtId="0" fontId="0" fillId="0" borderId="0" xfId="0"/>
    <xf numFmtId="0" fontId="7" fillId="0" borderId="0" xfId="4" applyFont="1" applyBorder="1" applyAlignment="1" applyProtection="1">
      <alignment horizontal="center" vertical="center" wrapText="1"/>
    </xf>
    <xf numFmtId="0" fontId="4" fillId="0" borderId="0" xfId="4" applyFont="1" applyAlignment="1" applyProtection="1"/>
    <xf numFmtId="0" fontId="7" fillId="0" borderId="0" xfId="4" applyFont="1" applyAlignment="1" applyProtection="1">
      <alignment horizontal="center" vertical="center" wrapText="1"/>
    </xf>
    <xf numFmtId="0" fontId="51" fillId="0" borderId="0" xfId="2" applyNumberFormat="1" applyFont="1" applyFill="1" applyBorder="1" applyAlignment="1" applyProtection="1">
      <alignment horizontal="center" vertical="center" wrapText="1"/>
    </xf>
    <xf numFmtId="0" fontId="81" fillId="0" borderId="0" xfId="0" applyNumberFormat="1" applyFont="1" applyFill="1" applyBorder="1" applyAlignment="1" applyProtection="1">
      <alignment horizontal="center" vertical="center" wrapText="1"/>
    </xf>
    <xf numFmtId="0" fontId="82" fillId="0" borderId="0" xfId="0" applyNumberFormat="1" applyFont="1" applyFill="1" applyBorder="1" applyAlignment="1" applyProtection="1">
      <alignment vertical="center" wrapText="1"/>
    </xf>
    <xf numFmtId="0" fontId="18" fillId="0" borderId="0" xfId="0" applyNumberFormat="1" applyFont="1" applyFill="1" applyBorder="1" applyAlignment="1" applyProtection="1">
      <alignment vertical="center" wrapText="1"/>
    </xf>
    <xf numFmtId="0" fontId="83" fillId="0" borderId="0" xfId="0" applyFont="1" applyAlignment="1">
      <alignment wrapText="1"/>
    </xf>
    <xf numFmtId="0" fontId="83" fillId="0" borderId="0" xfId="0" applyFont="1" applyAlignment="1">
      <alignment vertical="center" wrapText="1"/>
    </xf>
    <xf numFmtId="0" fontId="84" fillId="55" borderId="6" xfId="0" quotePrefix="1" applyFont="1" applyFill="1" applyBorder="1" applyAlignment="1">
      <alignment horizontal="center" vertical="center" wrapText="1"/>
    </xf>
    <xf numFmtId="0" fontId="84" fillId="55" borderId="6" xfId="0" applyNumberFormat="1" applyFont="1" applyFill="1" applyBorder="1" applyAlignment="1" applyProtection="1">
      <alignment horizontal="center" vertical="center" wrapText="1"/>
    </xf>
    <xf numFmtId="0" fontId="85" fillId="55" borderId="6" xfId="0" quotePrefix="1" applyFont="1" applyFill="1" applyBorder="1" applyAlignment="1">
      <alignment horizontal="center" vertical="center" wrapText="1"/>
    </xf>
    <xf numFmtId="0" fontId="85" fillId="55" borderId="6" xfId="0" applyNumberFormat="1" applyFont="1" applyFill="1" applyBorder="1" applyAlignment="1" applyProtection="1">
      <alignment horizontal="center" vertical="center" wrapText="1"/>
    </xf>
    <xf numFmtId="0" fontId="86" fillId="0" borderId="0" xfId="0" applyFont="1" applyFill="1"/>
    <xf numFmtId="0" fontId="25" fillId="52" borderId="6" xfId="0" applyNumberFormat="1" applyFont="1" applyFill="1" applyBorder="1" applyAlignment="1" applyProtection="1">
      <alignment horizontal="left" vertical="center" wrapText="1"/>
    </xf>
    <xf numFmtId="0" fontId="21" fillId="52" borderId="6" xfId="0" applyNumberFormat="1" applyFont="1" applyFill="1" applyBorder="1" applyAlignment="1" applyProtection="1">
      <alignment horizontal="left" vertical="center" wrapText="1"/>
    </xf>
    <xf numFmtId="0" fontId="25" fillId="52" borderId="6" xfId="0" applyFont="1" applyFill="1" applyBorder="1" applyAlignment="1">
      <alignment horizontal="left" vertical="center"/>
    </xf>
    <xf numFmtId="0" fontId="25" fillId="52" borderId="6" xfId="0" applyNumberFormat="1" applyFont="1" applyFill="1" applyBorder="1" applyAlignment="1" applyProtection="1">
      <alignment horizontal="left" vertical="center"/>
    </xf>
    <xf numFmtId="0" fontId="25" fillId="52" borderId="6" xfId="0" applyNumberFormat="1" applyFont="1" applyFill="1" applyBorder="1" applyAlignment="1" applyProtection="1">
      <alignment vertical="center" wrapText="1"/>
    </xf>
    <xf numFmtId="0" fontId="21" fillId="52" borderId="6" xfId="0" applyNumberFormat="1" applyFont="1" applyFill="1" applyBorder="1" applyAlignment="1" applyProtection="1">
      <alignment vertical="center" wrapText="1"/>
    </xf>
    <xf numFmtId="0" fontId="88" fillId="0" borderId="0" xfId="0" applyFont="1"/>
    <xf numFmtId="0" fontId="88" fillId="0" borderId="0" xfId="0" applyFont="1" applyAlignment="1">
      <alignment wrapText="1"/>
    </xf>
    <xf numFmtId="0" fontId="88" fillId="0" borderId="0" xfId="0" applyFont="1" applyAlignment="1">
      <alignment vertical="center" wrapText="1"/>
    </xf>
    <xf numFmtId="0" fontId="89" fillId="0" borderId="0" xfId="0" applyNumberFormat="1" applyFont="1" applyFill="1" applyBorder="1" applyAlignment="1" applyProtection="1">
      <alignment horizontal="center" vertical="center" wrapText="1"/>
    </xf>
    <xf numFmtId="0" fontId="90" fillId="0" borderId="0" xfId="0" applyNumberFormat="1" applyFont="1" applyFill="1" applyBorder="1" applyAlignment="1" applyProtection="1">
      <alignment vertical="center" wrapText="1"/>
    </xf>
    <xf numFmtId="0" fontId="91" fillId="0" borderId="0" xfId="0" applyNumberFormat="1" applyFont="1" applyFill="1" applyBorder="1" applyAlignment="1" applyProtection="1">
      <alignment horizontal="center" vertical="center" wrapText="1"/>
    </xf>
    <xf numFmtId="0" fontId="91" fillId="55" borderId="6" xfId="0" quotePrefix="1" applyFont="1" applyFill="1" applyBorder="1" applyAlignment="1">
      <alignment horizontal="center" vertical="center" wrapText="1"/>
    </xf>
    <xf numFmtId="0" fontId="91" fillId="55" borderId="6" xfId="0" applyNumberFormat="1" applyFont="1" applyFill="1" applyBorder="1" applyAlignment="1" applyProtection="1">
      <alignment horizontal="center" vertical="center" wrapText="1"/>
    </xf>
    <xf numFmtId="0" fontId="92" fillId="55" borderId="6" xfId="0" quotePrefix="1" applyFont="1" applyFill="1" applyBorder="1" applyAlignment="1">
      <alignment horizontal="center" vertical="center" wrapText="1"/>
    </xf>
    <xf numFmtId="0" fontId="92" fillId="55" borderId="6" xfId="0" applyNumberFormat="1" applyFont="1" applyFill="1" applyBorder="1" applyAlignment="1" applyProtection="1">
      <alignment horizontal="center" vertical="center" wrapText="1"/>
    </xf>
    <xf numFmtId="0" fontId="93" fillId="52" borderId="6" xfId="0" applyNumberFormat="1" applyFont="1" applyFill="1" applyBorder="1" applyAlignment="1" applyProtection="1">
      <alignment horizontal="left" vertical="center" wrapText="1"/>
    </xf>
    <xf numFmtId="0" fontId="59" fillId="52" borderId="6" xfId="0" applyNumberFormat="1" applyFont="1" applyFill="1" applyBorder="1" applyAlignment="1" applyProtection="1">
      <alignment horizontal="left" vertical="center" wrapText="1"/>
    </xf>
    <xf numFmtId="0" fontId="93" fillId="52" borderId="6" xfId="0" quotePrefix="1" applyFont="1" applyFill="1" applyBorder="1" applyAlignment="1">
      <alignment horizontal="left" vertical="center"/>
    </xf>
    <xf numFmtId="0" fontId="59" fillId="52" borderId="6" xfId="0" quotePrefix="1" applyFont="1" applyFill="1" applyBorder="1" applyAlignment="1">
      <alignment horizontal="left" vertical="center"/>
    </xf>
    <xf numFmtId="0" fontId="2" fillId="0" borderId="0" xfId="0" applyFont="1"/>
    <xf numFmtId="0" fontId="92" fillId="0" borderId="0" xfId="0" applyNumberFormat="1" applyFont="1" applyFill="1" applyBorder="1" applyAlignment="1" applyProtection="1">
      <alignment vertical="center" wrapText="1"/>
    </xf>
    <xf numFmtId="0" fontId="2" fillId="0" borderId="0" xfId="0" applyFont="1" applyFill="1"/>
    <xf numFmtId="0" fontId="93" fillId="52" borderId="6" xfId="0" applyFont="1" applyFill="1" applyBorder="1" applyAlignment="1">
      <alignment horizontal="left" vertical="center"/>
    </xf>
    <xf numFmtId="0" fontId="93" fillId="52" borderId="6" xfId="0" applyNumberFormat="1" applyFont="1" applyFill="1" applyBorder="1" applyAlignment="1" applyProtection="1">
      <alignment horizontal="left" vertical="center"/>
    </xf>
    <xf numFmtId="0" fontId="93" fillId="52" borderId="6" xfId="0" applyNumberFormat="1" applyFont="1" applyFill="1" applyBorder="1" applyAlignment="1" applyProtection="1">
      <alignment vertical="center" wrapText="1"/>
    </xf>
    <xf numFmtId="0" fontId="59" fillId="52" borderId="6" xfId="0" applyNumberFormat="1" applyFont="1" applyFill="1" applyBorder="1" applyAlignment="1" applyProtection="1">
      <alignment vertical="center" wrapText="1"/>
    </xf>
    <xf numFmtId="0" fontId="59" fillId="52" borderId="6" xfId="0" quotePrefix="1" applyFont="1" applyFill="1" applyBorder="1" applyAlignment="1">
      <alignment horizontal="left" vertical="center" wrapText="1"/>
    </xf>
    <xf numFmtId="0" fontId="84" fillId="55" borderId="7" xfId="0" applyNumberFormat="1" applyFont="1" applyFill="1" applyBorder="1" applyAlignment="1" applyProtection="1">
      <alignment horizontal="center" vertical="center" wrapText="1"/>
    </xf>
    <xf numFmtId="0" fontId="85" fillId="55" borderId="7" xfId="0" applyNumberFormat="1" applyFont="1" applyFill="1" applyBorder="1" applyAlignment="1" applyProtection="1">
      <alignment horizontal="center" vertical="center" wrapText="1"/>
    </xf>
    <xf numFmtId="0" fontId="91" fillId="55" borderId="7" xfId="0" applyNumberFormat="1" applyFont="1" applyFill="1" applyBorder="1" applyAlignment="1" applyProtection="1">
      <alignment horizontal="center" vertical="center" wrapText="1"/>
    </xf>
    <xf numFmtId="0" fontId="92" fillId="55" borderId="7" xfId="0" applyNumberFormat="1" applyFont="1" applyFill="1" applyBorder="1" applyAlignment="1" applyProtection="1">
      <alignment horizontal="center" vertical="center" wrapText="1"/>
    </xf>
    <xf numFmtId="0" fontId="96" fillId="53" borderId="16" xfId="4" applyFont="1" applyFill="1" applyBorder="1" applyAlignment="1" applyProtection="1">
      <alignment horizontal="left" vertical="center" wrapText="1"/>
    </xf>
    <xf numFmtId="0" fontId="96" fillId="53" borderId="22" xfId="4" applyFont="1" applyFill="1" applyBorder="1" applyAlignment="1" applyProtection="1">
      <alignment horizontal="left" vertical="center" wrapText="1"/>
    </xf>
    <xf numFmtId="0" fontId="97" fillId="0" borderId="0" xfId="0" applyFont="1"/>
    <xf numFmtId="0" fontId="98" fillId="0" borderId="0" xfId="4" applyFont="1" applyAlignment="1" applyProtection="1"/>
    <xf numFmtId="0" fontId="99" fillId="0" borderId="0" xfId="4" applyFont="1" applyAlignment="1" applyProtection="1">
      <alignment vertical="center"/>
    </xf>
    <xf numFmtId="167" fontId="87" fillId="0" borderId="23" xfId="0" applyNumberFormat="1" applyFont="1" applyFill="1" applyBorder="1" applyAlignment="1">
      <alignment horizontal="center" vertical="center"/>
    </xf>
    <xf numFmtId="1" fontId="87" fillId="0" borderId="24" xfId="0" applyNumberFormat="1" applyFont="1" applyFill="1" applyBorder="1" applyAlignment="1">
      <alignment horizontal="right" vertical="center"/>
    </xf>
    <xf numFmtId="0" fontId="87" fillId="0" borderId="24" xfId="0" applyFont="1" applyFill="1" applyBorder="1" applyAlignment="1">
      <alignment horizontal="left" vertical="center"/>
    </xf>
    <xf numFmtId="0" fontId="87" fillId="0" borderId="24" xfId="0" applyFont="1" applyFill="1" applyBorder="1" applyAlignment="1">
      <alignment vertical="center"/>
    </xf>
    <xf numFmtId="168" fontId="87" fillId="0" borderId="24" xfId="0" applyNumberFormat="1" applyFont="1" applyFill="1" applyBorder="1" applyAlignment="1">
      <alignment horizontal="center" vertical="center"/>
    </xf>
    <xf numFmtId="49" fontId="87" fillId="0" borderId="25" xfId="0" applyNumberFormat="1" applyFont="1" applyFill="1" applyBorder="1" applyAlignment="1">
      <alignment horizontal="center" vertical="center"/>
    </xf>
    <xf numFmtId="49" fontId="87" fillId="52" borderId="6" xfId="2" applyNumberFormat="1" applyFont="1" applyFill="1" applyBorder="1" applyAlignment="1" applyProtection="1">
      <alignment horizontal="left" vertical="center"/>
    </xf>
    <xf numFmtId="49" fontId="83" fillId="0" borderId="0" xfId="0" applyNumberFormat="1" applyFont="1" applyAlignment="1" applyProtection="1">
      <alignment horizontal="left"/>
    </xf>
    <xf numFmtId="0" fontId="87" fillId="52" borderId="24" xfId="2" applyFont="1" applyFill="1" applyBorder="1" applyAlignment="1" applyProtection="1">
      <alignment horizontal="left" vertical="center"/>
    </xf>
    <xf numFmtId="3" fontId="7" fillId="0" borderId="0" xfId="4" applyNumberFormat="1" applyFont="1" applyAlignment="1" applyProtection="1">
      <alignment horizontal="right" vertical="center"/>
    </xf>
    <xf numFmtId="3" fontId="93" fillId="52" borderId="6" xfId="0" applyNumberFormat="1" applyFont="1" applyFill="1" applyBorder="1" applyAlignment="1" applyProtection="1">
      <alignment vertical="center" wrapText="1"/>
    </xf>
    <xf numFmtId="3" fontId="93" fillId="52" borderId="6" xfId="0" applyNumberFormat="1" applyFont="1" applyFill="1" applyBorder="1" applyAlignment="1" applyProtection="1">
      <alignment horizontal="right" vertical="center" wrapText="1"/>
    </xf>
    <xf numFmtId="3" fontId="93" fillId="74" borderId="6" xfId="0" applyNumberFormat="1" applyFont="1" applyFill="1" applyBorder="1" applyAlignment="1" applyProtection="1">
      <alignment horizontal="right" vertical="center" wrapText="1"/>
    </xf>
    <xf numFmtId="3" fontId="46" fillId="52" borderId="6" xfId="0" applyNumberFormat="1" applyFont="1" applyFill="1" applyBorder="1" applyAlignment="1" applyProtection="1">
      <alignment horizontal="right" vertical="center" wrapText="1"/>
    </xf>
    <xf numFmtId="0" fontId="100" fillId="52" borderId="6" xfId="0" quotePrefix="1" applyFont="1" applyFill="1" applyBorder="1" applyAlignment="1">
      <alignment horizontal="left" vertical="center"/>
    </xf>
    <xf numFmtId="0" fontId="100" fillId="52" borderId="6" xfId="0" applyNumberFormat="1" applyFont="1" applyFill="1" applyBorder="1" applyAlignment="1" applyProtection="1">
      <alignment horizontal="left" vertical="center" wrapText="1"/>
    </xf>
    <xf numFmtId="3" fontId="100" fillId="52" borderId="6" xfId="0" applyNumberFormat="1" applyFont="1" applyFill="1" applyBorder="1" applyAlignment="1" applyProtection="1">
      <alignment horizontal="right" vertical="center" wrapText="1"/>
    </xf>
    <xf numFmtId="0" fontId="77" fillId="0" borderId="0" xfId="0" applyFont="1"/>
    <xf numFmtId="0" fontId="100" fillId="74" borderId="6" xfId="0" applyNumberFormat="1" applyFont="1" applyFill="1" applyBorder="1" applyAlignment="1" applyProtection="1">
      <alignment horizontal="left" vertical="center" wrapText="1"/>
    </xf>
    <xf numFmtId="3" fontId="101" fillId="74" borderId="6" xfId="0" applyNumberFormat="1" applyFont="1" applyFill="1" applyBorder="1" applyAlignment="1">
      <alignment horizontal="right"/>
    </xf>
    <xf numFmtId="0" fontId="95" fillId="0" borderId="0" xfId="0" applyNumberFormat="1" applyFont="1" applyFill="1" applyBorder="1" applyAlignment="1" applyProtection="1">
      <alignment horizontal="center" vertical="center" wrapText="1"/>
    </xf>
    <xf numFmtId="0" fontId="23" fillId="53" borderId="1" xfId="17" quotePrefix="1" applyNumberFormat="1" applyFont="1" applyFill="1">
      <alignment horizontal="left" vertical="center" indent="1" justifyLastLine="1"/>
    </xf>
    <xf numFmtId="0" fontId="24" fillId="53" borderId="1" xfId="17" quotePrefix="1" applyNumberFormat="1" applyFont="1" applyFill="1" applyAlignment="1">
      <alignment horizontal="center" vertical="center" justifyLastLine="1"/>
    </xf>
    <xf numFmtId="0" fontId="24" fillId="53" borderId="1" xfId="17" quotePrefix="1" applyNumberFormat="1" applyFont="1" applyFill="1">
      <alignment horizontal="left" vertical="center" indent="1" justifyLastLine="1"/>
    </xf>
    <xf numFmtId="0" fontId="24" fillId="52" borderId="1" xfId="17" quotePrefix="1" applyNumberFormat="1" applyFont="1" applyFill="1" applyAlignment="1" applyProtection="1">
      <alignment horizontal="center" vertical="center" justifyLastLine="1"/>
      <protection locked="0"/>
    </xf>
    <xf numFmtId="0" fontId="23" fillId="53" borderId="1" xfId="0" applyFont="1" applyFill="1" applyBorder="1"/>
    <xf numFmtId="0" fontId="24" fillId="52" borderId="6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4" fillId="52" borderId="42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43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44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1" xfId="16" applyNumberFormat="1" applyFont="1" applyAlignment="1" applyProtection="1">
      <alignment horizontal="center" vertical="center"/>
      <protection locked="0"/>
    </xf>
    <xf numFmtId="0" fontId="23" fillId="0" borderId="44" xfId="16" applyNumberFormat="1" applyFont="1" applyBorder="1" applyAlignment="1" applyProtection="1">
      <alignment horizontal="center" vertical="center"/>
      <protection locked="0"/>
    </xf>
    <xf numFmtId="0" fontId="23" fillId="0" borderId="45" xfId="16" applyNumberFormat="1" applyFont="1" applyBorder="1" applyAlignment="1" applyProtection="1">
      <alignment horizontal="center" vertical="center"/>
      <protection locked="0"/>
    </xf>
    <xf numFmtId="3" fontId="23" fillId="0" borderId="1" xfId="16" applyNumberFormat="1" applyFont="1" applyAlignment="1" applyProtection="1">
      <alignment horizontal="center" vertical="center"/>
      <protection locked="0"/>
    </xf>
    <xf numFmtId="0" fontId="23" fillId="0" borderId="6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1" xfId="16" applyNumberFormat="1" applyFont="1" applyProtection="1">
      <alignment horizontal="right" vertical="center"/>
      <protection locked="0"/>
    </xf>
    <xf numFmtId="0" fontId="23" fillId="0" borderId="6" xfId="17" quotePrefix="1" applyNumberFormat="1" applyFont="1" applyFill="1" applyBorder="1" applyAlignment="1" applyProtection="1">
      <alignment horizontal="right" vertical="center" justifyLastLine="1"/>
      <protection locked="0"/>
    </xf>
    <xf numFmtId="3" fontId="16" fillId="0" borderId="6" xfId="2" applyNumberFormat="1" applyFont="1" applyBorder="1" applyAlignment="1" applyProtection="1">
      <alignment vertical="center"/>
      <protection locked="0"/>
    </xf>
    <xf numFmtId="3" fontId="0" fillId="0" borderId="0" xfId="0" applyNumberFormat="1" applyProtection="1">
      <protection locked="0"/>
    </xf>
    <xf numFmtId="166" fontId="12" fillId="0" borderId="6" xfId="2" applyNumberFormat="1" applyFont="1" applyBorder="1" applyAlignment="1" applyProtection="1">
      <alignment vertical="center"/>
      <protection locked="0"/>
    </xf>
    <xf numFmtId="166" fontId="16" fillId="0" borderId="6" xfId="2" applyNumberFormat="1" applyFont="1" applyBorder="1" applyAlignment="1" applyProtection="1">
      <alignment vertical="center"/>
      <protection locked="0"/>
    </xf>
    <xf numFmtId="3" fontId="101" fillId="74" borderId="6" xfId="0" applyNumberFormat="1" applyFont="1" applyFill="1" applyBorder="1" applyAlignment="1"/>
    <xf numFmtId="3" fontId="92" fillId="0" borderId="6" xfId="0" applyNumberFormat="1" applyFont="1" applyFill="1" applyBorder="1" applyAlignment="1">
      <alignment horizontal="right"/>
    </xf>
    <xf numFmtId="0" fontId="21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92" fillId="0" borderId="6" xfId="0" applyNumberFormat="1" applyFont="1" applyFill="1" applyBorder="1" applyAlignment="1"/>
    <xf numFmtId="3" fontId="84" fillId="52" borderId="6" xfId="0" applyNumberFormat="1" applyFont="1" applyFill="1" applyBorder="1" applyAlignment="1">
      <alignment horizontal="right"/>
    </xf>
    <xf numFmtId="0" fontId="93" fillId="0" borderId="6" xfId="0" applyNumberFormat="1" applyFont="1" applyFill="1" applyBorder="1" applyAlignment="1" applyProtection="1">
      <alignment horizontal="left" vertical="center" wrapText="1"/>
    </xf>
    <xf numFmtId="3" fontId="18" fillId="0" borderId="6" xfId="0" applyNumberFormat="1" applyFont="1" applyFill="1" applyBorder="1" applyAlignment="1">
      <alignment horizontal="right"/>
    </xf>
    <xf numFmtId="0" fontId="102" fillId="0" borderId="0" xfId="0" applyFont="1" applyFill="1"/>
    <xf numFmtId="3" fontId="84" fillId="0" borderId="6" xfId="0" applyNumberFormat="1" applyFont="1" applyFill="1" applyBorder="1" applyAlignment="1">
      <alignment horizontal="right"/>
    </xf>
    <xf numFmtId="0" fontId="102" fillId="0" borderId="0" xfId="0" applyFont="1"/>
    <xf numFmtId="3" fontId="12" fillId="0" borderId="6" xfId="6" applyNumberFormat="1" applyFont="1" applyFill="1" applyBorder="1" applyAlignment="1" applyProtection="1">
      <alignment horizontal="right" vertical="center" wrapText="1"/>
      <protection locked="0"/>
    </xf>
    <xf numFmtId="3" fontId="59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59" fillId="0" borderId="6" xfId="0" applyNumberFormat="1" applyFont="1" applyFill="1" applyBorder="1" applyAlignment="1" applyProtection="1">
      <alignment vertical="center" wrapText="1"/>
      <protection locked="0"/>
    </xf>
    <xf numFmtId="3" fontId="59" fillId="0" borderId="6" xfId="0" quotePrefix="1" applyNumberFormat="1" applyFont="1" applyFill="1" applyBorder="1" applyAlignment="1" applyProtection="1">
      <alignment vertical="center"/>
      <protection locked="0"/>
    </xf>
    <xf numFmtId="3" fontId="91" fillId="55" borderId="7" xfId="0" applyNumberFormat="1" applyFont="1" applyFill="1" applyBorder="1" applyAlignment="1" applyProtection="1">
      <alignment horizontal="center" vertical="center" wrapText="1"/>
    </xf>
    <xf numFmtId="3" fontId="91" fillId="55" borderId="7" xfId="0" applyNumberFormat="1" applyFont="1" applyFill="1" applyBorder="1" applyAlignment="1" applyProtection="1">
      <alignment horizontal="right" vertical="center" wrapText="1"/>
    </xf>
    <xf numFmtId="3" fontId="0" fillId="0" borderId="0" xfId="0" applyNumberFormat="1"/>
    <xf numFmtId="0" fontId="12" fillId="0" borderId="0" xfId="2" applyFont="1" applyAlignment="1" applyProtection="1">
      <alignment vertical="center" wrapText="1"/>
    </xf>
    <xf numFmtId="0" fontId="25" fillId="0" borderId="6" xfId="0" applyNumberFormat="1" applyFont="1" applyFill="1" applyBorder="1" applyAlignment="1" applyProtection="1">
      <alignment horizontal="left" vertical="center" wrapText="1"/>
    </xf>
    <xf numFmtId="3" fontId="0" fillId="0" borderId="6" xfId="0" applyNumberFormat="1" applyFill="1" applyBorder="1"/>
    <xf numFmtId="3" fontId="19" fillId="13" borderId="6" xfId="2" applyNumberFormat="1" applyFont="1" applyFill="1" applyBorder="1" applyAlignment="1" applyProtection="1">
      <alignment vertical="center"/>
    </xf>
    <xf numFmtId="0" fontId="93" fillId="74" borderId="7" xfId="0" applyNumberFormat="1" applyFont="1" applyFill="1" applyBorder="1" applyAlignment="1" applyProtection="1">
      <alignment horizontal="left" vertical="center" wrapText="1"/>
    </xf>
    <xf numFmtId="0" fontId="93" fillId="52" borderId="7" xfId="0" applyNumberFormat="1" applyFont="1" applyFill="1" applyBorder="1" applyAlignment="1" applyProtection="1">
      <alignment horizontal="left" vertical="center" wrapText="1"/>
    </xf>
    <xf numFmtId="0" fontId="94" fillId="52" borderId="7" xfId="0" quotePrefix="1" applyFont="1" applyFill="1" applyBorder="1" applyAlignment="1">
      <alignment horizontal="left" vertical="center" wrapText="1" indent="1"/>
    </xf>
    <xf numFmtId="0" fontId="94" fillId="52" borderId="7" xfId="0" applyFont="1" applyFill="1" applyBorder="1" applyAlignment="1">
      <alignment horizontal="left" vertical="center" indent="1"/>
    </xf>
    <xf numFmtId="0" fontId="94" fillId="52" borderId="7" xfId="0" applyNumberFormat="1" applyFont="1" applyFill="1" applyBorder="1" applyAlignment="1" applyProtection="1">
      <alignment horizontal="left" vertical="center" wrapText="1" indent="1"/>
    </xf>
    <xf numFmtId="0" fontId="2" fillId="0" borderId="6" xfId="0" applyFont="1" applyBorder="1"/>
    <xf numFmtId="0" fontId="2" fillId="0" borderId="6" xfId="0" applyFont="1" applyFill="1" applyBorder="1"/>
    <xf numFmtId="0" fontId="102" fillId="0" borderId="6" xfId="0" applyFont="1" applyBorder="1"/>
    <xf numFmtId="0" fontId="2" fillId="54" borderId="6" xfId="0" applyFont="1" applyFill="1" applyBorder="1"/>
    <xf numFmtId="0" fontId="1" fillId="54" borderId="6" xfId="0" applyFont="1" applyFill="1" applyBorder="1"/>
    <xf numFmtId="3" fontId="8" fillId="0" borderId="4" xfId="4" applyNumberFormat="1" applyFont="1" applyFill="1" applyBorder="1" applyAlignment="1" applyProtection="1">
      <alignment horizontal="right" vertical="center" wrapText="1"/>
      <protection locked="0"/>
    </xf>
    <xf numFmtId="3" fontId="8" fillId="19" borderId="4" xfId="4" applyNumberFormat="1" applyFont="1" applyFill="1" applyBorder="1" applyAlignment="1" applyProtection="1">
      <alignment horizontal="right" vertical="center"/>
      <protection locked="0"/>
    </xf>
    <xf numFmtId="3" fontId="92" fillId="0" borderId="6" xfId="0" applyNumberFormat="1" applyFont="1" applyFill="1" applyBorder="1" applyAlignment="1" applyProtection="1">
      <alignment horizontal="right"/>
      <protection locked="0"/>
    </xf>
    <xf numFmtId="3" fontId="8" fillId="0" borderId="4" xfId="4" applyNumberFormat="1" applyFont="1" applyFill="1" applyBorder="1" applyAlignment="1" applyProtection="1">
      <alignment horizontal="right" vertical="center"/>
      <protection locked="0"/>
    </xf>
    <xf numFmtId="0" fontId="14" fillId="0" borderId="1" xfId="123" quotePrefix="1" applyNumberFormat="1" applyFill="1" applyProtection="1">
      <alignment horizontal="left" vertical="center" indent="1"/>
      <protection locked="0"/>
    </xf>
    <xf numFmtId="0" fontId="0" fillId="0" borderId="0" xfId="0" applyAlignment="1">
      <alignment vertical="center"/>
    </xf>
    <xf numFmtId="0" fontId="8" fillId="0" borderId="0" xfId="4" applyFont="1" applyAlignment="1" applyProtection="1">
      <alignment horizontal="center" vertical="center" wrapText="1"/>
    </xf>
    <xf numFmtId="0" fontId="4" fillId="0" borderId="0" xfId="4" applyFont="1" applyAlignment="1" applyProtection="1"/>
    <xf numFmtId="0" fontId="7" fillId="0" borderId="0" xfId="4" applyFont="1" applyAlignment="1" applyProtection="1">
      <alignment horizontal="center" vertical="center" wrapText="1"/>
    </xf>
    <xf numFmtId="0" fontId="98" fillId="0" borderId="0" xfId="4" applyFont="1" applyAlignment="1" applyProtection="1"/>
    <xf numFmtId="0" fontId="7" fillId="0" borderId="0" xfId="4" applyFont="1" applyBorder="1" applyAlignment="1" applyProtection="1">
      <alignment horizontal="center" vertical="center" wrapText="1"/>
    </xf>
    <xf numFmtId="0" fontId="98" fillId="0" borderId="0" xfId="4" applyFont="1" applyBorder="1" applyAlignment="1" applyProtection="1"/>
    <xf numFmtId="0" fontId="96" fillId="0" borderId="17" xfId="4" applyFont="1" applyBorder="1" applyAlignment="1" applyProtection="1">
      <alignment horizontal="center" vertical="center" wrapText="1"/>
      <protection locked="0"/>
    </xf>
    <xf numFmtId="0" fontId="96" fillId="0" borderId="18" xfId="4" applyFont="1" applyBorder="1" applyAlignment="1" applyProtection="1">
      <alignment horizontal="center" vertical="center" wrapText="1"/>
      <protection locked="0"/>
    </xf>
    <xf numFmtId="0" fontId="96" fillId="0" borderId="19" xfId="4" applyFont="1" applyBorder="1" applyAlignment="1" applyProtection="1">
      <alignment horizontal="center" vertical="center" wrapText="1"/>
      <protection locked="0"/>
    </xf>
    <xf numFmtId="0" fontId="96" fillId="0" borderId="20" xfId="4" applyFont="1" applyFill="1" applyBorder="1" applyAlignment="1" applyProtection="1">
      <alignment horizontal="left" vertical="center" wrapText="1"/>
      <protection locked="0"/>
    </xf>
    <xf numFmtId="0" fontId="96" fillId="0" borderId="15" xfId="4" applyFont="1" applyFill="1" applyBorder="1" applyAlignment="1" applyProtection="1">
      <alignment horizontal="left" vertical="center" wrapText="1"/>
      <protection locked="0"/>
    </xf>
    <xf numFmtId="0" fontId="96" fillId="0" borderId="21" xfId="4" applyFont="1" applyFill="1" applyBorder="1" applyAlignment="1" applyProtection="1">
      <alignment horizontal="left" vertical="center" wrapText="1"/>
      <protection locked="0"/>
    </xf>
    <xf numFmtId="0" fontId="49" fillId="0" borderId="12" xfId="0" applyFont="1" applyBorder="1"/>
    <xf numFmtId="0" fontId="49" fillId="0" borderId="12" xfId="0" applyFont="1" applyBorder="1" applyProtection="1"/>
    <xf numFmtId="0" fontId="49" fillId="0" borderId="0" xfId="0" applyFont="1" applyBorder="1" applyProtection="1"/>
    <xf numFmtId="0" fontId="51" fillId="0" borderId="0" xfId="2" applyNumberFormat="1" applyFont="1" applyFill="1" applyBorder="1" applyAlignment="1" applyProtection="1">
      <alignment horizontal="center" vertical="center" wrapText="1"/>
    </xf>
    <xf numFmtId="0" fontId="92" fillId="55" borderId="9" xfId="0" applyNumberFormat="1" applyFont="1" applyFill="1" applyBorder="1" applyAlignment="1" applyProtection="1">
      <alignment horizontal="center" vertical="center" wrapText="1"/>
    </xf>
    <xf numFmtId="0" fontId="92" fillId="55" borderId="41" xfId="0" applyNumberFormat="1" applyFont="1" applyFill="1" applyBorder="1" applyAlignment="1" applyProtection="1">
      <alignment horizontal="center" vertical="center" wrapText="1"/>
    </xf>
    <xf numFmtId="0" fontId="92" fillId="55" borderId="7" xfId="0" applyNumberFormat="1" applyFont="1" applyFill="1" applyBorder="1" applyAlignment="1" applyProtection="1">
      <alignment horizontal="center" vertical="center" wrapText="1"/>
    </xf>
    <xf numFmtId="0" fontId="95" fillId="0" borderId="0" xfId="0" applyNumberFormat="1" applyFont="1" applyFill="1" applyBorder="1" applyAlignment="1" applyProtection="1">
      <alignment horizontal="center" vertical="center" wrapText="1"/>
    </xf>
    <xf numFmtId="0" fontId="91" fillId="55" borderId="9" xfId="0" applyNumberFormat="1" applyFont="1" applyFill="1" applyBorder="1" applyAlignment="1" applyProtection="1">
      <alignment horizontal="center" vertical="center" wrapText="1"/>
    </xf>
    <xf numFmtId="0" fontId="91" fillId="55" borderId="41" xfId="0" applyNumberFormat="1" applyFont="1" applyFill="1" applyBorder="1" applyAlignment="1" applyProtection="1">
      <alignment horizontal="center" vertical="center" wrapText="1"/>
    </xf>
    <xf numFmtId="0" fontId="91" fillId="55" borderId="7" xfId="0" applyNumberFormat="1" applyFont="1" applyFill="1" applyBorder="1" applyAlignment="1" applyProtection="1">
      <alignment horizontal="center" vertical="center" wrapText="1"/>
    </xf>
    <xf numFmtId="0" fontId="65" fillId="0" borderId="0" xfId="0" applyNumberFormat="1" applyFont="1" applyFill="1" applyBorder="1" applyAlignment="1" applyProtection="1">
      <alignment horizontal="center" vertical="center" wrapText="1"/>
    </xf>
    <xf numFmtId="0" fontId="84" fillId="55" borderId="9" xfId="0" applyNumberFormat="1" applyFont="1" applyFill="1" applyBorder="1" applyAlignment="1" applyProtection="1">
      <alignment horizontal="center" vertical="center" wrapText="1"/>
    </xf>
    <xf numFmtId="0" fontId="84" fillId="55" borderId="41" xfId="0" applyNumberFormat="1" applyFont="1" applyFill="1" applyBorder="1" applyAlignment="1" applyProtection="1">
      <alignment horizontal="center" vertical="center" wrapText="1"/>
    </xf>
    <xf numFmtId="0" fontId="84" fillId="55" borderId="7" xfId="0" applyNumberFormat="1" applyFont="1" applyFill="1" applyBorder="1" applyAlignment="1" applyProtection="1">
      <alignment horizontal="center" vertical="center" wrapText="1"/>
    </xf>
    <xf numFmtId="0" fontId="85" fillId="55" borderId="9" xfId="0" applyNumberFormat="1" applyFont="1" applyFill="1" applyBorder="1" applyAlignment="1" applyProtection="1">
      <alignment horizontal="center" vertical="center" wrapText="1"/>
    </xf>
    <xf numFmtId="0" fontId="85" fillId="55" borderId="41" xfId="0" applyNumberFormat="1" applyFont="1" applyFill="1" applyBorder="1" applyAlignment="1" applyProtection="1">
      <alignment horizontal="center" vertical="center" wrapText="1"/>
    </xf>
    <xf numFmtId="0" fontId="85" fillId="55" borderId="7" xfId="0" applyNumberFormat="1" applyFont="1" applyFill="1" applyBorder="1" applyAlignment="1" applyProtection="1">
      <alignment horizontal="center" vertical="center" wrapText="1"/>
    </xf>
    <xf numFmtId="0" fontId="25" fillId="0" borderId="29" xfId="130" applyFont="1" applyFill="1" applyBorder="1" applyAlignment="1">
      <alignment horizontal="center" vertical="center"/>
    </xf>
    <xf numFmtId="0" fontId="48" fillId="0" borderId="39" xfId="130" applyFont="1" applyFill="1" applyBorder="1" applyAlignment="1">
      <alignment horizontal="left" vertical="center" wrapText="1"/>
    </xf>
  </cellXfs>
  <cellStyles count="146">
    <cellStyle name="Accent1 - 20%" xfId="19"/>
    <cellStyle name="Accent1 - 40%" xfId="20"/>
    <cellStyle name="Accent1 - 60%" xfId="21"/>
    <cellStyle name="Accent2 - 20%" xfId="22"/>
    <cellStyle name="Accent2 - 40%" xfId="23"/>
    <cellStyle name="Accent2 - 60%" xfId="24"/>
    <cellStyle name="Accent3 - 20%" xfId="25"/>
    <cellStyle name="Accent3 - 40%" xfId="26"/>
    <cellStyle name="Accent3 - 60%" xfId="27"/>
    <cellStyle name="Accent4 - 20%" xfId="28"/>
    <cellStyle name="Accent4 - 40%" xfId="29"/>
    <cellStyle name="Accent4 - 60%" xfId="30"/>
    <cellStyle name="Accent5 - 20%" xfId="31"/>
    <cellStyle name="Accent5 - 40%" xfId="32"/>
    <cellStyle name="Accent5 - 60%" xfId="33"/>
    <cellStyle name="Accent6 - 20%" xfId="34"/>
    <cellStyle name="Accent6 - 40%" xfId="35"/>
    <cellStyle name="Accent6 - 60%" xfId="36"/>
    <cellStyle name="Comma 2" xfId="1"/>
    <cellStyle name="Emphasis 1" xfId="37"/>
    <cellStyle name="Emphasis 2" xfId="38"/>
    <cellStyle name="Emphasis 3" xfId="39"/>
    <cellStyle name="Naslov 1" xfId="74"/>
    <cellStyle name="Normal" xfId="0" builtinId="0"/>
    <cellStyle name="Normal 2" xfId="2"/>
    <cellStyle name="Normal 2 2" xfId="115"/>
    <cellStyle name="Normal 2 3" xfId="130"/>
    <cellStyle name="Normal 3" xfId="18"/>
    <cellStyle name="Normal 3 3" xfId="3"/>
    <cellStyle name="Normal 4" xfId="75"/>
    <cellStyle name="Normal 6" xfId="4"/>
    <cellStyle name="Obično_01_ZAGREBAČKA ŽUPANIJA" xfId="71"/>
    <cellStyle name="Obično_14_OSJEČKO-BARANJSKA ŽUPANIJA" xfId="72"/>
    <cellStyle name="Obično_21_GRAD ZAGREB" xfId="131"/>
    <cellStyle name="Obično_List4" xfId="5"/>
    <cellStyle name="Obično_List7" xfId="6"/>
    <cellStyle name="SAPBEXaggData" xfId="7"/>
    <cellStyle name="SAPBEXaggData 2" xfId="76"/>
    <cellStyle name="SAPBEXaggData 3" xfId="137"/>
    <cellStyle name="SAPBEXaggDataEmph" xfId="40"/>
    <cellStyle name="SAPBEXaggDataEmph 2" xfId="77"/>
    <cellStyle name="SAPBEXaggItem" xfId="8"/>
    <cellStyle name="SAPBEXaggItem 2" xfId="78"/>
    <cellStyle name="SAPBEXaggItem 3" xfId="116"/>
    <cellStyle name="SAPBEXaggItem 4" xfId="139"/>
    <cellStyle name="SAPBEXaggItemX" xfId="41"/>
    <cellStyle name="SAPBEXaggItemX 2" xfId="79"/>
    <cellStyle name="SAPBEXchaText" xfId="9"/>
    <cellStyle name="SAPBEXchaText 2" xfId="80"/>
    <cellStyle name="SAPBEXchaText 3" xfId="117"/>
    <cellStyle name="SAPBEXchaText 4" xfId="134"/>
    <cellStyle name="SAPBEXchaText 5" xfId="135"/>
    <cellStyle name="SAPBEXexcBad7" xfId="42"/>
    <cellStyle name="SAPBEXexcBad7 2" xfId="81"/>
    <cellStyle name="SAPBEXexcBad8" xfId="43"/>
    <cellStyle name="SAPBEXexcBad8 2" xfId="82"/>
    <cellStyle name="SAPBEXexcBad9" xfId="44"/>
    <cellStyle name="SAPBEXexcBad9 2" xfId="83"/>
    <cellStyle name="SAPBEXexcCritical4" xfId="45"/>
    <cellStyle name="SAPBEXexcCritical4 2" xfId="84"/>
    <cellStyle name="SAPBEXexcCritical5" xfId="46"/>
    <cellStyle name="SAPBEXexcCritical5 2" xfId="85"/>
    <cellStyle name="SAPBEXexcCritical6" xfId="47"/>
    <cellStyle name="SAPBEXexcCritical6 2" xfId="86"/>
    <cellStyle name="SAPBEXexcGood1" xfId="48"/>
    <cellStyle name="SAPBEXexcGood1 2" xfId="87"/>
    <cellStyle name="SAPBEXexcGood2" xfId="49"/>
    <cellStyle name="SAPBEXexcGood2 2" xfId="88"/>
    <cellStyle name="SAPBEXexcGood3" xfId="50"/>
    <cellStyle name="SAPBEXexcGood3 2" xfId="89"/>
    <cellStyle name="SAPBEXfilterDrill" xfId="51"/>
    <cellStyle name="SAPBEXfilterDrill 2" xfId="90"/>
    <cellStyle name="SAPBEXfilterDrill 3" xfId="118"/>
    <cellStyle name="SAPBEXfilterItem" xfId="52"/>
    <cellStyle name="SAPBEXfilterItem 2" xfId="91"/>
    <cellStyle name="SAPBEXfilterItem 3" xfId="119"/>
    <cellStyle name="SAPBEXfilterItem 4" xfId="136"/>
    <cellStyle name="SAPBEXfilterText" xfId="53"/>
    <cellStyle name="SAPBEXfilterText 2" xfId="92"/>
    <cellStyle name="SAPBEXfilterText 3" xfId="120"/>
    <cellStyle name="SAPBEXformats" xfId="10"/>
    <cellStyle name="SAPBEXformats 2" xfId="93"/>
    <cellStyle name="SAPBEXheaderItem" xfId="54"/>
    <cellStyle name="SAPBEXheaderItem 2" xfId="94"/>
    <cellStyle name="SAPBEXheaderItem 3" xfId="125"/>
    <cellStyle name="SAPBEXheaderText" xfId="55"/>
    <cellStyle name="SAPBEXheaderText 2" xfId="95"/>
    <cellStyle name="SAPBEXheaderText 3" xfId="126"/>
    <cellStyle name="SAPBEXHLevel0" xfId="11"/>
    <cellStyle name="SAPBEXHLevel0 2" xfId="73"/>
    <cellStyle name="SAPBEXHLevel0 3" xfId="96"/>
    <cellStyle name="SAPBEXHLevel0 4" xfId="140"/>
    <cellStyle name="SAPBEXHLevel0X" xfId="56"/>
    <cellStyle name="SAPBEXHLevel0X 2" xfId="97"/>
    <cellStyle name="SAPBEXHLevel0X 3" xfId="133"/>
    <cellStyle name="SAPBEXHLevel1" xfId="12"/>
    <cellStyle name="SAPBEXHLevel1 2" xfId="98"/>
    <cellStyle name="SAPBEXHLevel1 3" xfId="127"/>
    <cellStyle name="SAPBEXHLevel1 4" xfId="143"/>
    <cellStyle name="SAPBEXHLevel1X" xfId="57"/>
    <cellStyle name="SAPBEXHLevel1X 2" xfId="99"/>
    <cellStyle name="SAPBEXHLevel2" xfId="13"/>
    <cellStyle name="SAPBEXHLevel2 2" xfId="100"/>
    <cellStyle name="SAPBEXHLevel2 3" xfId="128"/>
    <cellStyle name="SAPBEXHLevel2 4" xfId="145"/>
    <cellStyle name="SAPBEXHLevel2X" xfId="58"/>
    <cellStyle name="SAPBEXHLevel2X 2" xfId="101"/>
    <cellStyle name="SAPBEXHLevel3" xfId="14"/>
    <cellStyle name="SAPBEXHLevel3 2" xfId="102"/>
    <cellStyle name="SAPBEXHLevel3 3" xfId="121"/>
    <cellStyle name="SAPBEXHLevel3 4" xfId="144"/>
    <cellStyle name="SAPBEXHLevel3X" xfId="59"/>
    <cellStyle name="SAPBEXHLevel3X 2" xfId="103"/>
    <cellStyle name="SAPBEXinputData" xfId="60"/>
    <cellStyle name="SAPBEXinputData 2" xfId="104"/>
    <cellStyle name="SAPBEXItemHeader" xfId="15"/>
    <cellStyle name="SAPBEXresData" xfId="61"/>
    <cellStyle name="SAPBEXresData 2" xfId="105"/>
    <cellStyle name="SAPBEXresDataEmph" xfId="62"/>
    <cellStyle name="SAPBEXresDataEmph 2" xfId="106"/>
    <cellStyle name="SAPBEXresDataEmph 3" xfId="122"/>
    <cellStyle name="SAPBEXresItem" xfId="63"/>
    <cellStyle name="SAPBEXresItem 2" xfId="107"/>
    <cellStyle name="SAPBEXresItemX" xfId="64"/>
    <cellStyle name="SAPBEXresItemX 2" xfId="108"/>
    <cellStyle name="SAPBEXstdData" xfId="16"/>
    <cellStyle name="SAPBEXstdData 2" xfId="109"/>
    <cellStyle name="SAPBEXstdData 3" xfId="141"/>
    <cellStyle name="SAPBEXstdDataEmph" xfId="65"/>
    <cellStyle name="SAPBEXstdDataEmph 2" xfId="110"/>
    <cellStyle name="SAPBEXstdItem" xfId="17"/>
    <cellStyle name="SAPBEXstdItem 2" xfId="111"/>
    <cellStyle name="SAPBEXstdItem 3" xfId="123"/>
    <cellStyle name="SAPBEXstdItem 4" xfId="132"/>
    <cellStyle name="SAPBEXstdItemX" xfId="66"/>
    <cellStyle name="SAPBEXstdItemX 2" xfId="112"/>
    <cellStyle name="SAPBEXtitle" xfId="67"/>
    <cellStyle name="SAPBEXtitle 2" xfId="113"/>
    <cellStyle name="SAPBEXtitle 3" xfId="124"/>
    <cellStyle name="SAPBEXtitle 4" xfId="138"/>
    <cellStyle name="SAPBEXunassignedItem" xfId="68"/>
    <cellStyle name="SAPBEXunassignedItem 2" xfId="129"/>
    <cellStyle name="SAPBEXundefined" xfId="69"/>
    <cellStyle name="SAPBEXundefined 2" xfId="114"/>
    <cellStyle name="SAPBEXundefined 3" xfId="142"/>
    <cellStyle name="Sheet Title" xfId="7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6" name="Line 2"/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7" name="Line 1"/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9" name="Line 1"/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10" name="Line 2"/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11" name="Line 1"/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12" name="Line 2"/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3" name="Line 1"/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14" name="Line 2"/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" name="Line 1"/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6" name="Line 1"/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17" name="Line 2"/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1085850</xdr:colOff>
      <xdr:row>12</xdr:row>
      <xdr:rowOff>0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485775" y="6067425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0" name="Line 1"/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1" name="Line 2"/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2" name="Line 1"/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3" name="Line 2"/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4" name="Line 1"/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5" name="Line 2"/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8" name="Line 2"/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9" name="Line 1"/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0" name="Line 2"/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1" name="Line 1"/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2" name="Line 2"/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3" name="Line 1"/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4" name="Line 2"/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5" name="Line 1"/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6" name="Line 2"/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B994"/>
  <sheetViews>
    <sheetView showGridLines="0" topLeftCell="A7" zoomScale="90" zoomScaleNormal="90" workbookViewId="0">
      <selection activeCell="C1" sqref="C1:G1"/>
    </sheetView>
  </sheetViews>
  <sheetFormatPr defaultColWidth="0" defaultRowHeight="12.75"/>
  <cols>
    <col min="1" max="1" width="7.5703125" style="51" customWidth="1"/>
    <col min="2" max="2" width="36.140625" style="51" bestFit="1" customWidth="1"/>
    <col min="3" max="4" width="19.5703125" style="248" customWidth="1"/>
    <col min="5" max="5" width="21.42578125" style="51" customWidth="1"/>
    <col min="6" max="6" width="21.140625" style="51" customWidth="1"/>
    <col min="7" max="7" width="21.7109375" style="51" customWidth="1"/>
    <col min="8" max="8" width="13.7109375" style="51" customWidth="1"/>
    <col min="9" max="13" width="11.42578125" style="51" hidden="1" customWidth="1"/>
    <col min="14" max="14" width="16.42578125" style="51" hidden="1" customWidth="1"/>
    <col min="15" max="15" width="7.85546875" style="51" hidden="1" customWidth="1"/>
    <col min="16" max="16" width="97.5703125" style="51" hidden="1" customWidth="1"/>
    <col min="17" max="17" width="19.5703125" style="51" hidden="1" customWidth="1"/>
    <col min="18" max="20" width="11.42578125" style="51" hidden="1" customWidth="1"/>
    <col min="21" max="21" width="12.85546875" style="51" hidden="1" customWidth="1"/>
    <col min="22" max="28" width="11.42578125" style="51" hidden="1" customWidth="1"/>
    <col min="29" max="16384" width="14.42578125" style="51" hidden="1"/>
  </cols>
  <sheetData>
    <row r="1" spans="1:28" ht="36.75" customHeight="1" thickBot="1">
      <c r="A1" s="52"/>
      <c r="B1" s="293" t="s">
        <v>256</v>
      </c>
      <c r="C1" s="382" t="s">
        <v>4821</v>
      </c>
      <c r="D1" s="383"/>
      <c r="E1" s="383"/>
      <c r="F1" s="383"/>
      <c r="G1" s="384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28" ht="16.5" thickBot="1">
      <c r="A2" s="52"/>
      <c r="B2" s="294" t="s">
        <v>0</v>
      </c>
      <c r="C2" s="385" t="s">
        <v>4822</v>
      </c>
      <c r="D2" s="386"/>
      <c r="E2" s="386"/>
      <c r="F2" s="386"/>
      <c r="G2" s="387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</row>
    <row r="3" spans="1:28" ht="16.5" thickBot="1">
      <c r="A3" s="53"/>
      <c r="B3" s="294" t="s">
        <v>1</v>
      </c>
      <c r="C3" s="385" t="s">
        <v>4823</v>
      </c>
      <c r="D3" s="386"/>
      <c r="E3" s="386"/>
      <c r="F3" s="386"/>
      <c r="G3" s="387"/>
      <c r="H3" s="52"/>
      <c r="I3" s="52"/>
      <c r="J3" s="52"/>
      <c r="K3" s="52"/>
      <c r="L3" s="52"/>
      <c r="M3" s="54" t="s">
        <v>259</v>
      </c>
      <c r="N3" s="54" t="s">
        <v>627</v>
      </c>
      <c r="O3" s="54" t="s">
        <v>260</v>
      </c>
      <c r="P3" s="54" t="s">
        <v>261</v>
      </c>
      <c r="Q3" s="54" t="s">
        <v>262</v>
      </c>
      <c r="R3" s="54" t="s">
        <v>263</v>
      </c>
      <c r="S3" s="54" t="s">
        <v>264</v>
      </c>
      <c r="T3" s="54" t="s">
        <v>265</v>
      </c>
      <c r="U3" s="54" t="s">
        <v>266</v>
      </c>
      <c r="V3" s="54" t="s">
        <v>625</v>
      </c>
      <c r="W3" s="55" t="s">
        <v>201</v>
      </c>
      <c r="X3" s="52"/>
      <c r="Y3" s="52"/>
      <c r="Z3" s="52"/>
      <c r="AA3" s="52"/>
      <c r="AB3" s="52"/>
    </row>
    <row r="4" spans="1:28" ht="16.5" thickBot="1">
      <c r="A4" s="56"/>
      <c r="B4" s="294" t="s">
        <v>2</v>
      </c>
      <c r="C4" s="385" t="s">
        <v>4824</v>
      </c>
      <c r="D4" s="386"/>
      <c r="E4" s="386"/>
      <c r="F4" s="386"/>
      <c r="G4" s="387"/>
      <c r="H4" s="52"/>
      <c r="I4" s="52"/>
      <c r="J4" s="52"/>
      <c r="K4" s="52"/>
      <c r="L4" s="52"/>
      <c r="M4" s="51">
        <v>0</v>
      </c>
      <c r="N4" s="51" t="s">
        <v>628</v>
      </c>
      <c r="V4" s="51" t="s">
        <v>648</v>
      </c>
      <c r="W4" s="51" t="s">
        <v>648</v>
      </c>
      <c r="X4" s="52"/>
      <c r="Y4" s="52"/>
      <c r="Z4" s="52"/>
      <c r="AA4" s="52"/>
      <c r="AB4" s="52"/>
    </row>
    <row r="5" spans="1:28" ht="16.5" thickBot="1">
      <c r="A5" s="56"/>
      <c r="B5" s="294" t="s">
        <v>255</v>
      </c>
      <c r="C5" s="385" t="s">
        <v>4825</v>
      </c>
      <c r="D5" s="386"/>
      <c r="E5" s="386"/>
      <c r="F5" s="386"/>
      <c r="G5" s="387"/>
      <c r="H5" s="52"/>
      <c r="I5" s="52"/>
      <c r="J5" s="52"/>
      <c r="K5" s="52"/>
      <c r="L5" s="52"/>
      <c r="M5" s="112">
        <f t="shared" ref="M5:M70" si="0">+M4+1</f>
        <v>1</v>
      </c>
      <c r="N5" s="110" t="str">
        <f>O5&amp;" "&amp;P5</f>
        <v xml:space="preserve">1222 MINISTARSTVO ZNANOSTI I OBRAZOVANJA </v>
      </c>
      <c r="O5" s="110">
        <v>1222</v>
      </c>
      <c r="P5" s="113" t="s">
        <v>1307</v>
      </c>
      <c r="Q5" s="114"/>
      <c r="R5" s="119" t="s">
        <v>267</v>
      </c>
      <c r="S5" s="113" t="s">
        <v>268</v>
      </c>
      <c r="T5" s="111">
        <v>3271030</v>
      </c>
      <c r="U5" s="107" t="s">
        <v>1308</v>
      </c>
      <c r="V5" s="108" t="s">
        <v>996</v>
      </c>
      <c r="W5" s="109" t="s">
        <v>772</v>
      </c>
      <c r="X5" s="52"/>
      <c r="Y5" s="52"/>
      <c r="Z5" s="52"/>
      <c r="AA5" s="52"/>
      <c r="AB5" s="52"/>
    </row>
    <row r="6" spans="1:28" ht="15">
      <c r="A6" s="56"/>
      <c r="B6" s="56"/>
      <c r="C6" s="56"/>
      <c r="D6" s="56"/>
      <c r="E6" s="52"/>
      <c r="F6" s="52"/>
      <c r="G6" s="52"/>
      <c r="H6" s="52"/>
      <c r="I6" s="52"/>
      <c r="J6" s="52"/>
      <c r="K6" s="52"/>
      <c r="L6" s="52"/>
      <c r="M6" s="112">
        <f t="shared" si="0"/>
        <v>2</v>
      </c>
      <c r="N6" s="110" t="str">
        <f t="shared" ref="N6:N71" si="1">O6&amp;" "&amp;P6</f>
        <v>2063 FAKULTET ORGANIZACIJE I INFORMATIKE U VARAŽDINU</v>
      </c>
      <c r="O6" s="110">
        <v>2063</v>
      </c>
      <c r="P6" s="113" t="s">
        <v>481</v>
      </c>
      <c r="Q6" s="114" t="s">
        <v>390</v>
      </c>
      <c r="R6" s="113" t="s">
        <v>482</v>
      </c>
      <c r="S6" s="113" t="s">
        <v>438</v>
      </c>
      <c r="T6" s="111">
        <v>3006107</v>
      </c>
      <c r="U6" s="107" t="s">
        <v>483</v>
      </c>
      <c r="V6" s="108" t="s">
        <v>44</v>
      </c>
      <c r="W6" s="109" t="s">
        <v>43</v>
      </c>
      <c r="X6" s="52"/>
      <c r="Y6" s="52"/>
      <c r="Z6" s="52"/>
      <c r="AA6" s="52"/>
      <c r="AB6" s="52"/>
    </row>
    <row r="7" spans="1:28" s="296" customFormat="1" ht="28.5" customHeight="1">
      <c r="B7" s="378" t="s">
        <v>4049</v>
      </c>
      <c r="C7" s="378"/>
      <c r="D7" s="378"/>
      <c r="E7" s="379"/>
      <c r="F7" s="379"/>
      <c r="G7" s="379"/>
      <c r="H7" s="297"/>
      <c r="I7" s="297"/>
      <c r="J7" s="297"/>
      <c r="K7" s="297"/>
      <c r="L7" s="297"/>
      <c r="M7" s="298">
        <f t="shared" si="0"/>
        <v>3</v>
      </c>
      <c r="N7" s="299" t="str">
        <f t="shared" si="1"/>
        <v>43749 MEĐIMURSKO VELEUČILIŠTE U ČAKOVCU</v>
      </c>
      <c r="O7" s="299">
        <v>43749</v>
      </c>
      <c r="P7" s="300" t="s">
        <v>484</v>
      </c>
      <c r="Q7" s="301" t="s">
        <v>485</v>
      </c>
      <c r="R7" s="300" t="s">
        <v>486</v>
      </c>
      <c r="S7" s="300" t="s">
        <v>487</v>
      </c>
      <c r="T7" s="302">
        <v>2382512</v>
      </c>
      <c r="U7" s="303" t="s">
        <v>488</v>
      </c>
      <c r="V7" s="304" t="s">
        <v>44</v>
      </c>
      <c r="W7" s="305" t="s">
        <v>43</v>
      </c>
      <c r="X7" s="297"/>
      <c r="Y7" s="297"/>
      <c r="Z7" s="297"/>
      <c r="AA7" s="297"/>
      <c r="AB7" s="297"/>
    </row>
    <row r="8" spans="1:28" s="296" customFormat="1" ht="12" customHeight="1">
      <c r="B8" s="249"/>
      <c r="C8" s="249"/>
      <c r="D8" s="249"/>
      <c r="H8" s="297"/>
      <c r="I8" s="297"/>
      <c r="J8" s="297"/>
      <c r="K8" s="297"/>
      <c r="L8" s="297"/>
      <c r="M8" s="298">
        <f t="shared" si="0"/>
        <v>4</v>
      </c>
      <c r="N8" s="299" t="str">
        <f t="shared" si="1"/>
        <v>2452 SVEUČILIŠTE J. J. STROSSMAYERA U OSIJEKU</v>
      </c>
      <c r="O8" s="299">
        <v>2452</v>
      </c>
      <c r="P8" s="300" t="s">
        <v>1309</v>
      </c>
      <c r="Q8" s="306" t="s">
        <v>269</v>
      </c>
      <c r="R8" s="300" t="s">
        <v>270</v>
      </c>
      <c r="S8" s="300" t="s">
        <v>271</v>
      </c>
      <c r="T8" s="302">
        <v>3049779</v>
      </c>
      <c r="U8" s="303" t="s">
        <v>272</v>
      </c>
      <c r="V8" s="304" t="s">
        <v>44</v>
      </c>
      <c r="W8" s="305" t="s">
        <v>43</v>
      </c>
      <c r="X8" s="297"/>
      <c r="Y8" s="297"/>
      <c r="Z8" s="297"/>
      <c r="AA8" s="297"/>
      <c r="AB8" s="297"/>
    </row>
    <row r="9" spans="1:28" s="296" customFormat="1" ht="12" customHeight="1">
      <c r="B9" s="378" t="s">
        <v>3</v>
      </c>
      <c r="C9" s="378"/>
      <c r="D9" s="378"/>
      <c r="E9" s="379"/>
      <c r="F9" s="379"/>
      <c r="G9" s="379"/>
      <c r="H9" s="297"/>
      <c r="I9" s="297"/>
      <c r="J9" s="297"/>
      <c r="K9" s="297"/>
      <c r="L9" s="297"/>
      <c r="M9" s="298">
        <f t="shared" si="0"/>
        <v>5</v>
      </c>
      <c r="N9" s="299" t="str">
        <f t="shared" si="1"/>
        <v>50215 SVEUČILIŠTE J. J. STROSSMAYERA U OSIJEKU - AKADEMIJA ZA UMJETNOST I KULTURU U OSIJEKU</v>
      </c>
      <c r="O9" s="299">
        <v>50215</v>
      </c>
      <c r="P9" s="300" t="s">
        <v>1310</v>
      </c>
      <c r="Q9" s="306" t="s">
        <v>269</v>
      </c>
      <c r="R9" s="300" t="s">
        <v>296</v>
      </c>
      <c r="S9" s="300" t="s">
        <v>271</v>
      </c>
      <c r="T9" s="302">
        <v>4907361</v>
      </c>
      <c r="U9" s="303" t="s">
        <v>1269</v>
      </c>
      <c r="V9" s="304" t="s">
        <v>44</v>
      </c>
      <c r="W9" s="305" t="s">
        <v>43</v>
      </c>
      <c r="X9" s="297"/>
      <c r="Y9" s="297"/>
      <c r="Z9" s="297"/>
      <c r="AA9" s="297"/>
      <c r="AB9" s="297"/>
    </row>
    <row r="10" spans="1:28" s="296" customFormat="1" ht="12" customHeight="1">
      <c r="B10" s="249"/>
      <c r="C10" s="249"/>
      <c r="D10" s="249"/>
      <c r="H10" s="297"/>
      <c r="I10" s="297"/>
      <c r="J10" s="297"/>
      <c r="K10" s="297"/>
      <c r="L10" s="297"/>
      <c r="M10" s="298">
        <f t="shared" si="0"/>
        <v>6</v>
      </c>
      <c r="N10" s="299" t="str">
        <f t="shared" si="1"/>
        <v>2284 SVEUČILIŠTE J. J. STROSSMAYERA U OSIJEKU - EKONOMSKI FAKULTET</v>
      </c>
      <c r="O10" s="299">
        <v>2284</v>
      </c>
      <c r="P10" s="300" t="s">
        <v>1311</v>
      </c>
      <c r="Q10" s="306" t="s">
        <v>269</v>
      </c>
      <c r="R10" s="300" t="s">
        <v>273</v>
      </c>
      <c r="S10" s="300" t="s">
        <v>271</v>
      </c>
      <c r="T10" s="302">
        <v>3021645</v>
      </c>
      <c r="U10" s="303" t="s">
        <v>274</v>
      </c>
      <c r="V10" s="304" t="s">
        <v>44</v>
      </c>
      <c r="W10" s="305" t="s">
        <v>43</v>
      </c>
      <c r="X10" s="297"/>
      <c r="Y10" s="297"/>
      <c r="Z10" s="297"/>
      <c r="AA10" s="297"/>
      <c r="AB10" s="297"/>
    </row>
    <row r="11" spans="1:28" s="296" customFormat="1" ht="17.25" customHeight="1">
      <c r="B11" s="380" t="s">
        <v>3879</v>
      </c>
      <c r="C11" s="380"/>
      <c r="D11" s="380"/>
      <c r="E11" s="381"/>
      <c r="F11" s="381"/>
      <c r="G11" s="381"/>
      <c r="H11" s="247"/>
      <c r="I11" s="297"/>
      <c r="J11" s="297"/>
      <c r="K11" s="297"/>
      <c r="L11" s="297"/>
      <c r="M11" s="298">
        <f t="shared" si="0"/>
        <v>7</v>
      </c>
      <c r="N11" s="299" t="str">
        <f t="shared" si="1"/>
        <v>2268 SVEUČILIŠTE J. J. STROSSMAYERA U OSIJEKU - FAKULTET AGROBIOTEHNIČKIH ZNANOSTI OSIJEK</v>
      </c>
      <c r="O11" s="299">
        <v>2268</v>
      </c>
      <c r="P11" s="300" t="s">
        <v>1312</v>
      </c>
      <c r="Q11" s="306" t="s">
        <v>269</v>
      </c>
      <c r="R11" s="300" t="s">
        <v>284</v>
      </c>
      <c r="S11" s="300" t="s">
        <v>271</v>
      </c>
      <c r="T11" s="302">
        <v>3058212</v>
      </c>
      <c r="U11" s="303" t="s">
        <v>285</v>
      </c>
      <c r="V11" s="304" t="s">
        <v>44</v>
      </c>
      <c r="W11" s="305" t="s">
        <v>43</v>
      </c>
      <c r="X11" s="297"/>
      <c r="Y11" s="297"/>
      <c r="Z11" s="297"/>
      <c r="AA11" s="297"/>
      <c r="AB11" s="297"/>
    </row>
    <row r="12" spans="1:28" ht="16.5" customHeight="1">
      <c r="A12" s="58"/>
      <c r="B12" s="58"/>
      <c r="C12" s="58"/>
      <c r="D12" s="58"/>
      <c r="E12" s="52"/>
      <c r="F12" s="52"/>
      <c r="G12" s="210" t="s">
        <v>4039</v>
      </c>
      <c r="H12" s="62"/>
      <c r="I12" s="52"/>
      <c r="J12" s="52"/>
      <c r="K12" s="52"/>
      <c r="L12" s="52"/>
      <c r="M12" s="112">
        <f t="shared" si="0"/>
        <v>8</v>
      </c>
      <c r="N12" s="110" t="str">
        <f t="shared" si="1"/>
        <v>2313 SVEUČILIŠTE J. J. STROSSMAYERA U OSIJEKU - FAKULTET ELEKTROTEHNIKE, RAČUNARSTVA I INFORMACIJSKIH TEHNOLOGIJA OSIJEK</v>
      </c>
      <c r="O12" s="110">
        <v>2313</v>
      </c>
      <c r="P12" s="113" t="s">
        <v>1313</v>
      </c>
      <c r="Q12" s="120" t="s">
        <v>269</v>
      </c>
      <c r="R12" s="113" t="s">
        <v>275</v>
      </c>
      <c r="S12" s="113" t="s">
        <v>271</v>
      </c>
      <c r="T12" s="111">
        <v>3392589</v>
      </c>
      <c r="U12" s="107" t="s">
        <v>276</v>
      </c>
      <c r="V12" s="108" t="s">
        <v>44</v>
      </c>
      <c r="W12" s="109" t="s">
        <v>43</v>
      </c>
      <c r="X12" s="52"/>
      <c r="Y12" s="52"/>
      <c r="Z12" s="52"/>
      <c r="AA12" s="52"/>
      <c r="AB12" s="52"/>
    </row>
    <row r="13" spans="1:28" ht="30">
      <c r="A13" s="59"/>
      <c r="B13" s="59"/>
      <c r="C13" s="59" t="s">
        <v>4775</v>
      </c>
      <c r="D13" s="59" t="s">
        <v>4776</v>
      </c>
      <c r="E13" s="59" t="s">
        <v>4779</v>
      </c>
      <c r="F13" s="59" t="s">
        <v>4780</v>
      </c>
      <c r="G13" s="59" t="s">
        <v>4781</v>
      </c>
      <c r="H13" s="52"/>
      <c r="I13" s="52"/>
      <c r="J13" s="52"/>
      <c r="K13" s="52"/>
      <c r="L13" s="52"/>
      <c r="M13" s="112">
        <f t="shared" si="0"/>
        <v>9</v>
      </c>
      <c r="N13" s="110" t="str">
        <f t="shared" si="1"/>
        <v>49796 SVEUČILIŠTE J. J. STROSSMAYERA U OSIJEKU - FAKULTET ZA DENTALNU MEDICINU I ZDRAVSTVO</v>
      </c>
      <c r="O13" s="110">
        <v>49796</v>
      </c>
      <c r="P13" s="113" t="s">
        <v>1314</v>
      </c>
      <c r="Q13" s="120" t="s">
        <v>269</v>
      </c>
      <c r="R13" s="113" t="s">
        <v>294</v>
      </c>
      <c r="S13" s="113" t="s">
        <v>271</v>
      </c>
      <c r="T13" s="111">
        <v>4748875</v>
      </c>
      <c r="U13" s="107" t="s">
        <v>295</v>
      </c>
      <c r="V13" s="108" t="s">
        <v>44</v>
      </c>
      <c r="W13" s="109" t="s">
        <v>43</v>
      </c>
      <c r="X13" s="52"/>
      <c r="Y13" s="52"/>
      <c r="Z13" s="52"/>
      <c r="AA13" s="52"/>
      <c r="AB13" s="52"/>
    </row>
    <row r="14" spans="1:28" ht="19.5" customHeight="1">
      <c r="A14" s="60"/>
      <c r="B14" s="60" t="s">
        <v>4</v>
      </c>
      <c r="C14" s="61">
        <f>SUM(C15:C16)</f>
        <v>4145840.4599999995</v>
      </c>
      <c r="D14" s="61">
        <f>SUM(D15:D16)</f>
        <v>4842141</v>
      </c>
      <c r="E14" s="61">
        <f>SUM(E15:E16)</f>
        <v>4729250</v>
      </c>
      <c r="F14" s="61">
        <f>+F15+F16</f>
        <v>4685208</v>
      </c>
      <c r="G14" s="61">
        <f>+G15+G16</f>
        <v>4726408</v>
      </c>
      <c r="H14" s="52"/>
      <c r="I14" s="66"/>
      <c r="J14" s="52"/>
      <c r="K14" s="52"/>
      <c r="L14" s="52"/>
      <c r="M14" s="112">
        <f t="shared" si="0"/>
        <v>10</v>
      </c>
      <c r="N14" s="110" t="str">
        <f t="shared" si="1"/>
        <v>22486 SVEUČILIŠTE J. J. STROSSMAYERA U OSIJEKU - FAKULTET ZA ODGOJNE I OBRAZOVNE ZNANOSTI</v>
      </c>
      <c r="O14" s="110">
        <v>22486</v>
      </c>
      <c r="P14" s="113" t="s">
        <v>1315</v>
      </c>
      <c r="Q14" s="120" t="s">
        <v>269</v>
      </c>
      <c r="R14" s="113" t="s">
        <v>289</v>
      </c>
      <c r="S14" s="113" t="s">
        <v>271</v>
      </c>
      <c r="T14" s="111">
        <v>1404881</v>
      </c>
      <c r="U14" s="107" t="s">
        <v>290</v>
      </c>
      <c r="V14" s="108" t="s">
        <v>44</v>
      </c>
      <c r="W14" s="109" t="s">
        <v>43</v>
      </c>
      <c r="X14" s="52"/>
      <c r="Y14" s="52"/>
      <c r="Z14" s="52"/>
      <c r="AA14" s="52"/>
      <c r="AB14" s="52"/>
    </row>
    <row r="15" spans="1:28" ht="19.5" customHeight="1">
      <c r="A15" s="63">
        <v>6</v>
      </c>
      <c r="B15" s="60" t="s">
        <v>5</v>
      </c>
      <c r="C15" s="373">
        <f>1242139.41-93.65+2903701.05</f>
        <v>4145746.8099999996</v>
      </c>
      <c r="D15" s="373">
        <v>4841876</v>
      </c>
      <c r="E15" s="64">
        <f>'A.1 PRIHODI I RASHODI EK'!F11</f>
        <v>4729050</v>
      </c>
      <c r="F15" s="64">
        <f>'A.1 PRIHODI I RASHODI EK'!G11</f>
        <v>4685158</v>
      </c>
      <c r="G15" s="64">
        <f>'A.1 PRIHODI I RASHODI EK'!H11</f>
        <v>4726358</v>
      </c>
      <c r="H15" s="52"/>
      <c r="I15" s="52"/>
      <c r="J15" s="52"/>
      <c r="K15" s="52"/>
      <c r="L15" s="52"/>
      <c r="M15" s="112">
        <f t="shared" si="0"/>
        <v>11</v>
      </c>
      <c r="N15" s="110" t="str">
        <f t="shared" si="1"/>
        <v>2321 SVEUČILIŠTE J. J. STROSSMAYERA U OSIJEKU - FILOZOFSKI FAKULTET</v>
      </c>
      <c r="O15" s="110">
        <v>2321</v>
      </c>
      <c r="P15" s="113" t="s">
        <v>1316</v>
      </c>
      <c r="Q15" s="120" t="s">
        <v>269</v>
      </c>
      <c r="R15" s="113" t="s">
        <v>277</v>
      </c>
      <c r="S15" s="113" t="s">
        <v>271</v>
      </c>
      <c r="T15" s="111">
        <v>3014185</v>
      </c>
      <c r="U15" s="107" t="s">
        <v>278</v>
      </c>
      <c r="V15" s="108" t="s">
        <v>44</v>
      </c>
      <c r="W15" s="109" t="s">
        <v>43</v>
      </c>
      <c r="X15" s="52"/>
      <c r="Y15" s="52"/>
      <c r="Z15" s="52"/>
      <c r="AA15" s="52"/>
      <c r="AB15" s="52"/>
    </row>
    <row r="16" spans="1:28" ht="19.5" customHeight="1">
      <c r="A16" s="63">
        <v>7</v>
      </c>
      <c r="B16" s="65" t="s">
        <v>6</v>
      </c>
      <c r="C16" s="373">
        <v>93.65</v>
      </c>
      <c r="D16" s="373">
        <v>265</v>
      </c>
      <c r="E16" s="64">
        <f>'A.1 PRIHODI I RASHODI EK'!F19</f>
        <v>200</v>
      </c>
      <c r="F16" s="64">
        <f>'A.1 PRIHODI I RASHODI EK'!G19</f>
        <v>50</v>
      </c>
      <c r="G16" s="64">
        <f>'A.1 PRIHODI I RASHODI EK'!H19</f>
        <v>50</v>
      </c>
      <c r="H16" s="52"/>
      <c r="I16" s="52"/>
      <c r="J16" s="52"/>
      <c r="K16" s="52"/>
      <c r="L16" s="52"/>
      <c r="M16" s="112">
        <f t="shared" si="0"/>
        <v>12</v>
      </c>
      <c r="N16" s="110" t="str">
        <f t="shared" si="1"/>
        <v>2508 SVEUČILIŠTE J. J. STROSSMAYERA U OSIJEKU - GRADSKA I SVEUČILIŠNA KNJIŽNICA</v>
      </c>
      <c r="O16" s="110">
        <v>2508</v>
      </c>
      <c r="P16" s="113" t="s">
        <v>1317</v>
      </c>
      <c r="Q16" s="120" t="s">
        <v>269</v>
      </c>
      <c r="R16" s="113" t="s">
        <v>279</v>
      </c>
      <c r="S16" s="113" t="s">
        <v>271</v>
      </c>
      <c r="T16" s="111">
        <v>3014347</v>
      </c>
      <c r="U16" s="107" t="s">
        <v>280</v>
      </c>
      <c r="V16" s="108" t="s">
        <v>44</v>
      </c>
      <c r="W16" s="109" t="s">
        <v>43</v>
      </c>
      <c r="X16" s="52"/>
      <c r="Y16" s="52"/>
      <c r="Z16" s="52"/>
      <c r="AA16" s="52"/>
      <c r="AB16" s="52"/>
    </row>
    <row r="17" spans="1:28" ht="19.5" customHeight="1">
      <c r="A17" s="67"/>
      <c r="B17" s="65" t="s">
        <v>7</v>
      </c>
      <c r="C17" s="68">
        <f>SUM(C18:C19)</f>
        <v>4526278</v>
      </c>
      <c r="D17" s="68">
        <f>SUM(D18:D19)</f>
        <v>5020564</v>
      </c>
      <c r="E17" s="68">
        <f>SUM(E18:E19)</f>
        <v>5026674</v>
      </c>
      <c r="F17" s="68">
        <f>+F18+F19</f>
        <v>4915458</v>
      </c>
      <c r="G17" s="68">
        <f>+G18+G19</f>
        <v>4857794</v>
      </c>
      <c r="H17" s="52"/>
      <c r="I17" s="52"/>
      <c r="J17" s="52"/>
      <c r="K17" s="52"/>
      <c r="L17" s="52"/>
      <c r="M17" s="112">
        <f t="shared" si="0"/>
        <v>13</v>
      </c>
      <c r="N17" s="110" t="str">
        <f t="shared" si="1"/>
        <v>2250 SVEUČILIŠTE J. J. STROSSMAYERA U OSIJEKU - GRAĐEVINSKI I ARHITEKTONSKI FAKULTET OSIJEK</v>
      </c>
      <c r="O17" s="110">
        <v>2250</v>
      </c>
      <c r="P17" s="113" t="s">
        <v>1318</v>
      </c>
      <c r="Q17" s="120" t="s">
        <v>269</v>
      </c>
      <c r="R17" s="113" t="s">
        <v>1268</v>
      </c>
      <c r="S17" s="113" t="s">
        <v>271</v>
      </c>
      <c r="T17" s="111">
        <v>3397335</v>
      </c>
      <c r="U17" s="107" t="s">
        <v>281</v>
      </c>
      <c r="V17" s="108" t="s">
        <v>44</v>
      </c>
      <c r="W17" s="109" t="s">
        <v>43</v>
      </c>
      <c r="X17" s="52"/>
      <c r="Y17" s="52"/>
      <c r="Z17" s="52"/>
      <c r="AA17" s="52"/>
      <c r="AB17" s="52"/>
    </row>
    <row r="18" spans="1:28" ht="19.5" customHeight="1">
      <c r="A18" s="67">
        <v>3</v>
      </c>
      <c r="B18" s="60" t="s">
        <v>8</v>
      </c>
      <c r="C18" s="370">
        <v>4474810</v>
      </c>
      <c r="D18" s="370">
        <v>4857216</v>
      </c>
      <c r="E18" s="69">
        <f>'A.1 PRIHODI I RASHODI EK'!F27</f>
        <v>4962164</v>
      </c>
      <c r="F18" s="69">
        <f>'A.1 PRIHODI I RASHODI EK'!G27</f>
        <v>4852548</v>
      </c>
      <c r="G18" s="69">
        <f>'A.1 PRIHODI I RASHODI EK'!H27</f>
        <v>4805299</v>
      </c>
      <c r="H18" s="52"/>
      <c r="I18" s="52"/>
      <c r="J18" s="52"/>
      <c r="K18" s="52"/>
      <c r="L18" s="52"/>
      <c r="M18" s="112">
        <f t="shared" si="0"/>
        <v>14</v>
      </c>
      <c r="N18" s="110" t="str">
        <f t="shared" si="1"/>
        <v>38479 SVEUČILIŠTE J. J. STROSSMAYERA U OSIJEKU - KATOLIČKI BOGOSLOVNI FAKULTET U ĐAKOVU</v>
      </c>
      <c r="O18" s="110">
        <v>38479</v>
      </c>
      <c r="P18" s="113" t="s">
        <v>1319</v>
      </c>
      <c r="Q18" s="120" t="s">
        <v>269</v>
      </c>
      <c r="R18" s="113" t="s">
        <v>291</v>
      </c>
      <c r="S18" s="113" t="s">
        <v>292</v>
      </c>
      <c r="T18" s="111">
        <v>1986490</v>
      </c>
      <c r="U18" s="107" t="s">
        <v>293</v>
      </c>
      <c r="V18" s="108" t="s">
        <v>44</v>
      </c>
      <c r="W18" s="109" t="s">
        <v>43</v>
      </c>
      <c r="X18" s="52"/>
      <c r="Y18" s="52"/>
      <c r="Z18" s="52"/>
      <c r="AA18" s="52"/>
      <c r="AB18" s="52"/>
    </row>
    <row r="19" spans="1:28" ht="19.5" customHeight="1">
      <c r="A19" s="63">
        <v>4</v>
      </c>
      <c r="B19" s="65" t="s">
        <v>9</v>
      </c>
      <c r="C19" s="370">
        <v>51468</v>
      </c>
      <c r="D19" s="370">
        <v>163348</v>
      </c>
      <c r="E19" s="69">
        <f>'A.1 PRIHODI I RASHODI EK'!F35</f>
        <v>64510</v>
      </c>
      <c r="F19" s="69">
        <f>'A.1 PRIHODI I RASHODI EK'!G35</f>
        <v>62910</v>
      </c>
      <c r="G19" s="69">
        <f>'A.1 PRIHODI I RASHODI EK'!H35</f>
        <v>52495</v>
      </c>
      <c r="H19" s="52"/>
      <c r="I19" s="52"/>
      <c r="J19" s="52"/>
      <c r="K19" s="52"/>
      <c r="L19" s="52"/>
      <c r="M19" s="112">
        <f t="shared" si="0"/>
        <v>15</v>
      </c>
      <c r="N19" s="110" t="str">
        <f t="shared" si="1"/>
        <v>51450 SVEUČILIŠTE J. J. STROSSMAYERA U OSIJEKU - KINEZIOLOŠKI FAKULTET OSIJEK</v>
      </c>
      <c r="O19" s="110">
        <v>51450</v>
      </c>
      <c r="P19" s="113" t="s">
        <v>1320</v>
      </c>
      <c r="Q19" s="120" t="s">
        <v>269</v>
      </c>
      <c r="R19" s="113" t="s">
        <v>1321</v>
      </c>
      <c r="S19" s="113" t="s">
        <v>271</v>
      </c>
      <c r="T19" s="111">
        <v>5302099</v>
      </c>
      <c r="U19" s="107" t="s">
        <v>1322</v>
      </c>
      <c r="V19" s="108" t="s">
        <v>44</v>
      </c>
      <c r="W19" s="109" t="s">
        <v>43</v>
      </c>
      <c r="X19" s="52"/>
      <c r="Y19" s="52"/>
      <c r="Z19" s="52"/>
      <c r="AA19" s="52"/>
      <c r="AB19" s="52"/>
    </row>
    <row r="20" spans="1:28" ht="15">
      <c r="A20" s="60"/>
      <c r="B20" s="60" t="s">
        <v>10</v>
      </c>
      <c r="C20" s="61">
        <f>+C14-C17</f>
        <v>-380437.5400000005</v>
      </c>
      <c r="D20" s="61">
        <f>+D14-D17</f>
        <v>-178423</v>
      </c>
      <c r="E20" s="61">
        <f>+E14-E17</f>
        <v>-297424</v>
      </c>
      <c r="F20" s="61">
        <f>+F14-F17</f>
        <v>-230250</v>
      </c>
      <c r="G20" s="61">
        <f>+G14-G17</f>
        <v>-131386</v>
      </c>
      <c r="H20" s="52"/>
      <c r="I20" s="52"/>
      <c r="J20" s="66"/>
      <c r="K20" s="52"/>
      <c r="L20" s="52"/>
      <c r="M20" s="112">
        <f t="shared" si="0"/>
        <v>16</v>
      </c>
      <c r="N20" s="110" t="str">
        <f t="shared" si="1"/>
        <v>22849 SVEUČILIŠTE J. J. STROSSMAYERA U OSIJEKU - MEDICINSKI FAKULTET</v>
      </c>
      <c r="O20" s="110">
        <v>22849</v>
      </c>
      <c r="P20" s="113" t="s">
        <v>1323</v>
      </c>
      <c r="Q20" s="120" t="s">
        <v>269</v>
      </c>
      <c r="R20" s="113" t="s">
        <v>282</v>
      </c>
      <c r="S20" s="113" t="s">
        <v>271</v>
      </c>
      <c r="T20" s="111">
        <v>1388142</v>
      </c>
      <c r="U20" s="107" t="s">
        <v>283</v>
      </c>
      <c r="V20" s="108" t="s">
        <v>44</v>
      </c>
      <c r="W20" s="109" t="s">
        <v>43</v>
      </c>
      <c r="X20" s="52"/>
      <c r="Y20" s="52"/>
      <c r="Z20" s="52"/>
      <c r="AA20" s="52"/>
      <c r="AB20" s="52"/>
    </row>
    <row r="21" spans="1:28" ht="11.25" customHeight="1">
      <c r="B21" s="376"/>
      <c r="C21" s="376"/>
      <c r="D21" s="376"/>
      <c r="E21" s="377"/>
      <c r="F21" s="377"/>
      <c r="G21" s="377"/>
      <c r="H21" s="52"/>
      <c r="I21" s="52"/>
      <c r="J21" s="71"/>
      <c r="K21" s="52"/>
      <c r="L21" s="52"/>
      <c r="M21" s="112">
        <f t="shared" si="0"/>
        <v>17</v>
      </c>
      <c r="N21" s="110" t="str">
        <f t="shared" si="1"/>
        <v>2292 SVEUČILIŠTE J. J. STROSSMAYERA U OSIJEKU - PRAVNI FAKULTET</v>
      </c>
      <c r="O21" s="110">
        <v>2292</v>
      </c>
      <c r="P21" s="113" t="s">
        <v>1324</v>
      </c>
      <c r="Q21" s="120" t="s">
        <v>269</v>
      </c>
      <c r="R21" s="113" t="s">
        <v>286</v>
      </c>
      <c r="S21" s="113" t="s">
        <v>271</v>
      </c>
      <c r="T21" s="111">
        <v>3014193</v>
      </c>
      <c r="U21" s="107" t="s">
        <v>287</v>
      </c>
      <c r="V21" s="108" t="s">
        <v>44</v>
      </c>
      <c r="W21" s="109" t="s">
        <v>43</v>
      </c>
      <c r="X21" s="52"/>
      <c r="Y21" s="52"/>
      <c r="Z21" s="52"/>
      <c r="AA21" s="52"/>
      <c r="AB21" s="52"/>
    </row>
    <row r="22" spans="1:28" s="296" customFormat="1" ht="15.75">
      <c r="B22" s="378" t="s">
        <v>3881</v>
      </c>
      <c r="C22" s="378"/>
      <c r="D22" s="378"/>
      <c r="E22" s="379"/>
      <c r="F22" s="379"/>
      <c r="G22" s="379"/>
      <c r="H22" s="297"/>
      <c r="I22" s="297"/>
      <c r="J22" s="307"/>
      <c r="K22" s="297"/>
      <c r="L22" s="297"/>
      <c r="M22" s="298">
        <f t="shared" si="0"/>
        <v>18</v>
      </c>
      <c r="N22" s="299" t="str">
        <f t="shared" si="1"/>
        <v>2276 SVEUČILIŠTE J. J. STROSSMAYERA U OSIJEKU - PREHRAMBENO TEHNOLOŠKI FAKULTET</v>
      </c>
      <c r="O22" s="299">
        <v>2276</v>
      </c>
      <c r="P22" s="300" t="s">
        <v>1325</v>
      </c>
      <c r="Q22" s="306" t="s">
        <v>269</v>
      </c>
      <c r="R22" s="300" t="s">
        <v>1326</v>
      </c>
      <c r="S22" s="300" t="s">
        <v>271</v>
      </c>
      <c r="T22" s="302">
        <v>3058204</v>
      </c>
      <c r="U22" s="303" t="s">
        <v>288</v>
      </c>
      <c r="V22" s="304" t="s">
        <v>44</v>
      </c>
      <c r="W22" s="305" t="s">
        <v>43</v>
      </c>
      <c r="X22" s="297"/>
      <c r="Y22" s="297"/>
      <c r="Z22" s="297"/>
      <c r="AA22" s="297"/>
      <c r="AB22" s="297"/>
    </row>
    <row r="23" spans="1:28" ht="15">
      <c r="A23" s="58"/>
      <c r="B23" s="58"/>
      <c r="C23" s="58"/>
      <c r="D23" s="58"/>
      <c r="E23" s="52"/>
      <c r="F23" s="52"/>
      <c r="G23" s="210" t="s">
        <v>4039</v>
      </c>
      <c r="H23" s="52"/>
      <c r="I23" s="52"/>
      <c r="J23" s="52"/>
      <c r="K23" s="52"/>
      <c r="L23" s="52"/>
      <c r="M23" s="112">
        <f t="shared" si="0"/>
        <v>19</v>
      </c>
      <c r="N23" s="110" t="str">
        <f t="shared" si="1"/>
        <v>52565 SVEUČILIŠTE J. J. STROSSMAYERA U OSIJEKU - FAKULTET TURIZMA I RURALNOG RAZVOJA U POŽEGI</v>
      </c>
      <c r="O23" s="219">
        <v>52565</v>
      </c>
      <c r="P23" s="220" t="s">
        <v>3963</v>
      </c>
      <c r="Q23" s="221" t="s">
        <v>269</v>
      </c>
      <c r="R23" s="220" t="s">
        <v>509</v>
      </c>
      <c r="S23" s="113" t="s">
        <v>271</v>
      </c>
      <c r="T23" s="222">
        <v>5619696</v>
      </c>
      <c r="U23" s="223" t="s">
        <v>3964</v>
      </c>
      <c r="V23" s="108" t="s">
        <v>44</v>
      </c>
      <c r="W23" s="109" t="s">
        <v>43</v>
      </c>
      <c r="X23" s="52"/>
      <c r="Y23" s="52"/>
      <c r="Z23" s="52"/>
      <c r="AA23" s="52"/>
      <c r="AB23" s="52"/>
    </row>
    <row r="24" spans="1:28" ht="30.75" customHeight="1">
      <c r="A24" s="59"/>
      <c r="B24" s="59"/>
      <c r="C24" s="59" t="s">
        <v>4775</v>
      </c>
      <c r="D24" s="59" t="s">
        <v>4776</v>
      </c>
      <c r="E24" s="59" t="s">
        <v>4779</v>
      </c>
      <c r="F24" s="59" t="s">
        <v>4780</v>
      </c>
      <c r="G24" s="59" t="s">
        <v>4781</v>
      </c>
      <c r="H24" s="52"/>
      <c r="I24" s="52"/>
      <c r="J24" s="74"/>
      <c r="K24" s="52"/>
      <c r="L24" s="52"/>
      <c r="M24" s="112">
        <f t="shared" si="0"/>
        <v>20</v>
      </c>
      <c r="N24" s="110" t="str">
        <f>O24&amp;" "&amp;P24</f>
        <v>53919 SVEUČILIŠTE J. J. STROSSMAYERA U OSIJEKU - FAKULTET PRIMIJENJENE MATEMATIKE I INFORMATIKE</v>
      </c>
      <c r="O24" s="219">
        <v>53919</v>
      </c>
      <c r="P24" s="220" t="s">
        <v>4050</v>
      </c>
      <c r="Q24" s="221" t="s">
        <v>269</v>
      </c>
      <c r="R24" s="220"/>
      <c r="S24" s="113"/>
      <c r="T24" s="222"/>
      <c r="U24" s="223"/>
      <c r="V24" s="108" t="s">
        <v>44</v>
      </c>
      <c r="W24" s="109" t="s">
        <v>43</v>
      </c>
      <c r="X24" s="52"/>
      <c r="Y24" s="52"/>
      <c r="Z24" s="52"/>
      <c r="AA24" s="52"/>
      <c r="AB24" s="52"/>
    </row>
    <row r="25" spans="1:28" ht="30">
      <c r="A25" s="63">
        <v>8</v>
      </c>
      <c r="B25" s="60" t="s">
        <v>13</v>
      </c>
      <c r="C25" s="373"/>
      <c r="D25" s="373"/>
      <c r="E25" s="64">
        <f>'B.1 RAČUN FINANC EK'!F10</f>
        <v>0</v>
      </c>
      <c r="F25" s="64">
        <f>'B.1 RAČUN FINANC EK'!G10</f>
        <v>0</v>
      </c>
      <c r="G25" s="64">
        <f>'B.1 RAČUN FINANC EK'!H10</f>
        <v>0</v>
      </c>
      <c r="H25" s="52"/>
      <c r="I25" s="52"/>
      <c r="J25" s="52"/>
      <c r="K25" s="52"/>
      <c r="L25" s="52"/>
      <c r="M25" s="112">
        <f t="shared" si="0"/>
        <v>21</v>
      </c>
      <c r="N25" s="110" t="str">
        <f t="shared" si="1"/>
        <v>42024 SVEUČILIŠTE JURJA DOBRILE U PULI</v>
      </c>
      <c r="O25" s="110">
        <v>42024</v>
      </c>
      <c r="P25" s="113" t="s">
        <v>297</v>
      </c>
      <c r="Q25" s="114" t="s">
        <v>1335</v>
      </c>
      <c r="R25" s="113" t="s">
        <v>298</v>
      </c>
      <c r="S25" s="113" t="s">
        <v>299</v>
      </c>
      <c r="T25" s="111">
        <v>2161753</v>
      </c>
      <c r="U25" s="107" t="s">
        <v>300</v>
      </c>
      <c r="V25" s="108" t="s">
        <v>44</v>
      </c>
      <c r="W25" s="109" t="s">
        <v>43</v>
      </c>
      <c r="X25" s="52"/>
      <c r="Y25" s="52"/>
      <c r="Z25" s="52"/>
      <c r="AA25" s="52"/>
      <c r="AB25" s="52"/>
    </row>
    <row r="26" spans="1:28" ht="30">
      <c r="A26" s="63">
        <v>5</v>
      </c>
      <c r="B26" s="60" t="s">
        <v>14</v>
      </c>
      <c r="C26" s="373"/>
      <c r="D26" s="373"/>
      <c r="E26" s="64">
        <f>'B.1 RAČUN FINANC EK'!F15</f>
        <v>0</v>
      </c>
      <c r="F26" s="64">
        <f>'B.1 RAČUN FINANC EK'!G15</f>
        <v>0</v>
      </c>
      <c r="G26" s="64">
        <f>'B.1 RAČUN FINANC EK'!H15</f>
        <v>0</v>
      </c>
      <c r="H26" s="75"/>
      <c r="I26" s="52"/>
      <c r="J26" s="52"/>
      <c r="K26" s="52"/>
      <c r="L26" s="52"/>
      <c r="M26" s="112">
        <f t="shared" si="0"/>
        <v>22</v>
      </c>
      <c r="N26" s="110" t="str">
        <f t="shared" si="1"/>
        <v>48267 SVEUČILIŠTE SJEVER</v>
      </c>
      <c r="O26" s="110">
        <v>48267</v>
      </c>
      <c r="P26" s="113" t="s">
        <v>301</v>
      </c>
      <c r="Q26" s="114" t="s">
        <v>301</v>
      </c>
      <c r="R26" s="113" t="s">
        <v>1271</v>
      </c>
      <c r="S26" s="113" t="s">
        <v>302</v>
      </c>
      <c r="T26" s="111">
        <v>2752298</v>
      </c>
      <c r="U26" s="107" t="s">
        <v>303</v>
      </c>
      <c r="V26" s="108" t="s">
        <v>44</v>
      </c>
      <c r="W26" s="109" t="s">
        <v>43</v>
      </c>
      <c r="X26" s="52"/>
      <c r="Y26" s="52"/>
      <c r="Z26" s="52"/>
      <c r="AA26" s="52"/>
      <c r="AB26" s="52"/>
    </row>
    <row r="27" spans="1:28" s="248" customFormat="1" ht="18.75" customHeight="1">
      <c r="A27" s="60"/>
      <c r="B27" s="60" t="s">
        <v>4773</v>
      </c>
      <c r="C27" s="68">
        <f>+C25-C26</f>
        <v>0</v>
      </c>
      <c r="D27" s="68">
        <f>+D25-D26</f>
        <v>0</v>
      </c>
      <c r="E27" s="68">
        <f>+E25-E26</f>
        <v>0</v>
      </c>
      <c r="F27" s="68">
        <f t="shared" ref="F27:G27" si="2">+F25-F26</f>
        <v>0</v>
      </c>
      <c r="G27" s="68">
        <f t="shared" si="2"/>
        <v>0</v>
      </c>
      <c r="H27" s="52"/>
      <c r="I27" s="52"/>
      <c r="J27" s="52"/>
      <c r="K27" s="52"/>
      <c r="L27" s="52"/>
      <c r="M27" s="112">
        <f t="shared" si="0"/>
        <v>23</v>
      </c>
      <c r="N27" s="110" t="str">
        <f t="shared" si="1"/>
        <v>24141 SVEUČILIŠTE U DUBROVNIKU</v>
      </c>
      <c r="O27" s="110">
        <v>24141</v>
      </c>
      <c r="P27" s="113" t="s">
        <v>304</v>
      </c>
      <c r="Q27" s="57" t="s">
        <v>304</v>
      </c>
      <c r="R27" s="113" t="s">
        <v>305</v>
      </c>
      <c r="S27" s="113" t="s">
        <v>306</v>
      </c>
      <c r="T27" s="111">
        <v>1787578</v>
      </c>
      <c r="U27" s="107" t="s">
        <v>307</v>
      </c>
      <c r="V27" s="108" t="s">
        <v>44</v>
      </c>
      <c r="W27" s="109" t="s">
        <v>43</v>
      </c>
      <c r="X27" s="52"/>
      <c r="Y27" s="52"/>
      <c r="Z27" s="52"/>
      <c r="AA27" s="52"/>
      <c r="AB27" s="52"/>
    </row>
    <row r="28" spans="1:28" ht="30">
      <c r="A28" s="70" t="s">
        <v>11</v>
      </c>
      <c r="B28" s="202" t="s">
        <v>3880</v>
      </c>
      <c r="C28" s="370">
        <v>1956621</v>
      </c>
      <c r="D28" s="370">
        <v>1730042</v>
      </c>
      <c r="E28" s="69">
        <f>+'Unos prijenosa'!D5</f>
        <v>1248330</v>
      </c>
      <c r="F28" s="69">
        <f>+'Unos prijenosa'!D13</f>
        <v>950906</v>
      </c>
      <c r="G28" s="69">
        <f>+'Unos prijenosa'!D21</f>
        <v>720656</v>
      </c>
      <c r="H28" s="52"/>
      <c r="I28" s="52"/>
      <c r="J28" s="52"/>
      <c r="K28" s="52"/>
      <c r="L28" s="52"/>
      <c r="M28" s="112">
        <f t="shared" si="0"/>
        <v>24</v>
      </c>
      <c r="N28" s="110" t="str">
        <f t="shared" si="1"/>
        <v>2444 SVEUČILIŠTE U RIJECI</v>
      </c>
      <c r="O28" s="110">
        <v>2444</v>
      </c>
      <c r="P28" s="113" t="s">
        <v>311</v>
      </c>
      <c r="Q28" s="57" t="s">
        <v>311</v>
      </c>
      <c r="R28" s="113" t="s">
        <v>312</v>
      </c>
      <c r="S28" s="113" t="s">
        <v>313</v>
      </c>
      <c r="T28" s="111">
        <v>3337413</v>
      </c>
      <c r="U28" s="107" t="s">
        <v>314</v>
      </c>
      <c r="V28" s="108" t="s">
        <v>44</v>
      </c>
      <c r="W28" s="109" t="s">
        <v>43</v>
      </c>
      <c r="X28" s="52"/>
      <c r="Y28" s="52"/>
      <c r="Z28" s="52"/>
      <c r="AA28" s="52"/>
      <c r="AB28" s="52"/>
    </row>
    <row r="29" spans="1:28" ht="30">
      <c r="A29" s="70" t="s">
        <v>12</v>
      </c>
      <c r="B29" s="202" t="s">
        <v>4774</v>
      </c>
      <c r="C29" s="371">
        <v>-1576183</v>
      </c>
      <c r="D29" s="371">
        <v>-1551619</v>
      </c>
      <c r="E29" s="72">
        <f>+'Unos prijenosa'!D7</f>
        <v>-950906</v>
      </c>
      <c r="F29" s="72">
        <f>+'Unos prijenosa'!D15</f>
        <v>-720656</v>
      </c>
      <c r="G29" s="73">
        <f>+'Unos prijenosa'!D23</f>
        <v>-589270</v>
      </c>
      <c r="H29" s="52"/>
      <c r="I29" s="78"/>
      <c r="J29" s="52"/>
      <c r="K29" s="52"/>
      <c r="L29" s="52"/>
      <c r="M29" s="112">
        <f t="shared" si="0"/>
        <v>25</v>
      </c>
      <c r="N29" s="110" t="str">
        <f t="shared" si="1"/>
        <v>38454 SVEUČILIŠTE U RIJECI - AKADEMIJA PRIMJENJENIH UMJETNOSTI</v>
      </c>
      <c r="O29" s="110">
        <v>38454</v>
      </c>
      <c r="P29" s="113" t="s">
        <v>315</v>
      </c>
      <c r="Q29" s="57" t="s">
        <v>311</v>
      </c>
      <c r="R29" s="113" t="s">
        <v>316</v>
      </c>
      <c r="S29" s="113" t="s">
        <v>313</v>
      </c>
      <c r="T29" s="111">
        <v>1954253</v>
      </c>
      <c r="U29" s="107" t="s">
        <v>317</v>
      </c>
      <c r="V29" s="108" t="s">
        <v>44</v>
      </c>
      <c r="W29" s="109" t="s">
        <v>43</v>
      </c>
      <c r="X29" s="52"/>
      <c r="Y29" s="52"/>
      <c r="Z29" s="52"/>
      <c r="AA29" s="52"/>
      <c r="AB29" s="52"/>
    </row>
    <row r="30" spans="1:28" ht="18.75" customHeight="1">
      <c r="A30" s="60"/>
      <c r="B30" s="60" t="s">
        <v>15</v>
      </c>
      <c r="C30" s="68">
        <f>+C27+C28+C29</f>
        <v>380438</v>
      </c>
      <c r="D30" s="68">
        <f>+D27+D28+D29</f>
        <v>178423</v>
      </c>
      <c r="E30" s="68">
        <f>+E27+E28+E29</f>
        <v>297424</v>
      </c>
      <c r="F30" s="68">
        <f t="shared" ref="F30:G30" si="3">+F27+F28+F29</f>
        <v>230250</v>
      </c>
      <c r="G30" s="68">
        <f t="shared" si="3"/>
        <v>131386</v>
      </c>
      <c r="H30" s="52"/>
      <c r="I30" s="52"/>
      <c r="J30" s="52"/>
      <c r="K30" s="52"/>
      <c r="L30" s="52"/>
      <c r="M30" s="112">
        <f t="shared" si="0"/>
        <v>26</v>
      </c>
      <c r="N30" s="110" t="str">
        <f t="shared" si="1"/>
        <v>2186 SVEUČILIŠTE U RIJECI - EKONOMSKI FAKULTET</v>
      </c>
      <c r="O30" s="110">
        <v>2186</v>
      </c>
      <c r="P30" s="113" t="s">
        <v>318</v>
      </c>
      <c r="Q30" s="57" t="s">
        <v>311</v>
      </c>
      <c r="R30" s="113" t="s">
        <v>319</v>
      </c>
      <c r="S30" s="113" t="s">
        <v>313</v>
      </c>
      <c r="T30" s="111">
        <v>3328627</v>
      </c>
      <c r="U30" s="107" t="s">
        <v>320</v>
      </c>
      <c r="V30" s="108" t="s">
        <v>44</v>
      </c>
      <c r="W30" s="109" t="s">
        <v>43</v>
      </c>
      <c r="X30" s="52"/>
      <c r="Y30" s="52"/>
      <c r="Z30" s="52"/>
      <c r="AA30" s="52"/>
      <c r="AB30" s="52"/>
    </row>
    <row r="31" spans="1:28" ht="15">
      <c r="B31" s="376"/>
      <c r="C31" s="376"/>
      <c r="D31" s="376"/>
      <c r="E31" s="377"/>
      <c r="F31" s="377"/>
      <c r="G31" s="377"/>
      <c r="H31" s="79"/>
      <c r="I31" s="80"/>
      <c r="J31" s="80"/>
      <c r="K31" s="80"/>
      <c r="L31" s="80"/>
      <c r="M31" s="112">
        <f t="shared" si="0"/>
        <v>27</v>
      </c>
      <c r="N31" s="110" t="str">
        <f t="shared" si="1"/>
        <v>2194 SVEUČILIŠTE U RIJECI - FAKULTET ZA MENADŽMENT U TURIZMU I UGOSTITELJSTVU</v>
      </c>
      <c r="O31" s="110">
        <v>2194</v>
      </c>
      <c r="P31" s="113" t="s">
        <v>321</v>
      </c>
      <c r="Q31" s="57" t="s">
        <v>311</v>
      </c>
      <c r="R31" s="113" t="s">
        <v>322</v>
      </c>
      <c r="S31" s="113" t="s">
        <v>323</v>
      </c>
      <c r="T31" s="111">
        <v>3091732</v>
      </c>
      <c r="U31" s="107" t="s">
        <v>324</v>
      </c>
      <c r="V31" s="108" t="s">
        <v>44</v>
      </c>
      <c r="W31" s="109" t="s">
        <v>43</v>
      </c>
      <c r="X31" s="80"/>
      <c r="Y31" s="80"/>
      <c r="Z31" s="80"/>
      <c r="AA31" s="80"/>
      <c r="AB31" s="80"/>
    </row>
    <row r="32" spans="1:28" ht="30">
      <c r="A32" s="76"/>
      <c r="B32" s="76" t="s">
        <v>3882</v>
      </c>
      <c r="C32" s="77">
        <f>+C20+C30</f>
        <v>0.45999999949708581</v>
      </c>
      <c r="D32" s="77">
        <f>+D20+D30</f>
        <v>0</v>
      </c>
      <c r="E32" s="77">
        <f>+E20+E30</f>
        <v>0</v>
      </c>
      <c r="F32" s="77">
        <f>+F20+F30</f>
        <v>0</v>
      </c>
      <c r="G32" s="77">
        <f>+G20+G30</f>
        <v>0</v>
      </c>
      <c r="H32" s="52"/>
      <c r="I32" s="52"/>
      <c r="J32" s="52"/>
      <c r="K32" s="52"/>
      <c r="L32" s="52"/>
      <c r="M32" s="112">
        <f t="shared" si="0"/>
        <v>28</v>
      </c>
      <c r="N32" s="110" t="str">
        <f t="shared" si="1"/>
        <v>48023 SVEUČILIŠTE U RIJECI - FAKULTET ZDRAVSTVENIH STUDIJA U RIJECI</v>
      </c>
      <c r="O32" s="110">
        <v>48023</v>
      </c>
      <c r="P32" s="113" t="s">
        <v>348</v>
      </c>
      <c r="Q32" s="57" t="s">
        <v>311</v>
      </c>
      <c r="R32" s="113" t="s">
        <v>349</v>
      </c>
      <c r="S32" s="113" t="s">
        <v>313</v>
      </c>
      <c r="T32" s="111" t="s">
        <v>350</v>
      </c>
      <c r="U32" s="107" t="s">
        <v>351</v>
      </c>
      <c r="V32" s="108" t="s">
        <v>44</v>
      </c>
      <c r="W32" s="109" t="s">
        <v>43</v>
      </c>
      <c r="X32" s="52"/>
      <c r="Y32" s="52"/>
      <c r="Z32" s="52"/>
      <c r="AA32" s="52"/>
      <c r="AB32" s="52"/>
    </row>
    <row r="33" spans="1:28" ht="15">
      <c r="A33" s="58"/>
      <c r="B33" s="58"/>
      <c r="C33" s="58"/>
      <c r="D33" s="58"/>
      <c r="E33" s="52"/>
      <c r="F33" s="52"/>
      <c r="G33" s="52"/>
      <c r="H33" s="52"/>
      <c r="I33" s="52"/>
      <c r="J33" s="52"/>
      <c r="K33" s="52"/>
      <c r="L33" s="52"/>
      <c r="M33" s="112">
        <f t="shared" si="0"/>
        <v>29</v>
      </c>
      <c r="N33" s="110" t="str">
        <f t="shared" si="1"/>
        <v>22857 SVEUČILIŠTE U RIJECI - FILOZOFSKI FAKULTET</v>
      </c>
      <c r="O33" s="110">
        <v>22857</v>
      </c>
      <c r="P33" s="113" t="s">
        <v>325</v>
      </c>
      <c r="Q33" s="57" t="s">
        <v>311</v>
      </c>
      <c r="R33" s="113" t="s">
        <v>326</v>
      </c>
      <c r="S33" s="113" t="s">
        <v>313</v>
      </c>
      <c r="T33" s="111">
        <v>3368491</v>
      </c>
      <c r="U33" s="107" t="s">
        <v>327</v>
      </c>
      <c r="V33" s="108" t="s">
        <v>44</v>
      </c>
      <c r="W33" s="109" t="s">
        <v>43</v>
      </c>
      <c r="X33" s="52"/>
      <c r="Y33" s="52"/>
      <c r="Z33" s="52"/>
      <c r="AA33" s="52"/>
      <c r="AB33" s="52"/>
    </row>
    <row r="34" spans="1:28" ht="15">
      <c r="A34" s="52" t="s">
        <v>4817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112">
        <f t="shared" si="0"/>
        <v>30</v>
      </c>
      <c r="N34" s="110" t="str">
        <f t="shared" si="1"/>
        <v>2160 SVEUČILIŠTE U RIJECI - GRAĐEVINSKI FAKULTET</v>
      </c>
      <c r="O34" s="110">
        <v>2160</v>
      </c>
      <c r="P34" s="113" t="s">
        <v>1272</v>
      </c>
      <c r="Q34" s="57" t="s">
        <v>311</v>
      </c>
      <c r="R34" s="113" t="s">
        <v>328</v>
      </c>
      <c r="S34" s="113" t="s">
        <v>313</v>
      </c>
      <c r="T34" s="111">
        <v>3395855</v>
      </c>
      <c r="U34" s="107" t="s">
        <v>329</v>
      </c>
      <c r="V34" s="108" t="s">
        <v>44</v>
      </c>
      <c r="W34" s="109" t="s">
        <v>43</v>
      </c>
      <c r="X34" s="52"/>
      <c r="Y34" s="52"/>
      <c r="Z34" s="52"/>
      <c r="AA34" s="52"/>
      <c r="AB34" s="52"/>
    </row>
    <row r="35" spans="1:28" ht="1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112">
        <f t="shared" si="0"/>
        <v>31</v>
      </c>
      <c r="N35" s="110" t="str">
        <f t="shared" si="1"/>
        <v>2225 SVEUČILIŠTE U RIJECI - MEDICINSKI FAKULTET</v>
      </c>
      <c r="O35" s="110">
        <v>2225</v>
      </c>
      <c r="P35" s="113" t="s">
        <v>330</v>
      </c>
      <c r="Q35" s="57" t="s">
        <v>311</v>
      </c>
      <c r="R35" s="113" t="s">
        <v>331</v>
      </c>
      <c r="S35" s="113" t="s">
        <v>313</v>
      </c>
      <c r="T35" s="111">
        <v>3328554</v>
      </c>
      <c r="U35" s="107" t="s">
        <v>332</v>
      </c>
      <c r="V35" s="108" t="s">
        <v>44</v>
      </c>
      <c r="W35" s="109" t="s">
        <v>43</v>
      </c>
      <c r="X35" s="52"/>
      <c r="Y35" s="52"/>
      <c r="Z35" s="52"/>
      <c r="AA35" s="52"/>
      <c r="AB35" s="52"/>
    </row>
    <row r="36" spans="1:28" ht="15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112">
        <f t="shared" si="0"/>
        <v>32</v>
      </c>
      <c r="N36" s="110" t="str">
        <f t="shared" si="1"/>
        <v>22568 SVEUČILIŠTE U RIJECI - POMORSKI FAKULTET</v>
      </c>
      <c r="O36" s="110">
        <v>22568</v>
      </c>
      <c r="P36" s="113" t="s">
        <v>333</v>
      </c>
      <c r="Q36" s="57" t="s">
        <v>311</v>
      </c>
      <c r="R36" s="113" t="s">
        <v>334</v>
      </c>
      <c r="S36" s="113" t="s">
        <v>313</v>
      </c>
      <c r="T36" s="111">
        <v>1580485</v>
      </c>
      <c r="U36" s="107" t="s">
        <v>335</v>
      </c>
      <c r="V36" s="108" t="s">
        <v>44</v>
      </c>
      <c r="W36" s="109" t="s">
        <v>43</v>
      </c>
      <c r="X36" s="52"/>
      <c r="Y36" s="52"/>
      <c r="Z36" s="52"/>
      <c r="AA36" s="52"/>
      <c r="AB36" s="52"/>
    </row>
    <row r="37" spans="1:28" ht="15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112">
        <f t="shared" si="0"/>
        <v>33</v>
      </c>
      <c r="N37" s="110" t="str">
        <f t="shared" si="1"/>
        <v>2217 SVEUČILIŠTE U RIJECI - PRAVNI FAKULTET</v>
      </c>
      <c r="O37" s="110">
        <v>2217</v>
      </c>
      <c r="P37" s="113" t="s">
        <v>336</v>
      </c>
      <c r="Q37" s="57" t="s">
        <v>311</v>
      </c>
      <c r="R37" s="113" t="s">
        <v>337</v>
      </c>
      <c r="S37" s="113" t="s">
        <v>313</v>
      </c>
      <c r="T37" s="111">
        <v>3328562</v>
      </c>
      <c r="U37" s="107" t="s">
        <v>338</v>
      </c>
      <c r="V37" s="108" t="s">
        <v>44</v>
      </c>
      <c r="W37" s="109" t="s">
        <v>43</v>
      </c>
      <c r="X37" s="52"/>
      <c r="Y37" s="52"/>
      <c r="Z37" s="52"/>
      <c r="AA37" s="52"/>
      <c r="AB37" s="52"/>
    </row>
    <row r="38" spans="1:28" ht="15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112">
        <f t="shared" si="0"/>
        <v>34</v>
      </c>
      <c r="N38" s="110" t="str">
        <f t="shared" si="1"/>
        <v>2493 SVEUČILIŠTE U RIJECI - SVEUČILIŠNA KNJIŽNICA</v>
      </c>
      <c r="O38" s="110">
        <v>2493</v>
      </c>
      <c r="P38" s="113" t="s">
        <v>339</v>
      </c>
      <c r="Q38" s="57" t="s">
        <v>311</v>
      </c>
      <c r="R38" s="113" t="s">
        <v>340</v>
      </c>
      <c r="S38" s="113" t="s">
        <v>313</v>
      </c>
      <c r="T38" s="111">
        <v>3328686</v>
      </c>
      <c r="U38" s="107" t="s">
        <v>341</v>
      </c>
      <c r="V38" s="108" t="s">
        <v>44</v>
      </c>
      <c r="W38" s="109" t="s">
        <v>43</v>
      </c>
      <c r="X38" s="52"/>
      <c r="Y38" s="52"/>
      <c r="Z38" s="52"/>
      <c r="AA38" s="52"/>
      <c r="AB38" s="52"/>
    </row>
    <row r="39" spans="1:28" ht="15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112">
        <f t="shared" si="0"/>
        <v>35</v>
      </c>
      <c r="N39" s="110" t="str">
        <f t="shared" si="1"/>
        <v>2151 SVEUČILIŠTE U RIJECI - TEHNIČKI FAKULTET</v>
      </c>
      <c r="O39" s="110">
        <v>2151</v>
      </c>
      <c r="P39" s="113" t="s">
        <v>342</v>
      </c>
      <c r="Q39" s="57" t="s">
        <v>311</v>
      </c>
      <c r="R39" s="113" t="s">
        <v>343</v>
      </c>
      <c r="S39" s="113" t="s">
        <v>313</v>
      </c>
      <c r="T39" s="111">
        <v>3334317</v>
      </c>
      <c r="U39" s="107" t="s">
        <v>344</v>
      </c>
      <c r="V39" s="108" t="s">
        <v>44</v>
      </c>
      <c r="W39" s="109" t="s">
        <v>43</v>
      </c>
      <c r="X39" s="52"/>
      <c r="Y39" s="52"/>
      <c r="Z39" s="52"/>
      <c r="AA39" s="52"/>
      <c r="AB39" s="52"/>
    </row>
    <row r="40" spans="1:28" ht="15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112">
        <f t="shared" si="0"/>
        <v>36</v>
      </c>
      <c r="N40" s="110" t="str">
        <f t="shared" si="1"/>
        <v>40947 SVEUČILIŠTE U RIJECI - UČITELJSKI FAKULTET</v>
      </c>
      <c r="O40" s="110">
        <v>40947</v>
      </c>
      <c r="P40" s="113" t="s">
        <v>345</v>
      </c>
      <c r="Q40" s="57" t="s">
        <v>311</v>
      </c>
      <c r="R40" s="113" t="s">
        <v>346</v>
      </c>
      <c r="S40" s="113" t="s">
        <v>313</v>
      </c>
      <c r="T40" s="111">
        <v>2116073</v>
      </c>
      <c r="U40" s="107" t="s">
        <v>347</v>
      </c>
      <c r="V40" s="108" t="s">
        <v>44</v>
      </c>
      <c r="W40" s="109" t="s">
        <v>43</v>
      </c>
      <c r="X40" s="52"/>
      <c r="Y40" s="52"/>
      <c r="Z40" s="52"/>
      <c r="AA40" s="52"/>
      <c r="AB40" s="52"/>
    </row>
    <row r="41" spans="1:28" ht="15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112">
        <f t="shared" si="0"/>
        <v>37</v>
      </c>
      <c r="N41" s="110" t="str">
        <f t="shared" si="1"/>
        <v>51360 SVEUČILIŠTE U SLAVONSKOM BRODU</v>
      </c>
      <c r="O41" s="110">
        <v>51360</v>
      </c>
      <c r="P41" s="113" t="s">
        <v>1270</v>
      </c>
      <c r="Q41" s="120" t="s">
        <v>1270</v>
      </c>
      <c r="R41" s="113" t="s">
        <v>1327</v>
      </c>
      <c r="S41" s="113" t="s">
        <v>1328</v>
      </c>
      <c r="T41" s="111">
        <v>5290538</v>
      </c>
      <c r="U41" s="107" t="s">
        <v>1329</v>
      </c>
      <c r="V41" s="108" t="s">
        <v>44</v>
      </c>
      <c r="W41" s="109" t="s">
        <v>43</v>
      </c>
      <c r="X41" s="52"/>
      <c r="Y41" s="52"/>
      <c r="Z41" s="52"/>
      <c r="AA41" s="52"/>
      <c r="AB41" s="52"/>
    </row>
    <row r="42" spans="1:28" ht="15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112">
        <f t="shared" si="0"/>
        <v>38</v>
      </c>
      <c r="N42" s="110" t="str">
        <f t="shared" si="1"/>
        <v>2469 SVEUČILIŠTE U SPLITU</v>
      </c>
      <c r="O42" s="110">
        <v>2469</v>
      </c>
      <c r="P42" s="113" t="s">
        <v>352</v>
      </c>
      <c r="Q42" s="114" t="s">
        <v>352</v>
      </c>
      <c r="R42" s="113" t="s">
        <v>362</v>
      </c>
      <c r="S42" s="113" t="s">
        <v>353</v>
      </c>
      <c r="T42" s="111">
        <v>3129306</v>
      </c>
      <c r="U42" s="107" t="s">
        <v>354</v>
      </c>
      <c r="V42" s="108" t="s">
        <v>44</v>
      </c>
      <c r="W42" s="109" t="s">
        <v>43</v>
      </c>
      <c r="X42" s="52"/>
      <c r="Y42" s="52"/>
      <c r="Z42" s="52"/>
      <c r="AA42" s="52"/>
      <c r="AB42" s="52"/>
    </row>
    <row r="43" spans="1:28" ht="15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112">
        <f t="shared" si="0"/>
        <v>39</v>
      </c>
      <c r="N43" s="110" t="str">
        <f t="shared" si="1"/>
        <v>2372 SVEUČILIŠTE U SPLITU - EKONOMSKI FAKULTET</v>
      </c>
      <c r="O43" s="110">
        <v>2372</v>
      </c>
      <c r="P43" s="113" t="s">
        <v>355</v>
      </c>
      <c r="Q43" s="114" t="s">
        <v>352</v>
      </c>
      <c r="R43" s="113" t="s">
        <v>356</v>
      </c>
      <c r="S43" s="113" t="s">
        <v>353</v>
      </c>
      <c r="T43" s="111">
        <v>3119076</v>
      </c>
      <c r="U43" s="107" t="s">
        <v>357</v>
      </c>
      <c r="V43" s="108" t="s">
        <v>44</v>
      </c>
      <c r="W43" s="109" t="s">
        <v>43</v>
      </c>
      <c r="X43" s="52"/>
      <c r="Y43" s="52"/>
      <c r="Z43" s="52"/>
      <c r="AA43" s="52"/>
      <c r="AB43" s="52"/>
    </row>
    <row r="44" spans="1:28" ht="15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112">
        <f t="shared" si="0"/>
        <v>40</v>
      </c>
      <c r="N44" s="110" t="str">
        <f t="shared" si="1"/>
        <v>2330 SVEUČILIŠTE U SPLITU - FAKULTET ELEKTROTEHNIKE, STROJARSTVA I BRODOGRADNJE</v>
      </c>
      <c r="O44" s="110">
        <v>2330</v>
      </c>
      <c r="P44" s="113" t="s">
        <v>358</v>
      </c>
      <c r="Q44" s="114" t="s">
        <v>352</v>
      </c>
      <c r="R44" s="113" t="s">
        <v>359</v>
      </c>
      <c r="S44" s="113" t="s">
        <v>353</v>
      </c>
      <c r="T44" s="111">
        <v>3118339</v>
      </c>
      <c r="U44" s="107" t="s">
        <v>360</v>
      </c>
      <c r="V44" s="108" t="s">
        <v>44</v>
      </c>
      <c r="W44" s="109" t="s">
        <v>43</v>
      </c>
      <c r="X44" s="52"/>
      <c r="Y44" s="52"/>
      <c r="Z44" s="52"/>
      <c r="AA44" s="52"/>
      <c r="AB44" s="52"/>
    </row>
    <row r="45" spans="1:28" ht="15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112">
        <f t="shared" si="0"/>
        <v>41</v>
      </c>
      <c r="N45" s="110" t="str">
        <f t="shared" si="1"/>
        <v>2348 SVEUČILIŠTE U SPLITU - FAKULTET GRAĐEVINARSTVA, ARHITEKTURE I GEODEZIJE</v>
      </c>
      <c r="O45" s="110">
        <v>2348</v>
      </c>
      <c r="P45" s="113" t="s">
        <v>364</v>
      </c>
      <c r="Q45" s="114" t="s">
        <v>352</v>
      </c>
      <c r="R45" s="113" t="s">
        <v>365</v>
      </c>
      <c r="S45" s="113" t="s">
        <v>353</v>
      </c>
      <c r="T45" s="111">
        <v>3149463</v>
      </c>
      <c r="U45" s="107" t="s">
        <v>366</v>
      </c>
      <c r="V45" s="108" t="s">
        <v>44</v>
      </c>
      <c r="W45" s="109" t="s">
        <v>43</v>
      </c>
      <c r="X45" s="52"/>
      <c r="Y45" s="52"/>
      <c r="Z45" s="52"/>
      <c r="AA45" s="52"/>
      <c r="AB45" s="52"/>
    </row>
    <row r="46" spans="1:28" ht="15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112">
        <f t="shared" si="0"/>
        <v>42</v>
      </c>
      <c r="N46" s="110" t="str">
        <f t="shared" si="1"/>
        <v>22435 SVEUČILIŠTE U SPLITU - FILOZOFSKI FAKULTET</v>
      </c>
      <c r="O46" s="110">
        <v>22435</v>
      </c>
      <c r="P46" s="113" t="s">
        <v>361</v>
      </c>
      <c r="Q46" s="114" t="s">
        <v>352</v>
      </c>
      <c r="R46" s="113" t="s">
        <v>362</v>
      </c>
      <c r="S46" s="113" t="s">
        <v>353</v>
      </c>
      <c r="T46" s="111">
        <v>1413236</v>
      </c>
      <c r="U46" s="107" t="s">
        <v>363</v>
      </c>
      <c r="V46" s="108" t="s">
        <v>44</v>
      </c>
      <c r="W46" s="109" t="s">
        <v>43</v>
      </c>
      <c r="X46" s="52"/>
      <c r="Y46" s="52"/>
      <c r="Z46" s="52"/>
      <c r="AA46" s="52"/>
      <c r="AB46" s="52"/>
    </row>
    <row r="47" spans="1:28" ht="15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112">
        <f t="shared" si="0"/>
        <v>43</v>
      </c>
      <c r="N47" s="110" t="str">
        <f t="shared" si="1"/>
        <v>23368 SVEUČILIŠTE U SPLITU - KATOLIČKI BOGOSLOVNI FAKULTET</v>
      </c>
      <c r="O47" s="110">
        <v>23368</v>
      </c>
      <c r="P47" s="113" t="s">
        <v>372</v>
      </c>
      <c r="Q47" s="114" t="s">
        <v>352</v>
      </c>
      <c r="R47" s="113" t="s">
        <v>373</v>
      </c>
      <c r="S47" s="113" t="s">
        <v>353</v>
      </c>
      <c r="T47" s="111">
        <v>1465643</v>
      </c>
      <c r="U47" s="107">
        <v>36149548625</v>
      </c>
      <c r="V47" s="108" t="s">
        <v>44</v>
      </c>
      <c r="W47" s="109" t="s">
        <v>43</v>
      </c>
      <c r="X47" s="52"/>
      <c r="Y47" s="52"/>
      <c r="Z47" s="52"/>
      <c r="AA47" s="52"/>
      <c r="AB47" s="52"/>
    </row>
    <row r="48" spans="1:28" ht="15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112">
        <f t="shared" si="0"/>
        <v>44</v>
      </c>
      <c r="N48" s="110" t="str">
        <f t="shared" si="1"/>
        <v>2356 SVEUČILIŠTE U SPLITU - KEMIJSKO-TEHNOLOŠKI FAKULTET</v>
      </c>
      <c r="O48" s="110">
        <v>2356</v>
      </c>
      <c r="P48" s="113" t="s">
        <v>367</v>
      </c>
      <c r="Q48" s="114" t="s">
        <v>352</v>
      </c>
      <c r="R48" s="113" t="s">
        <v>1273</v>
      </c>
      <c r="S48" s="113" t="s">
        <v>353</v>
      </c>
      <c r="T48" s="111">
        <v>3119068</v>
      </c>
      <c r="U48" s="107" t="s">
        <v>368</v>
      </c>
      <c r="V48" s="108" t="s">
        <v>44</v>
      </c>
      <c r="W48" s="109" t="s">
        <v>43</v>
      </c>
      <c r="X48" s="52"/>
      <c r="Y48" s="52"/>
      <c r="Z48" s="52"/>
      <c r="AA48" s="52"/>
      <c r="AB48" s="52"/>
    </row>
    <row r="49" spans="1:28" ht="1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112">
        <f t="shared" si="0"/>
        <v>45</v>
      </c>
      <c r="N49" s="110" t="str">
        <f t="shared" si="1"/>
        <v>43773 SVEUČILIŠTE U SPLITU - KINEZIOLOŠKI FAKULTET</v>
      </c>
      <c r="O49" s="110">
        <v>43773</v>
      </c>
      <c r="P49" s="113" t="s">
        <v>369</v>
      </c>
      <c r="Q49" s="114" t="s">
        <v>352</v>
      </c>
      <c r="R49" s="113" t="s">
        <v>370</v>
      </c>
      <c r="S49" s="113" t="s">
        <v>353</v>
      </c>
      <c r="T49" s="111">
        <v>2393255</v>
      </c>
      <c r="U49" s="107" t="s">
        <v>371</v>
      </c>
      <c r="V49" s="108" t="s">
        <v>44</v>
      </c>
      <c r="W49" s="109" t="s">
        <v>43</v>
      </c>
      <c r="X49" s="52"/>
      <c r="Y49" s="52"/>
      <c r="Z49" s="52"/>
      <c r="AA49" s="52"/>
      <c r="AB49" s="52"/>
    </row>
    <row r="50" spans="1:28" ht="15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112">
        <f t="shared" si="0"/>
        <v>46</v>
      </c>
      <c r="N50" s="110" t="str">
        <f t="shared" si="1"/>
        <v>22451 SVEUČILIŠTE U SPLITU - MEDICINSKI FAKULTET</v>
      </c>
      <c r="O50" s="110">
        <v>22451</v>
      </c>
      <c r="P50" s="113" t="s">
        <v>374</v>
      </c>
      <c r="Q50" s="114" t="s">
        <v>352</v>
      </c>
      <c r="R50" s="113" t="s">
        <v>375</v>
      </c>
      <c r="S50" s="113" t="s">
        <v>353</v>
      </c>
      <c r="T50" s="111">
        <v>1315366</v>
      </c>
      <c r="U50" s="107" t="s">
        <v>376</v>
      </c>
      <c r="V50" s="108" t="s">
        <v>44</v>
      </c>
      <c r="W50" s="109" t="s">
        <v>43</v>
      </c>
      <c r="X50" s="52"/>
      <c r="Y50" s="52"/>
      <c r="Z50" s="52"/>
      <c r="AA50" s="52"/>
      <c r="AB50" s="52"/>
    </row>
    <row r="51" spans="1:28" ht="15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112">
        <f t="shared" si="0"/>
        <v>47</v>
      </c>
      <c r="N51" s="110" t="str">
        <f t="shared" si="1"/>
        <v>22460 SVEUČILIŠTE U SPLITU - POMORSKI FAKULTET</v>
      </c>
      <c r="O51" s="110">
        <v>22460</v>
      </c>
      <c r="P51" s="113" t="s">
        <v>377</v>
      </c>
      <c r="Q51" s="114" t="s">
        <v>352</v>
      </c>
      <c r="R51" s="113" t="s">
        <v>1274</v>
      </c>
      <c r="S51" s="113" t="s">
        <v>353</v>
      </c>
      <c r="T51" s="111">
        <v>1406043</v>
      </c>
      <c r="U51" s="107" t="s">
        <v>378</v>
      </c>
      <c r="V51" s="108" t="s">
        <v>44</v>
      </c>
      <c r="W51" s="109" t="s">
        <v>43</v>
      </c>
      <c r="X51" s="52"/>
      <c r="Y51" s="52"/>
      <c r="Z51" s="52"/>
      <c r="AA51" s="52"/>
      <c r="AB51" s="52"/>
    </row>
    <row r="52" spans="1:28" ht="15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112">
        <f t="shared" si="0"/>
        <v>48</v>
      </c>
      <c r="N52" s="110" t="str">
        <f t="shared" si="1"/>
        <v>2397 SVEUČILIŠTE U SPLITU - PRAVNI FAKULTET</v>
      </c>
      <c r="O52" s="110">
        <v>2397</v>
      </c>
      <c r="P52" s="113" t="s">
        <v>379</v>
      </c>
      <c r="Q52" s="114" t="s">
        <v>352</v>
      </c>
      <c r="R52" s="113" t="s">
        <v>380</v>
      </c>
      <c r="S52" s="113" t="s">
        <v>353</v>
      </c>
      <c r="T52" s="111">
        <v>3118347</v>
      </c>
      <c r="U52" s="107" t="s">
        <v>381</v>
      </c>
      <c r="V52" s="108" t="s">
        <v>44</v>
      </c>
      <c r="W52" s="109" t="s">
        <v>43</v>
      </c>
      <c r="X52" s="52"/>
      <c r="Y52" s="52"/>
      <c r="Z52" s="52"/>
      <c r="AA52" s="52"/>
      <c r="AB52" s="52"/>
    </row>
    <row r="53" spans="1:28" ht="1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112">
        <f t="shared" si="0"/>
        <v>49</v>
      </c>
      <c r="N53" s="110" t="str">
        <f t="shared" si="1"/>
        <v>2410 SVEUČILIŠTE U SPLITU - PRIRODOSLOVNO - MATEMATIČKI FAKULTET</v>
      </c>
      <c r="O53" s="110">
        <v>2410</v>
      </c>
      <c r="P53" s="113" t="s">
        <v>382</v>
      </c>
      <c r="Q53" s="114" t="s">
        <v>352</v>
      </c>
      <c r="R53" s="113" t="s">
        <v>1275</v>
      </c>
      <c r="S53" s="113" t="s">
        <v>353</v>
      </c>
      <c r="T53" s="111">
        <v>3199622</v>
      </c>
      <c r="U53" s="107" t="s">
        <v>383</v>
      </c>
      <c r="V53" s="108" t="s">
        <v>44</v>
      </c>
      <c r="W53" s="109" t="s">
        <v>43</v>
      </c>
      <c r="X53" s="52"/>
      <c r="Y53" s="52"/>
      <c r="Z53" s="52"/>
      <c r="AA53" s="52"/>
      <c r="AB53" s="52"/>
    </row>
    <row r="54" spans="1:28" ht="15" customHeight="1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112">
        <f t="shared" si="0"/>
        <v>50</v>
      </c>
      <c r="N54" s="110" t="str">
        <f t="shared" si="1"/>
        <v>2524 SVEUČILIŠTE U SPLITU - SVEUČILIŠNA KNJIŽNICA</v>
      </c>
      <c r="O54" s="110">
        <v>2524</v>
      </c>
      <c r="P54" s="113" t="s">
        <v>384</v>
      </c>
      <c r="Q54" s="114" t="s">
        <v>352</v>
      </c>
      <c r="R54" s="113" t="s">
        <v>385</v>
      </c>
      <c r="S54" s="113" t="s">
        <v>353</v>
      </c>
      <c r="T54" s="111">
        <v>3118436</v>
      </c>
      <c r="U54" s="107" t="s">
        <v>386</v>
      </c>
      <c r="V54" s="108" t="s">
        <v>44</v>
      </c>
      <c r="W54" s="109" t="s">
        <v>43</v>
      </c>
      <c r="X54" s="52"/>
      <c r="Y54" s="52"/>
      <c r="Z54" s="52"/>
      <c r="AA54" s="52"/>
      <c r="AB54" s="52"/>
    </row>
    <row r="55" spans="1:28" ht="1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112">
        <f t="shared" si="0"/>
        <v>51</v>
      </c>
      <c r="N55" s="110" t="str">
        <f t="shared" si="1"/>
        <v>22478 SVEUČILIŠTE U SPLITU - UMJETNIČKA AKADEMIJA</v>
      </c>
      <c r="O55" s="110">
        <v>22478</v>
      </c>
      <c r="P55" s="113" t="s">
        <v>387</v>
      </c>
      <c r="Q55" s="114" t="s">
        <v>352</v>
      </c>
      <c r="R55" s="113" t="s">
        <v>388</v>
      </c>
      <c r="S55" s="113" t="s">
        <v>353</v>
      </c>
      <c r="T55" s="111">
        <v>1321358</v>
      </c>
      <c r="U55" s="107" t="s">
        <v>389</v>
      </c>
      <c r="V55" s="108" t="s">
        <v>44</v>
      </c>
      <c r="W55" s="109" t="s">
        <v>43</v>
      </c>
      <c r="X55" s="52"/>
      <c r="Y55" s="52"/>
      <c r="Z55" s="52"/>
      <c r="AA55" s="52"/>
      <c r="AB55" s="52"/>
    </row>
    <row r="56" spans="1:28" ht="15" customHeight="1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112">
        <f t="shared" si="0"/>
        <v>52</v>
      </c>
      <c r="N56" s="110" t="str">
        <f t="shared" si="1"/>
        <v>23815 SVEUČILIŠTE U ZADRU</v>
      </c>
      <c r="O56" s="110">
        <v>23815</v>
      </c>
      <c r="P56" s="113" t="s">
        <v>308</v>
      </c>
      <c r="Q56" s="114" t="s">
        <v>308</v>
      </c>
      <c r="R56" s="113" t="s">
        <v>1276</v>
      </c>
      <c r="S56" s="113" t="s">
        <v>309</v>
      </c>
      <c r="T56" s="111">
        <v>1695525</v>
      </c>
      <c r="U56" s="107" t="s">
        <v>310</v>
      </c>
      <c r="V56" s="108" t="s">
        <v>44</v>
      </c>
      <c r="W56" s="109" t="s">
        <v>43</v>
      </c>
      <c r="X56" s="52"/>
      <c r="Y56" s="52"/>
      <c r="Z56" s="52"/>
      <c r="AA56" s="52"/>
      <c r="AB56" s="52"/>
    </row>
    <row r="57" spans="1:28" ht="15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112">
        <f t="shared" si="0"/>
        <v>53</v>
      </c>
      <c r="N57" s="110" t="str">
        <f t="shared" si="1"/>
        <v>2436 SVEUČILIŠTE U ZAGREBU</v>
      </c>
      <c r="O57" s="110">
        <v>2436</v>
      </c>
      <c r="P57" s="113" t="s">
        <v>390</v>
      </c>
      <c r="Q57" s="114" t="s">
        <v>390</v>
      </c>
      <c r="R57" s="113" t="s">
        <v>458</v>
      </c>
      <c r="S57" s="113" t="s">
        <v>268</v>
      </c>
      <c r="T57" s="111">
        <v>3211592</v>
      </c>
      <c r="U57" s="107" t="s">
        <v>391</v>
      </c>
      <c r="V57" s="108" t="s">
        <v>44</v>
      </c>
      <c r="W57" s="109" t="s">
        <v>43</v>
      </c>
      <c r="X57" s="52"/>
      <c r="Y57" s="52"/>
      <c r="Z57" s="52"/>
      <c r="AA57" s="52"/>
      <c r="AB57" s="52"/>
    </row>
    <row r="58" spans="1:28" ht="15" customHeight="1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112">
        <f t="shared" si="0"/>
        <v>54</v>
      </c>
      <c r="N58" s="110" t="str">
        <f t="shared" si="1"/>
        <v>1923 SVEUČILIŠTE U ZAGREBU - AGRONOMSKI FAKULTET</v>
      </c>
      <c r="O58" s="110">
        <v>1923</v>
      </c>
      <c r="P58" s="113" t="s">
        <v>392</v>
      </c>
      <c r="Q58" s="114" t="s">
        <v>390</v>
      </c>
      <c r="R58" s="113" t="s">
        <v>393</v>
      </c>
      <c r="S58" s="113" t="s">
        <v>268</v>
      </c>
      <c r="T58" s="111">
        <v>3283097</v>
      </c>
      <c r="U58" s="107" t="s">
        <v>394</v>
      </c>
      <c r="V58" s="108" t="s">
        <v>44</v>
      </c>
      <c r="W58" s="109" t="s">
        <v>43</v>
      </c>
      <c r="X58" s="52"/>
      <c r="Y58" s="52"/>
      <c r="Z58" s="52"/>
      <c r="AA58" s="52"/>
      <c r="AB58" s="52"/>
    </row>
    <row r="59" spans="1:28" ht="15" customHeight="1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112">
        <f t="shared" si="0"/>
        <v>55</v>
      </c>
      <c r="N59" s="110" t="str">
        <f t="shared" si="1"/>
        <v>1974 SVEUČILIŠTE U ZAGREBU - AKADEMIJA DRAMSKE UMJETNOSTI</v>
      </c>
      <c r="O59" s="110">
        <v>1974</v>
      </c>
      <c r="P59" s="113" t="s">
        <v>395</v>
      </c>
      <c r="Q59" s="114" t="s">
        <v>390</v>
      </c>
      <c r="R59" s="113" t="s">
        <v>396</v>
      </c>
      <c r="S59" s="113" t="s">
        <v>268</v>
      </c>
      <c r="T59" s="111">
        <v>3205029</v>
      </c>
      <c r="U59" s="107" t="s">
        <v>397</v>
      </c>
      <c r="V59" s="108" t="s">
        <v>44</v>
      </c>
      <c r="W59" s="109" t="s">
        <v>43</v>
      </c>
      <c r="X59" s="52"/>
      <c r="Y59" s="52"/>
      <c r="Z59" s="52"/>
      <c r="AA59" s="52"/>
      <c r="AB59" s="52"/>
    </row>
    <row r="60" spans="1:28" ht="15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112">
        <f t="shared" si="0"/>
        <v>56</v>
      </c>
      <c r="N60" s="110" t="str">
        <f t="shared" si="1"/>
        <v>1982 SVEUČILIŠTE U ZAGREBU - AKADEMIJA LIKOVNIH UMJETNOSTI</v>
      </c>
      <c r="O60" s="110">
        <v>1982</v>
      </c>
      <c r="P60" s="113" t="s">
        <v>398</v>
      </c>
      <c r="Q60" s="114" t="s">
        <v>390</v>
      </c>
      <c r="R60" s="113" t="s">
        <v>399</v>
      </c>
      <c r="S60" s="113" t="s">
        <v>268</v>
      </c>
      <c r="T60" s="111">
        <v>3207919</v>
      </c>
      <c r="U60" s="107" t="s">
        <v>400</v>
      </c>
      <c r="V60" s="108" t="s">
        <v>44</v>
      </c>
      <c r="W60" s="109" t="s">
        <v>43</v>
      </c>
      <c r="X60" s="52"/>
      <c r="Y60" s="52"/>
      <c r="Z60" s="52"/>
      <c r="AA60" s="52"/>
      <c r="AB60" s="52"/>
    </row>
    <row r="61" spans="1:28" ht="15" customHeight="1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112">
        <f t="shared" si="0"/>
        <v>57</v>
      </c>
      <c r="N61" s="110" t="str">
        <f t="shared" si="1"/>
        <v xml:space="preserve">1861 SVEUČILIŠTE U ZAGREBU - ARHITEKTONSKI FAKULTET </v>
      </c>
      <c r="O61" s="110">
        <v>1861</v>
      </c>
      <c r="P61" s="113" t="s">
        <v>401</v>
      </c>
      <c r="Q61" s="114" t="s">
        <v>390</v>
      </c>
      <c r="R61" s="113" t="s">
        <v>402</v>
      </c>
      <c r="S61" s="113" t="s">
        <v>268</v>
      </c>
      <c r="T61" s="111">
        <v>3204952</v>
      </c>
      <c r="U61" s="107" t="s">
        <v>403</v>
      </c>
      <c r="V61" s="108" t="s">
        <v>44</v>
      </c>
      <c r="W61" s="109" t="s">
        <v>43</v>
      </c>
      <c r="X61" s="52"/>
      <c r="Y61" s="52"/>
      <c r="Z61" s="52"/>
      <c r="AA61" s="52"/>
      <c r="AB61" s="52"/>
    </row>
    <row r="62" spans="1:28" ht="15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112">
        <f t="shared" si="0"/>
        <v>58</v>
      </c>
      <c r="N62" s="110" t="str">
        <f t="shared" si="1"/>
        <v xml:space="preserve">1966 SVEUČILIŠTE U ZAGREBU - EDUKACIJSKO-REHABILITACIJSKI FAKULTET </v>
      </c>
      <c r="O62" s="110">
        <v>1966</v>
      </c>
      <c r="P62" s="113" t="s">
        <v>404</v>
      </c>
      <c r="Q62" s="114" t="s">
        <v>390</v>
      </c>
      <c r="R62" s="113" t="s">
        <v>405</v>
      </c>
      <c r="S62" s="113" t="s">
        <v>268</v>
      </c>
      <c r="T62" s="111">
        <v>3219780</v>
      </c>
      <c r="U62" s="107" t="s">
        <v>406</v>
      </c>
      <c r="V62" s="108" t="s">
        <v>44</v>
      </c>
      <c r="W62" s="109" t="s">
        <v>43</v>
      </c>
      <c r="X62" s="52"/>
      <c r="Y62" s="52"/>
      <c r="Z62" s="52"/>
      <c r="AA62" s="52"/>
      <c r="AB62" s="52"/>
    </row>
    <row r="63" spans="1:28" ht="15" customHeight="1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112">
        <f t="shared" si="0"/>
        <v>59</v>
      </c>
      <c r="N63" s="110" t="str">
        <f t="shared" si="1"/>
        <v>1931 SVEUČILIŠTE U ZAGREBU - EKONOMSKI FAKULTET</v>
      </c>
      <c r="O63" s="110">
        <v>1931</v>
      </c>
      <c r="P63" s="113" t="s">
        <v>407</v>
      </c>
      <c r="Q63" s="114" t="s">
        <v>390</v>
      </c>
      <c r="R63" s="113" t="s">
        <v>1277</v>
      </c>
      <c r="S63" s="113" t="s">
        <v>268</v>
      </c>
      <c r="T63" s="111">
        <v>3272079</v>
      </c>
      <c r="U63" s="107" t="s">
        <v>408</v>
      </c>
      <c r="V63" s="108" t="s">
        <v>44</v>
      </c>
      <c r="W63" s="109" t="s">
        <v>43</v>
      </c>
      <c r="X63" s="52"/>
      <c r="Y63" s="52"/>
      <c r="Z63" s="52"/>
      <c r="AA63" s="52"/>
      <c r="AB63" s="52"/>
    </row>
    <row r="64" spans="1:28" ht="15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112">
        <f t="shared" si="0"/>
        <v>60</v>
      </c>
      <c r="N64" s="110" t="str">
        <f t="shared" si="1"/>
        <v>1757 SVEUČILIŠTE U ZAGREBU - FAKULTET ELEKTROTEHNIKE I RAČUNARSTVA</v>
      </c>
      <c r="O64" s="110">
        <v>1757</v>
      </c>
      <c r="P64" s="115" t="s">
        <v>409</v>
      </c>
      <c r="Q64" s="114" t="s">
        <v>390</v>
      </c>
      <c r="R64" s="115" t="s">
        <v>410</v>
      </c>
      <c r="S64" s="115" t="s">
        <v>268</v>
      </c>
      <c r="T64" s="116">
        <v>3276643</v>
      </c>
      <c r="U64" s="107" t="s">
        <v>411</v>
      </c>
      <c r="V64" s="108" t="s">
        <v>44</v>
      </c>
      <c r="W64" s="109" t="s">
        <v>43</v>
      </c>
      <c r="X64" s="52"/>
      <c r="Y64" s="52"/>
      <c r="Z64" s="52"/>
      <c r="AA64" s="52"/>
      <c r="AB64" s="52"/>
    </row>
    <row r="65" spans="1:28" ht="15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112">
        <f t="shared" si="0"/>
        <v>61</v>
      </c>
      <c r="N65" s="110" t="str">
        <f t="shared" si="1"/>
        <v>6154 SVEUČILIŠTE U ZAGREBU - FAKULTET FILOZOFIJE I RELIGIJSKIH ZNANOSTI</v>
      </c>
      <c r="O65" s="110">
        <v>6154</v>
      </c>
      <c r="P65" s="113" t="s">
        <v>1278</v>
      </c>
      <c r="Q65" s="114" t="s">
        <v>390</v>
      </c>
      <c r="R65" s="113" t="s">
        <v>412</v>
      </c>
      <c r="S65" s="113" t="s">
        <v>268</v>
      </c>
      <c r="T65" s="111">
        <v>1235664</v>
      </c>
      <c r="U65" s="107" t="s">
        <v>413</v>
      </c>
      <c r="V65" s="108" t="s">
        <v>44</v>
      </c>
      <c r="W65" s="109" t="s">
        <v>43</v>
      </c>
      <c r="X65" s="52"/>
      <c r="Y65" s="52"/>
      <c r="Z65" s="52"/>
      <c r="AA65" s="52"/>
      <c r="AB65" s="52"/>
    </row>
    <row r="66" spans="1:28" ht="15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112">
        <f t="shared" si="0"/>
        <v>62</v>
      </c>
      <c r="N66" s="110" t="str">
        <f t="shared" si="1"/>
        <v>51191 SVEUČILIŠTE U ZAGREBU - FAKULTET HRVATSKIH STUDIJA</v>
      </c>
      <c r="O66" s="110">
        <v>51191</v>
      </c>
      <c r="P66" s="113" t="s">
        <v>1279</v>
      </c>
      <c r="Q66" s="114" t="s">
        <v>390</v>
      </c>
      <c r="R66" s="113" t="s">
        <v>1280</v>
      </c>
      <c r="S66" s="113" t="s">
        <v>268</v>
      </c>
      <c r="T66" s="111">
        <v>5214068</v>
      </c>
      <c r="U66" s="107" t="s">
        <v>1281</v>
      </c>
      <c r="V66" s="108" t="s">
        <v>44</v>
      </c>
      <c r="W66" s="109" t="s">
        <v>43</v>
      </c>
      <c r="X66" s="52"/>
      <c r="Y66" s="52"/>
      <c r="Z66" s="52"/>
      <c r="AA66" s="52"/>
      <c r="AB66" s="52"/>
    </row>
    <row r="67" spans="1:28" ht="15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112">
        <f t="shared" si="0"/>
        <v>63</v>
      </c>
      <c r="N67" s="110" t="str">
        <f t="shared" si="1"/>
        <v>1790 SVEUČILIŠTE U ZAGREBU - FAKULTET KEMIJSKOG INŽENJERSTVA I TEHNOLOGIJE</v>
      </c>
      <c r="O67" s="110">
        <v>1790</v>
      </c>
      <c r="P67" s="113" t="s">
        <v>416</v>
      </c>
      <c r="Q67" s="114" t="s">
        <v>390</v>
      </c>
      <c r="R67" s="113" t="s">
        <v>417</v>
      </c>
      <c r="S67" s="113" t="s">
        <v>268</v>
      </c>
      <c r="T67" s="111">
        <v>3250270</v>
      </c>
      <c r="U67" s="107" t="s">
        <v>418</v>
      </c>
      <c r="V67" s="108" t="s">
        <v>44</v>
      </c>
      <c r="W67" s="109" t="s">
        <v>43</v>
      </c>
      <c r="X67" s="52"/>
      <c r="Y67" s="52"/>
      <c r="Z67" s="52"/>
      <c r="AA67" s="52"/>
      <c r="AB67" s="52"/>
    </row>
    <row r="68" spans="1:28" ht="15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112">
        <f t="shared" si="0"/>
        <v>64</v>
      </c>
      <c r="N68" s="110" t="str">
        <f t="shared" si="1"/>
        <v>1907 SVEUČILIŠTE U ZAGREBU - FAKULTET POLITIČKIH ZNANOSTI</v>
      </c>
      <c r="O68" s="110">
        <v>1907</v>
      </c>
      <c r="P68" s="113" t="s">
        <v>419</v>
      </c>
      <c r="Q68" s="114" t="s">
        <v>390</v>
      </c>
      <c r="R68" s="113" t="s">
        <v>420</v>
      </c>
      <c r="S68" s="113" t="s">
        <v>268</v>
      </c>
      <c r="T68" s="111">
        <v>3270262</v>
      </c>
      <c r="U68" s="107" t="s">
        <v>421</v>
      </c>
      <c r="V68" s="108" t="s">
        <v>44</v>
      </c>
      <c r="W68" s="109" t="s">
        <v>43</v>
      </c>
      <c r="X68" s="52"/>
      <c r="Y68" s="52"/>
      <c r="Z68" s="52"/>
      <c r="AA68" s="52"/>
      <c r="AB68" s="52"/>
    </row>
    <row r="69" spans="1:28" ht="15" customHeight="1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112">
        <f t="shared" si="0"/>
        <v>65</v>
      </c>
      <c r="N69" s="110" t="str">
        <f t="shared" si="1"/>
        <v>1812 SVEUČILIŠTE U ZAGREBU - FAKULTET PROMETNIH ZNANOSTI</v>
      </c>
      <c r="O69" s="110">
        <v>1812</v>
      </c>
      <c r="P69" s="113" t="s">
        <v>422</v>
      </c>
      <c r="Q69" s="114" t="s">
        <v>390</v>
      </c>
      <c r="R69" s="113" t="s">
        <v>423</v>
      </c>
      <c r="S69" s="113" t="s">
        <v>268</v>
      </c>
      <c r="T69" s="111">
        <v>3260771</v>
      </c>
      <c r="U69" s="107" t="s">
        <v>424</v>
      </c>
      <c r="V69" s="108" t="s">
        <v>44</v>
      </c>
      <c r="W69" s="109" t="s">
        <v>43</v>
      </c>
      <c r="X69" s="52"/>
      <c r="Y69" s="52"/>
      <c r="Z69" s="52"/>
      <c r="AA69" s="52"/>
      <c r="AB69" s="52"/>
    </row>
    <row r="70" spans="1:28" ht="1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112">
        <f t="shared" si="0"/>
        <v>66</v>
      </c>
      <c r="N70" s="110" t="str">
        <f t="shared" si="1"/>
        <v>1829 SVEUČILIŠTE U ZAGREBU - FAKULTET STROJARSTVA I BRODOGRADNJE</v>
      </c>
      <c r="O70" s="110">
        <v>1829</v>
      </c>
      <c r="P70" s="113" t="s">
        <v>425</v>
      </c>
      <c r="Q70" s="114" t="s">
        <v>390</v>
      </c>
      <c r="R70" s="113" t="s">
        <v>426</v>
      </c>
      <c r="S70" s="113" t="s">
        <v>268</v>
      </c>
      <c r="T70" s="111">
        <v>3276546</v>
      </c>
      <c r="U70" s="107" t="s">
        <v>427</v>
      </c>
      <c r="V70" s="108" t="s">
        <v>44</v>
      </c>
      <c r="W70" s="109" t="s">
        <v>43</v>
      </c>
      <c r="X70" s="52"/>
      <c r="Y70" s="52"/>
      <c r="Z70" s="52"/>
      <c r="AA70" s="52"/>
      <c r="AB70" s="52"/>
    </row>
    <row r="71" spans="1:28" ht="1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112">
        <f t="shared" ref="M71:M134" si="4">+M70+1</f>
        <v>67</v>
      </c>
      <c r="N71" s="110" t="str">
        <f t="shared" si="1"/>
        <v xml:space="preserve">2014 SVEUČILIŠTE U ZAGREBU - FARMACEUTSKO-BIOKEMIJSKI FAKULTET </v>
      </c>
      <c r="O71" s="110">
        <v>2014</v>
      </c>
      <c r="P71" s="113" t="s">
        <v>428</v>
      </c>
      <c r="Q71" s="114" t="s">
        <v>390</v>
      </c>
      <c r="R71" s="113" t="s">
        <v>429</v>
      </c>
      <c r="S71" s="113" t="s">
        <v>268</v>
      </c>
      <c r="T71" s="111">
        <v>3205037</v>
      </c>
      <c r="U71" s="107" t="s">
        <v>430</v>
      </c>
      <c r="V71" s="108" t="s">
        <v>44</v>
      </c>
      <c r="W71" s="109" t="s">
        <v>43</v>
      </c>
      <c r="X71" s="52"/>
      <c r="Y71" s="52"/>
      <c r="Z71" s="52"/>
      <c r="AA71" s="52"/>
      <c r="AB71" s="52"/>
    </row>
    <row r="72" spans="1:28" ht="1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112">
        <f t="shared" si="4"/>
        <v>68</v>
      </c>
      <c r="N72" s="110" t="str">
        <f t="shared" ref="N72:N134" si="5">O72&amp;" "&amp;P72</f>
        <v>1958 SVEUČILIŠTE U ZAGREBU - FILOZOFSKI FAKULTET</v>
      </c>
      <c r="O72" s="110">
        <v>1958</v>
      </c>
      <c r="P72" s="113" t="s">
        <v>431</v>
      </c>
      <c r="Q72" s="114" t="s">
        <v>390</v>
      </c>
      <c r="R72" s="113" t="s">
        <v>432</v>
      </c>
      <c r="S72" s="113" t="s">
        <v>268</v>
      </c>
      <c r="T72" s="111">
        <v>3254852</v>
      </c>
      <c r="U72" s="107" t="s">
        <v>433</v>
      </c>
      <c r="V72" s="108" t="s">
        <v>44</v>
      </c>
      <c r="W72" s="109" t="s">
        <v>43</v>
      </c>
      <c r="X72" s="52"/>
      <c r="Y72" s="52"/>
      <c r="Z72" s="52"/>
      <c r="AA72" s="52"/>
      <c r="AB72" s="52"/>
    </row>
    <row r="73" spans="1:28" ht="15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112">
        <f t="shared" si="4"/>
        <v>69</v>
      </c>
      <c r="N73" s="110" t="str">
        <f t="shared" si="5"/>
        <v>1853 SVEUČILIŠTE U ZAGREBU - GEODETSKI FAKULTET</v>
      </c>
      <c r="O73" s="110">
        <v>1853</v>
      </c>
      <c r="P73" s="113" t="s">
        <v>434</v>
      </c>
      <c r="Q73" s="114" t="s">
        <v>390</v>
      </c>
      <c r="R73" s="113" t="s">
        <v>1282</v>
      </c>
      <c r="S73" s="113" t="s">
        <v>268</v>
      </c>
      <c r="T73" s="111">
        <v>3204987</v>
      </c>
      <c r="U73" s="107" t="s">
        <v>435</v>
      </c>
      <c r="V73" s="108" t="s">
        <v>44</v>
      </c>
      <c r="W73" s="109" t="s">
        <v>43</v>
      </c>
      <c r="X73" s="52"/>
      <c r="Y73" s="52"/>
      <c r="Z73" s="52"/>
      <c r="AA73" s="52"/>
      <c r="AB73" s="52"/>
    </row>
    <row r="74" spans="1:28" ht="15" customHeight="1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112">
        <f t="shared" si="4"/>
        <v>70</v>
      </c>
      <c r="N74" s="110" t="str">
        <f t="shared" si="5"/>
        <v>2102 SVEUČILIŠTE U ZAGREBU - GEOTEHNIČKI FAKULTET</v>
      </c>
      <c r="O74" s="110">
        <v>2102</v>
      </c>
      <c r="P74" s="113" t="s">
        <v>436</v>
      </c>
      <c r="Q74" s="114" t="s">
        <v>390</v>
      </c>
      <c r="R74" s="113" t="s">
        <v>437</v>
      </c>
      <c r="S74" s="113" t="s">
        <v>438</v>
      </c>
      <c r="T74" s="111">
        <v>3042316</v>
      </c>
      <c r="U74" s="107" t="s">
        <v>439</v>
      </c>
      <c r="V74" s="108" t="s">
        <v>44</v>
      </c>
      <c r="W74" s="109" t="s">
        <v>43</v>
      </c>
      <c r="X74" s="52"/>
      <c r="Y74" s="52"/>
      <c r="Z74" s="52"/>
      <c r="AA74" s="52"/>
      <c r="AB74" s="52"/>
    </row>
    <row r="75" spans="1:28" ht="15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112">
        <f t="shared" si="4"/>
        <v>71</v>
      </c>
      <c r="N75" s="110" t="str">
        <f t="shared" si="5"/>
        <v>1837 SVEUČILIŠTE U ZAGREBU - GRAĐEVINSKI FAKULTET</v>
      </c>
      <c r="O75" s="110">
        <v>1837</v>
      </c>
      <c r="P75" s="113" t="s">
        <v>440</v>
      </c>
      <c r="Q75" s="114" t="s">
        <v>390</v>
      </c>
      <c r="R75" s="113" t="s">
        <v>441</v>
      </c>
      <c r="S75" s="113" t="s">
        <v>268</v>
      </c>
      <c r="T75" s="111">
        <v>3227120</v>
      </c>
      <c r="U75" s="107" t="s">
        <v>442</v>
      </c>
      <c r="V75" s="108" t="s">
        <v>44</v>
      </c>
      <c r="W75" s="109" t="s">
        <v>43</v>
      </c>
      <c r="X75" s="52"/>
      <c r="Y75" s="52"/>
      <c r="Z75" s="52"/>
      <c r="AA75" s="52"/>
      <c r="AB75" s="52"/>
    </row>
    <row r="76" spans="1:28" ht="15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112">
        <f t="shared" si="4"/>
        <v>72</v>
      </c>
      <c r="N76" s="110" t="str">
        <f t="shared" si="5"/>
        <v>2080 SVEUČILIŠTE U ZAGREBU - GRAFIČKI FAKULTET</v>
      </c>
      <c r="O76" s="110">
        <v>2080</v>
      </c>
      <c r="P76" s="113" t="s">
        <v>443</v>
      </c>
      <c r="Q76" s="114" t="s">
        <v>390</v>
      </c>
      <c r="R76" s="113" t="s">
        <v>444</v>
      </c>
      <c r="S76" s="113" t="s">
        <v>268</v>
      </c>
      <c r="T76" s="111">
        <v>3219763</v>
      </c>
      <c r="U76" s="107" t="s">
        <v>445</v>
      </c>
      <c r="V76" s="108" t="s">
        <v>44</v>
      </c>
      <c r="W76" s="109" t="s">
        <v>43</v>
      </c>
      <c r="X76" s="52"/>
      <c r="Y76" s="52"/>
      <c r="Z76" s="52"/>
      <c r="AA76" s="52"/>
      <c r="AB76" s="52"/>
    </row>
    <row r="77" spans="1:28" ht="15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112">
        <f t="shared" si="4"/>
        <v>73</v>
      </c>
      <c r="N77" s="110" t="str">
        <f t="shared" si="5"/>
        <v xml:space="preserve">2135 SVEUČILIŠTE U ZAGREBU - KATOLIČKI BOGOSLOVNI FAKULTET </v>
      </c>
      <c r="O77" s="110">
        <v>2135</v>
      </c>
      <c r="P77" s="113" t="s">
        <v>414</v>
      </c>
      <c r="Q77" s="114" t="s">
        <v>390</v>
      </c>
      <c r="R77" s="113" t="s">
        <v>415</v>
      </c>
      <c r="S77" s="113" t="s">
        <v>268</v>
      </c>
      <c r="T77" s="111">
        <v>3703088</v>
      </c>
      <c r="U77" s="107">
        <v>48987767944</v>
      </c>
      <c r="V77" s="108" t="s">
        <v>44</v>
      </c>
      <c r="W77" s="109" t="s">
        <v>43</v>
      </c>
      <c r="X77" s="52"/>
      <c r="Y77" s="52"/>
      <c r="Z77" s="52"/>
      <c r="AA77" s="52"/>
      <c r="AB77" s="52"/>
    </row>
    <row r="78" spans="1:28" ht="15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112">
        <f t="shared" si="4"/>
        <v>74</v>
      </c>
      <c r="N78" s="110" t="str">
        <f t="shared" si="5"/>
        <v>2006 SVEUČILIŠTE U ZAGREBU - KINEZIOLOŠKI FAKULTET</v>
      </c>
      <c r="O78" s="110">
        <v>2006</v>
      </c>
      <c r="P78" s="113" t="s">
        <v>446</v>
      </c>
      <c r="Q78" s="114" t="s">
        <v>390</v>
      </c>
      <c r="R78" s="113" t="s">
        <v>447</v>
      </c>
      <c r="S78" s="113" t="s">
        <v>268</v>
      </c>
      <c r="T78" s="111">
        <v>3274080</v>
      </c>
      <c r="U78" s="107" t="s">
        <v>448</v>
      </c>
      <c r="V78" s="108" t="s">
        <v>44</v>
      </c>
      <c r="W78" s="109" t="s">
        <v>43</v>
      </c>
      <c r="X78" s="52"/>
      <c r="Y78" s="52"/>
      <c r="Z78" s="52"/>
      <c r="AA78" s="52"/>
      <c r="AB78" s="52"/>
    </row>
    <row r="79" spans="1:28" ht="15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112">
        <f t="shared" si="4"/>
        <v>75</v>
      </c>
      <c r="N79" s="110" t="str">
        <f t="shared" si="5"/>
        <v>1888 SVEUČILIŠTE U ZAGREBU - MEDICINSKI FAKULTET</v>
      </c>
      <c r="O79" s="110">
        <v>1888</v>
      </c>
      <c r="P79" s="113" t="s">
        <v>449</v>
      </c>
      <c r="Q79" s="114" t="s">
        <v>390</v>
      </c>
      <c r="R79" s="113" t="s">
        <v>450</v>
      </c>
      <c r="S79" s="113" t="s">
        <v>268</v>
      </c>
      <c r="T79" s="111">
        <v>3270211</v>
      </c>
      <c r="U79" s="107" t="s">
        <v>451</v>
      </c>
      <c r="V79" s="108" t="s">
        <v>44</v>
      </c>
      <c r="W79" s="109" t="s">
        <v>43</v>
      </c>
      <c r="X79" s="52"/>
      <c r="Y79" s="52"/>
      <c r="Z79" s="52"/>
      <c r="AA79" s="52"/>
      <c r="AB79" s="52"/>
    </row>
    <row r="80" spans="1:28" ht="15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112">
        <f t="shared" si="4"/>
        <v>76</v>
      </c>
      <c r="N80" s="110" t="str">
        <f t="shared" si="5"/>
        <v>2071 SVEUČILIŠTE U ZAGREBU - METALURŠKI FAKULTET SISAK</v>
      </c>
      <c r="O80" s="110">
        <v>2071</v>
      </c>
      <c r="P80" s="113" t="s">
        <v>452</v>
      </c>
      <c r="Q80" s="114" t="s">
        <v>390</v>
      </c>
      <c r="R80" s="113" t="s">
        <v>453</v>
      </c>
      <c r="S80" s="113" t="s">
        <v>1283</v>
      </c>
      <c r="T80" s="111">
        <v>3313786</v>
      </c>
      <c r="U80" s="107" t="s">
        <v>454</v>
      </c>
      <c r="V80" s="108" t="s">
        <v>44</v>
      </c>
      <c r="W80" s="109" t="s">
        <v>43</v>
      </c>
      <c r="X80" s="52"/>
      <c r="Y80" s="52"/>
      <c r="Z80" s="52"/>
      <c r="AA80" s="52"/>
      <c r="AB80" s="52"/>
    </row>
    <row r="81" spans="1:28" ht="15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112">
        <f t="shared" si="4"/>
        <v>77</v>
      </c>
      <c r="N81" s="110" t="str">
        <f t="shared" si="5"/>
        <v>1999 SVEUČILIŠTE U ZAGREBU - MUZIČKA AKADEMIJA</v>
      </c>
      <c r="O81" s="110">
        <v>1999</v>
      </c>
      <c r="P81" s="113" t="s">
        <v>455</v>
      </c>
      <c r="Q81" s="114" t="s">
        <v>390</v>
      </c>
      <c r="R81" s="113" t="s">
        <v>1284</v>
      </c>
      <c r="S81" s="113" t="s">
        <v>268</v>
      </c>
      <c r="T81" s="111">
        <v>3205002</v>
      </c>
      <c r="U81" s="107" t="s">
        <v>456</v>
      </c>
      <c r="V81" s="108" t="s">
        <v>44</v>
      </c>
      <c r="W81" s="109" t="s">
        <v>43</v>
      </c>
      <c r="X81" s="52"/>
      <c r="Y81" s="52"/>
      <c r="Z81" s="52"/>
      <c r="AA81" s="52"/>
      <c r="AB81" s="52"/>
    </row>
    <row r="82" spans="1:28" ht="15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112">
        <f t="shared" si="4"/>
        <v>78</v>
      </c>
      <c r="N82" s="110" t="str">
        <f t="shared" si="5"/>
        <v>1915 SVEUČILIŠTE U ZAGREBU - PRAVNI FAKULTET</v>
      </c>
      <c r="O82" s="118">
        <v>1915</v>
      </c>
      <c r="P82" s="113" t="s">
        <v>457</v>
      </c>
      <c r="Q82" s="114" t="s">
        <v>390</v>
      </c>
      <c r="R82" s="113" t="s">
        <v>458</v>
      </c>
      <c r="S82" s="113" t="s">
        <v>268</v>
      </c>
      <c r="T82" s="111">
        <v>3225909</v>
      </c>
      <c r="U82" s="107" t="s">
        <v>459</v>
      </c>
      <c r="V82" s="108" t="s">
        <v>44</v>
      </c>
      <c r="W82" s="109" t="s">
        <v>43</v>
      </c>
      <c r="X82" s="52"/>
      <c r="Y82" s="52"/>
      <c r="Z82" s="52"/>
      <c r="AA82" s="52"/>
      <c r="AB82" s="52"/>
    </row>
    <row r="83" spans="1:28" ht="15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112">
        <f t="shared" si="4"/>
        <v>79</v>
      </c>
      <c r="N83" s="110" t="str">
        <f t="shared" si="5"/>
        <v>1845 SVEUČILIŠTE U ZAGREBU - PREHRAMBENO BIOTEHNOLOŠKI FAKULTET</v>
      </c>
      <c r="O83" s="110">
        <v>1845</v>
      </c>
      <c r="P83" s="113" t="s">
        <v>460</v>
      </c>
      <c r="Q83" s="114" t="s">
        <v>390</v>
      </c>
      <c r="R83" s="113" t="s">
        <v>466</v>
      </c>
      <c r="S83" s="113" t="s">
        <v>268</v>
      </c>
      <c r="T83" s="111">
        <v>3207102</v>
      </c>
      <c r="U83" s="107" t="s">
        <v>461</v>
      </c>
      <c r="V83" s="108" t="s">
        <v>44</v>
      </c>
      <c r="W83" s="109" t="s">
        <v>43</v>
      </c>
      <c r="X83" s="52"/>
      <c r="Y83" s="52"/>
      <c r="Z83" s="52"/>
      <c r="AA83" s="52"/>
      <c r="AB83" s="52"/>
    </row>
    <row r="84" spans="1:28" ht="15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112">
        <f t="shared" si="4"/>
        <v>80</v>
      </c>
      <c r="N84" s="110" t="str">
        <f t="shared" si="5"/>
        <v>1781 SVEUČILIŠTE U ZAGREBU - PRIRODOSLOVNO-MATEMATIČKI FAKULTET</v>
      </c>
      <c r="O84" s="110">
        <v>1781</v>
      </c>
      <c r="P84" s="113" t="s">
        <v>462</v>
      </c>
      <c r="Q84" s="114" t="s">
        <v>390</v>
      </c>
      <c r="R84" s="113" t="s">
        <v>463</v>
      </c>
      <c r="S84" s="113" t="s">
        <v>268</v>
      </c>
      <c r="T84" s="111">
        <v>3270149</v>
      </c>
      <c r="U84" s="107" t="s">
        <v>464</v>
      </c>
      <c r="V84" s="108" t="s">
        <v>44</v>
      </c>
      <c r="W84" s="109" t="s">
        <v>43</v>
      </c>
      <c r="X84" s="52"/>
      <c r="Y84" s="52"/>
      <c r="Z84" s="52"/>
      <c r="AA84" s="52"/>
      <c r="AB84" s="52"/>
    </row>
    <row r="85" spans="1:28" ht="15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112">
        <f t="shared" si="4"/>
        <v>81</v>
      </c>
      <c r="N85" s="110" t="str">
        <f t="shared" si="5"/>
        <v>2047 SVEUČILIŠTE U ZAGREBU - RUDARSKO-GEOLOŠKO-NAFTNI FAKULTET</v>
      </c>
      <c r="O85" s="110">
        <v>2047</v>
      </c>
      <c r="P85" s="113" t="s">
        <v>465</v>
      </c>
      <c r="Q85" s="114" t="s">
        <v>390</v>
      </c>
      <c r="R85" s="119" t="s">
        <v>466</v>
      </c>
      <c r="S85" s="119" t="s">
        <v>268</v>
      </c>
      <c r="T85" s="111">
        <v>3207005</v>
      </c>
      <c r="U85" s="107" t="s">
        <v>467</v>
      </c>
      <c r="V85" s="108" t="s">
        <v>44</v>
      </c>
      <c r="W85" s="109" t="s">
        <v>43</v>
      </c>
      <c r="X85" s="52"/>
      <c r="Y85" s="52"/>
      <c r="Z85" s="52"/>
      <c r="AA85" s="52"/>
      <c r="AB85" s="52"/>
    </row>
    <row r="86" spans="1:28" ht="15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112">
        <f t="shared" si="4"/>
        <v>82</v>
      </c>
      <c r="N86" s="110" t="str">
        <f t="shared" si="5"/>
        <v>1870 SVEUČILIŠTE U ZAGREBU - STOMATOLOŠKI FAKULTET</v>
      </c>
      <c r="O86" s="110">
        <v>1870</v>
      </c>
      <c r="P86" s="113" t="s">
        <v>468</v>
      </c>
      <c r="Q86" s="114" t="s">
        <v>390</v>
      </c>
      <c r="R86" s="113" t="s">
        <v>469</v>
      </c>
      <c r="S86" s="113" t="s">
        <v>268</v>
      </c>
      <c r="T86" s="111">
        <v>3204995</v>
      </c>
      <c r="U86" s="107" t="s">
        <v>470</v>
      </c>
      <c r="V86" s="108" t="s">
        <v>44</v>
      </c>
      <c r="W86" s="109" t="s">
        <v>43</v>
      </c>
      <c r="X86" s="52"/>
      <c r="Y86" s="52"/>
      <c r="Z86" s="52"/>
      <c r="AA86" s="52"/>
      <c r="AB86" s="52"/>
    </row>
    <row r="87" spans="1:28" ht="15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112">
        <f t="shared" si="4"/>
        <v>83</v>
      </c>
      <c r="N87" s="110" t="str">
        <f t="shared" si="5"/>
        <v>1896 SVEUČILIŠTE U ZAGREBU - FAKULTET ŠUMARSTVA I DRVNE TEHNOLOGIJE</v>
      </c>
      <c r="O87" s="110">
        <v>1896</v>
      </c>
      <c r="P87" s="113" t="s">
        <v>1330</v>
      </c>
      <c r="Q87" s="114" t="s">
        <v>390</v>
      </c>
      <c r="R87" s="113" t="s">
        <v>393</v>
      </c>
      <c r="S87" s="113" t="s">
        <v>268</v>
      </c>
      <c r="T87" s="111">
        <v>3281485</v>
      </c>
      <c r="U87" s="107" t="s">
        <v>471</v>
      </c>
      <c r="V87" s="108" t="s">
        <v>44</v>
      </c>
      <c r="W87" s="109" t="s">
        <v>43</v>
      </c>
      <c r="X87" s="52"/>
      <c r="Y87" s="52"/>
      <c r="Z87" s="52"/>
      <c r="AA87" s="52"/>
      <c r="AB87" s="52"/>
    </row>
    <row r="88" spans="1:28" ht="15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112">
        <f t="shared" si="4"/>
        <v>84</v>
      </c>
      <c r="N88" s="110" t="str">
        <f t="shared" si="5"/>
        <v>1804 SVEUČILIŠTE U ZAGREBU - TEKSTILNO TEHNOLOŠKI FAKULTET</v>
      </c>
      <c r="O88" s="110">
        <v>1804</v>
      </c>
      <c r="P88" s="113" t="s">
        <v>472</v>
      </c>
      <c r="Q88" s="114" t="s">
        <v>390</v>
      </c>
      <c r="R88" s="113" t="s">
        <v>473</v>
      </c>
      <c r="S88" s="113" t="s">
        <v>268</v>
      </c>
      <c r="T88" s="111">
        <v>3207064</v>
      </c>
      <c r="U88" s="107" t="s">
        <v>474</v>
      </c>
      <c r="V88" s="108" t="s">
        <v>44</v>
      </c>
      <c r="W88" s="109" t="s">
        <v>43</v>
      </c>
      <c r="X88" s="52"/>
      <c r="Y88" s="52"/>
      <c r="Z88" s="52"/>
      <c r="AA88" s="52"/>
      <c r="AB88" s="52"/>
    </row>
    <row r="89" spans="1:28" ht="15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112">
        <f t="shared" si="4"/>
        <v>85</v>
      </c>
      <c r="N89" s="110" t="str">
        <f t="shared" si="5"/>
        <v>1940 SVEUČILIŠTE U ZAGREBU - UČITELJSKI FAKULTET</v>
      </c>
      <c r="O89" s="110">
        <v>1940</v>
      </c>
      <c r="P89" s="113" t="s">
        <v>475</v>
      </c>
      <c r="Q89" s="114" t="s">
        <v>390</v>
      </c>
      <c r="R89" s="113" t="s">
        <v>476</v>
      </c>
      <c r="S89" s="113" t="s">
        <v>268</v>
      </c>
      <c r="T89" s="111">
        <v>1422545</v>
      </c>
      <c r="U89" s="107" t="s">
        <v>477</v>
      </c>
      <c r="V89" s="108" t="s">
        <v>44</v>
      </c>
      <c r="W89" s="109" t="s">
        <v>43</v>
      </c>
      <c r="X89" s="52"/>
      <c r="Y89" s="52"/>
      <c r="Z89" s="52"/>
      <c r="AA89" s="52"/>
      <c r="AB89" s="52"/>
    </row>
    <row r="90" spans="1:28" ht="15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112">
        <f t="shared" si="4"/>
        <v>86</v>
      </c>
      <c r="N90" s="110" t="str">
        <f t="shared" si="5"/>
        <v>2022 SVEUČILIŠTE U ZAGREBU - VETERINARSKI FAKULTET</v>
      </c>
      <c r="O90" s="110">
        <v>2022</v>
      </c>
      <c r="P90" s="113" t="s">
        <v>478</v>
      </c>
      <c r="Q90" s="114" t="s">
        <v>390</v>
      </c>
      <c r="R90" s="113" t="s">
        <v>479</v>
      </c>
      <c r="S90" s="113" t="s">
        <v>268</v>
      </c>
      <c r="T90" s="111">
        <v>3225755</v>
      </c>
      <c r="U90" s="107" t="s">
        <v>480</v>
      </c>
      <c r="V90" s="108" t="s">
        <v>44</v>
      </c>
      <c r="W90" s="109" t="s">
        <v>43</v>
      </c>
      <c r="X90" s="52"/>
      <c r="Y90" s="52"/>
      <c r="Z90" s="52"/>
      <c r="AA90" s="52"/>
      <c r="AB90" s="52"/>
    </row>
    <row r="91" spans="1:28" ht="15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112">
        <f t="shared" si="4"/>
        <v>87</v>
      </c>
      <c r="N91" s="110" t="str">
        <f t="shared" si="5"/>
        <v>22427 TEHNIČKO VELEUČILIŠTE U ZAGREBU</v>
      </c>
      <c r="O91" s="110">
        <v>22427</v>
      </c>
      <c r="P91" s="113" t="s">
        <v>489</v>
      </c>
      <c r="Q91" s="114" t="s">
        <v>485</v>
      </c>
      <c r="R91" s="113" t="s">
        <v>490</v>
      </c>
      <c r="S91" s="113" t="s">
        <v>268</v>
      </c>
      <c r="T91" s="111">
        <v>1398270</v>
      </c>
      <c r="U91" s="107" t="s">
        <v>491</v>
      </c>
      <c r="V91" s="108" t="s">
        <v>44</v>
      </c>
      <c r="W91" s="109" t="s">
        <v>43</v>
      </c>
      <c r="X91" s="52"/>
      <c r="Y91" s="52"/>
      <c r="Z91" s="52"/>
      <c r="AA91" s="52"/>
      <c r="AB91" s="52"/>
    </row>
    <row r="92" spans="1:28" ht="15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112">
        <f t="shared" si="4"/>
        <v>88</v>
      </c>
      <c r="N92" s="110" t="str">
        <f t="shared" si="5"/>
        <v>50848 VELEUČILIŠTE HRVATSKO ZAGORJE KRAPINA</v>
      </c>
      <c r="O92" s="110">
        <v>50848</v>
      </c>
      <c r="P92" s="113" t="s">
        <v>1285</v>
      </c>
      <c r="Q92" s="114" t="s">
        <v>485</v>
      </c>
      <c r="R92" s="113" t="s">
        <v>1286</v>
      </c>
      <c r="S92" s="113" t="s">
        <v>1287</v>
      </c>
      <c r="T92" s="111">
        <v>2271354</v>
      </c>
      <c r="U92" s="107" t="s">
        <v>1288</v>
      </c>
      <c r="V92" s="108" t="s">
        <v>44</v>
      </c>
      <c r="W92" s="109" t="s">
        <v>43</v>
      </c>
      <c r="X92" s="52"/>
      <c r="Y92" s="52"/>
      <c r="Z92" s="52"/>
      <c r="AA92" s="52"/>
      <c r="AB92" s="52"/>
    </row>
    <row r="93" spans="1:28" ht="15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112">
        <f t="shared" si="4"/>
        <v>89</v>
      </c>
      <c r="N93" s="110" t="str">
        <f t="shared" si="5"/>
        <v>38446 VELEUČILIŠTE LAVOSLAV RUŽIČKA U VUKOVARU</v>
      </c>
      <c r="O93" s="110">
        <v>38446</v>
      </c>
      <c r="P93" s="113" t="s">
        <v>492</v>
      </c>
      <c r="Q93" s="114" t="s">
        <v>485</v>
      </c>
      <c r="R93" s="113" t="s">
        <v>493</v>
      </c>
      <c r="S93" s="113" t="s">
        <v>494</v>
      </c>
      <c r="T93" s="111">
        <v>1970828</v>
      </c>
      <c r="U93" s="107" t="s">
        <v>495</v>
      </c>
      <c r="V93" s="108" t="s">
        <v>44</v>
      </c>
      <c r="W93" s="109" t="s">
        <v>43</v>
      </c>
      <c r="X93" s="52"/>
      <c r="Y93" s="52"/>
      <c r="Z93" s="52"/>
      <c r="AA93" s="52"/>
      <c r="AB93" s="52"/>
    </row>
    <row r="94" spans="1:28" ht="15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112">
        <f t="shared" si="4"/>
        <v>90</v>
      </c>
      <c r="N94" s="110" t="str">
        <f t="shared" si="5"/>
        <v>38438 VELEUČILIŠTE MARKO MARULIĆ U KNINU</v>
      </c>
      <c r="O94" s="110">
        <v>38438</v>
      </c>
      <c r="P94" s="113" t="s">
        <v>496</v>
      </c>
      <c r="Q94" s="114" t="s">
        <v>485</v>
      </c>
      <c r="R94" s="113" t="s">
        <v>497</v>
      </c>
      <c r="S94" s="113" t="s">
        <v>498</v>
      </c>
      <c r="T94" s="111">
        <v>1963813</v>
      </c>
      <c r="U94" s="107" t="s">
        <v>499</v>
      </c>
      <c r="V94" s="108" t="s">
        <v>44</v>
      </c>
      <c r="W94" s="109" t="s">
        <v>43</v>
      </c>
      <c r="X94" s="52"/>
      <c r="Y94" s="52"/>
      <c r="Z94" s="52"/>
      <c r="AA94" s="52"/>
      <c r="AB94" s="52"/>
    </row>
    <row r="95" spans="1:28" ht="15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112">
        <f t="shared" si="4"/>
        <v>91</v>
      </c>
      <c r="N95" s="110" t="str">
        <f t="shared" si="5"/>
        <v>41185 VELEUČILIŠTE NIKOLA TESLA U GOSPIĆU</v>
      </c>
      <c r="O95" s="110">
        <v>41185</v>
      </c>
      <c r="P95" s="113" t="s">
        <v>500</v>
      </c>
      <c r="Q95" s="114" t="s">
        <v>485</v>
      </c>
      <c r="R95" s="113" t="s">
        <v>501</v>
      </c>
      <c r="S95" s="113" t="s">
        <v>502</v>
      </c>
      <c r="T95" s="117">
        <v>2103133</v>
      </c>
      <c r="U95" s="107" t="s">
        <v>503</v>
      </c>
      <c r="V95" s="108" t="s">
        <v>44</v>
      </c>
      <c r="W95" s="109" t="s">
        <v>43</v>
      </c>
      <c r="X95" s="52"/>
      <c r="Y95" s="52"/>
      <c r="Z95" s="52"/>
      <c r="AA95" s="52"/>
      <c r="AB95" s="52"/>
    </row>
    <row r="96" spans="1:28" ht="15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112">
        <f t="shared" si="4"/>
        <v>92</v>
      </c>
      <c r="N96" s="110" t="str">
        <f t="shared" si="5"/>
        <v>21053 VELEUČILIŠTE U KARLOVCU</v>
      </c>
      <c r="O96" s="110">
        <v>21053</v>
      </c>
      <c r="P96" s="113" t="s">
        <v>504</v>
      </c>
      <c r="Q96" s="114" t="s">
        <v>485</v>
      </c>
      <c r="R96" s="113" t="s">
        <v>505</v>
      </c>
      <c r="S96" s="113" t="s">
        <v>506</v>
      </c>
      <c r="T96" s="111">
        <v>1286030</v>
      </c>
      <c r="U96" s="107" t="s">
        <v>507</v>
      </c>
      <c r="V96" s="108" t="s">
        <v>44</v>
      </c>
      <c r="W96" s="109" t="s">
        <v>43</v>
      </c>
      <c r="X96" s="52"/>
      <c r="Y96" s="52"/>
      <c r="Z96" s="52"/>
      <c r="AA96" s="52"/>
      <c r="AB96" s="52"/>
    </row>
    <row r="97" spans="1:28" ht="15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112">
        <f t="shared" si="4"/>
        <v>93</v>
      </c>
      <c r="N97" s="110" t="str">
        <f t="shared" si="5"/>
        <v>22494 VELEUČILIŠTE U RIJECI</v>
      </c>
      <c r="O97" s="110">
        <v>22494</v>
      </c>
      <c r="P97" s="113" t="s">
        <v>512</v>
      </c>
      <c r="Q97" s="114" t="s">
        <v>485</v>
      </c>
      <c r="R97" s="113" t="s">
        <v>513</v>
      </c>
      <c r="S97" s="113" t="s">
        <v>313</v>
      </c>
      <c r="T97" s="111">
        <v>1387332</v>
      </c>
      <c r="U97" s="107" t="s">
        <v>514</v>
      </c>
      <c r="V97" s="108" t="s">
        <v>44</v>
      </c>
      <c r="W97" s="109" t="s">
        <v>43</v>
      </c>
      <c r="X97" s="52"/>
      <c r="Y97" s="52"/>
      <c r="Z97" s="52"/>
      <c r="AA97" s="52"/>
      <c r="AB97" s="52"/>
    </row>
    <row r="98" spans="1:28" ht="15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112">
        <f t="shared" si="4"/>
        <v>94</v>
      </c>
      <c r="N98" s="110" t="str">
        <f t="shared" si="5"/>
        <v>22824 VELEUČILIŠTE U ŠIBENIKU</v>
      </c>
      <c r="O98" s="110">
        <v>22824</v>
      </c>
      <c r="P98" s="113" t="s">
        <v>515</v>
      </c>
      <c r="Q98" s="114" t="s">
        <v>485</v>
      </c>
      <c r="R98" s="113" t="s">
        <v>516</v>
      </c>
      <c r="S98" s="113" t="s">
        <v>517</v>
      </c>
      <c r="T98" s="111">
        <v>2100673</v>
      </c>
      <c r="U98" s="107" t="s">
        <v>518</v>
      </c>
      <c r="V98" s="108" t="s">
        <v>44</v>
      </c>
      <c r="W98" s="109" t="s">
        <v>43</v>
      </c>
      <c r="X98" s="52"/>
      <c r="Y98" s="52"/>
      <c r="Z98" s="52"/>
      <c r="AA98" s="52"/>
      <c r="AB98" s="52"/>
    </row>
    <row r="99" spans="1:28" ht="15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112">
        <f t="shared" si="4"/>
        <v>95</v>
      </c>
      <c r="N99" s="110" t="str">
        <f t="shared" si="5"/>
        <v>42993 VELEUČILIŠTE U VIROVITICI</v>
      </c>
      <c r="O99" s="110">
        <v>42993</v>
      </c>
      <c r="P99" s="113" t="s">
        <v>1331</v>
      </c>
      <c r="Q99" s="114" t="s">
        <v>485</v>
      </c>
      <c r="R99" s="113" t="s">
        <v>519</v>
      </c>
      <c r="S99" s="113" t="s">
        <v>520</v>
      </c>
      <c r="T99" s="111">
        <v>2282208</v>
      </c>
      <c r="U99" s="107" t="s">
        <v>521</v>
      </c>
      <c r="V99" s="108" t="s">
        <v>44</v>
      </c>
      <c r="W99" s="109" t="s">
        <v>43</v>
      </c>
      <c r="X99" s="52"/>
      <c r="Y99" s="52"/>
      <c r="Z99" s="52"/>
      <c r="AA99" s="52"/>
      <c r="AB99" s="52"/>
    </row>
    <row r="100" spans="1:28" ht="15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112">
        <f t="shared" si="4"/>
        <v>96</v>
      </c>
      <c r="N100" s="110" t="str">
        <f t="shared" si="5"/>
        <v>22371 VISOKO GOSPODARSKO UČILIŠTE U KRIŽEVCIMA</v>
      </c>
      <c r="O100" s="110">
        <v>22371</v>
      </c>
      <c r="P100" s="113" t="s">
        <v>522</v>
      </c>
      <c r="Q100" s="114" t="s">
        <v>485</v>
      </c>
      <c r="R100" s="113" t="s">
        <v>523</v>
      </c>
      <c r="S100" s="113" t="s">
        <v>524</v>
      </c>
      <c r="T100" s="111">
        <v>1411942</v>
      </c>
      <c r="U100" s="107" t="s">
        <v>525</v>
      </c>
      <c r="V100" s="108" t="s">
        <v>44</v>
      </c>
      <c r="W100" s="109" t="s">
        <v>43</v>
      </c>
      <c r="X100" s="52"/>
      <c r="Y100" s="52"/>
      <c r="Z100" s="52"/>
      <c r="AA100" s="52"/>
      <c r="AB100" s="52"/>
    </row>
    <row r="101" spans="1:28" ht="15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112">
        <f t="shared" si="4"/>
        <v>97</v>
      </c>
      <c r="N101" s="110" t="str">
        <f t="shared" si="5"/>
        <v>22832 ZDRAVSTVENO VELEUČILIŠTE</v>
      </c>
      <c r="O101" s="110">
        <v>22832</v>
      </c>
      <c r="P101" s="113" t="s">
        <v>526</v>
      </c>
      <c r="Q101" s="114" t="s">
        <v>485</v>
      </c>
      <c r="R101" s="113" t="s">
        <v>527</v>
      </c>
      <c r="S101" s="113" t="s">
        <v>268</v>
      </c>
      <c r="T101" s="111">
        <v>1274597</v>
      </c>
      <c r="U101" s="107" t="s">
        <v>528</v>
      </c>
      <c r="V101" s="108" t="s">
        <v>44</v>
      </c>
      <c r="W101" s="109" t="s">
        <v>43</v>
      </c>
      <c r="X101" s="52"/>
      <c r="Y101" s="52"/>
      <c r="Z101" s="52"/>
      <c r="AA101" s="52"/>
      <c r="AB101" s="52"/>
    </row>
    <row r="102" spans="1:28" ht="15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112">
        <f t="shared" si="4"/>
        <v>98</v>
      </c>
      <c r="N102" s="110" t="str">
        <f t="shared" si="5"/>
        <v>2918 EKONOMSKI INSTITUT ZAGREB</v>
      </c>
      <c r="O102" s="110">
        <v>2918</v>
      </c>
      <c r="P102" s="113" t="s">
        <v>530</v>
      </c>
      <c r="Q102" s="114" t="s">
        <v>485</v>
      </c>
      <c r="R102" s="113" t="s">
        <v>531</v>
      </c>
      <c r="S102" s="113" t="s">
        <v>268</v>
      </c>
      <c r="T102" s="111">
        <v>3219925</v>
      </c>
      <c r="U102" s="107" t="s">
        <v>532</v>
      </c>
      <c r="V102" s="108" t="s">
        <v>647</v>
      </c>
      <c r="W102" s="109" t="s">
        <v>529</v>
      </c>
      <c r="X102" s="52"/>
      <c r="Y102" s="52"/>
      <c r="Z102" s="52"/>
      <c r="AA102" s="52"/>
      <c r="AB102" s="52"/>
    </row>
    <row r="103" spans="1:28" ht="15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112">
        <f t="shared" si="4"/>
        <v>99</v>
      </c>
      <c r="N103" s="110" t="str">
        <f t="shared" si="5"/>
        <v xml:space="preserve">22525 HRVATSKI GEOLOŠKI INSTITUT </v>
      </c>
      <c r="O103" s="110">
        <v>22525</v>
      </c>
      <c r="P103" s="113" t="s">
        <v>560</v>
      </c>
      <c r="Q103" s="114" t="s">
        <v>485</v>
      </c>
      <c r="R103" s="113" t="s">
        <v>561</v>
      </c>
      <c r="S103" s="113" t="s">
        <v>268</v>
      </c>
      <c r="T103" s="111">
        <v>3219518</v>
      </c>
      <c r="U103" s="107" t="s">
        <v>562</v>
      </c>
      <c r="V103" s="108" t="s">
        <v>647</v>
      </c>
      <c r="W103" s="109" t="s">
        <v>529</v>
      </c>
      <c r="X103" s="52"/>
      <c r="Y103" s="52"/>
      <c r="Z103" s="52"/>
      <c r="AA103" s="52"/>
      <c r="AB103" s="52"/>
    </row>
    <row r="104" spans="1:28" ht="15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112">
        <f t="shared" si="4"/>
        <v>100</v>
      </c>
      <c r="N104" s="110" t="str">
        <f t="shared" si="5"/>
        <v>2934 HRVATSKI INSTITUT ZA POVIJEST</v>
      </c>
      <c r="O104" s="110">
        <v>2934</v>
      </c>
      <c r="P104" s="113" t="s">
        <v>533</v>
      </c>
      <c r="Q104" s="114" t="s">
        <v>485</v>
      </c>
      <c r="R104" s="113" t="s">
        <v>534</v>
      </c>
      <c r="S104" s="113" t="s">
        <v>268</v>
      </c>
      <c r="T104" s="111">
        <v>3207153</v>
      </c>
      <c r="U104" s="107" t="s">
        <v>535</v>
      </c>
      <c r="V104" s="108" t="s">
        <v>647</v>
      </c>
      <c r="W104" s="109" t="s">
        <v>529</v>
      </c>
      <c r="X104" s="52"/>
      <c r="Y104" s="52"/>
      <c r="Z104" s="52"/>
      <c r="AA104" s="52"/>
      <c r="AB104" s="52"/>
    </row>
    <row r="105" spans="1:28" ht="15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112">
        <f t="shared" si="4"/>
        <v>101</v>
      </c>
      <c r="N105" s="110" t="str">
        <f t="shared" si="5"/>
        <v>2967 HRVATSKI ŠUMARSKI INSTITUT</v>
      </c>
      <c r="O105" s="110">
        <v>2967</v>
      </c>
      <c r="P105" s="113" t="s">
        <v>595</v>
      </c>
      <c r="Q105" s="114" t="s">
        <v>485</v>
      </c>
      <c r="R105" s="113" t="s">
        <v>596</v>
      </c>
      <c r="S105" s="113" t="s">
        <v>597</v>
      </c>
      <c r="T105" s="111">
        <v>3115879</v>
      </c>
      <c r="U105" s="107" t="s">
        <v>598</v>
      </c>
      <c r="V105" s="108" t="s">
        <v>647</v>
      </c>
      <c r="W105" s="109" t="s">
        <v>529</v>
      </c>
      <c r="X105" s="52"/>
      <c r="Y105" s="52"/>
      <c r="Z105" s="52"/>
      <c r="AA105" s="52"/>
      <c r="AB105" s="52"/>
    </row>
    <row r="106" spans="1:28" ht="15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112">
        <f t="shared" si="4"/>
        <v>102</v>
      </c>
      <c r="N106" s="110" t="str">
        <f t="shared" si="5"/>
        <v>2983 HRVATSKI VETERINARSKI INSTITUT</v>
      </c>
      <c r="O106" s="110">
        <v>2983</v>
      </c>
      <c r="P106" s="113" t="s">
        <v>536</v>
      </c>
      <c r="Q106" s="114" t="s">
        <v>485</v>
      </c>
      <c r="R106" s="113" t="s">
        <v>537</v>
      </c>
      <c r="S106" s="113" t="s">
        <v>268</v>
      </c>
      <c r="T106" s="111">
        <v>3274098</v>
      </c>
      <c r="U106" s="107" t="s">
        <v>538</v>
      </c>
      <c r="V106" s="108" t="s">
        <v>647</v>
      </c>
      <c r="W106" s="109" t="s">
        <v>529</v>
      </c>
      <c r="X106" s="52"/>
      <c r="Y106" s="52"/>
      <c r="Z106" s="52"/>
      <c r="AA106" s="52"/>
      <c r="AB106" s="52"/>
    </row>
    <row r="107" spans="1:28" ht="15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112">
        <f t="shared" si="4"/>
        <v>103</v>
      </c>
      <c r="N107" s="110" t="str">
        <f t="shared" si="5"/>
        <v>3105 INSTITUT DRUŠTVENIH ZNANOSTI IVO PILAR</v>
      </c>
      <c r="O107" s="110">
        <v>3105</v>
      </c>
      <c r="P107" s="113" t="s">
        <v>539</v>
      </c>
      <c r="Q107" s="114" t="s">
        <v>485</v>
      </c>
      <c r="R107" s="113" t="s">
        <v>540</v>
      </c>
      <c r="S107" s="113" t="s">
        <v>268</v>
      </c>
      <c r="T107" s="111">
        <v>3793028</v>
      </c>
      <c r="U107" s="107" t="s">
        <v>541</v>
      </c>
      <c r="V107" s="108" t="s">
        <v>647</v>
      </c>
      <c r="W107" s="109" t="s">
        <v>529</v>
      </c>
      <c r="X107" s="52"/>
      <c r="Y107" s="52"/>
      <c r="Z107" s="52"/>
      <c r="AA107" s="52"/>
      <c r="AB107" s="52"/>
    </row>
    <row r="108" spans="1:28" ht="15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112">
        <f t="shared" si="4"/>
        <v>104</v>
      </c>
      <c r="N108" s="110" t="str">
        <f t="shared" si="5"/>
        <v>3041 INSTITUT RUĐER BOŠKOVIĆ</v>
      </c>
      <c r="O108" s="110">
        <v>3041</v>
      </c>
      <c r="P108" s="113" t="s">
        <v>542</v>
      </c>
      <c r="Q108" s="114" t="s">
        <v>485</v>
      </c>
      <c r="R108" s="113" t="s">
        <v>543</v>
      </c>
      <c r="S108" s="113" t="s">
        <v>268</v>
      </c>
      <c r="T108" s="111">
        <v>3270289</v>
      </c>
      <c r="U108" s="107" t="s">
        <v>544</v>
      </c>
      <c r="V108" s="108" t="s">
        <v>647</v>
      </c>
      <c r="W108" s="109" t="s">
        <v>529</v>
      </c>
      <c r="X108" s="52"/>
      <c r="Y108" s="52"/>
      <c r="Z108" s="52"/>
      <c r="AA108" s="52"/>
      <c r="AB108" s="52"/>
    </row>
    <row r="109" spans="1:28" ht="15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112">
        <f t="shared" si="4"/>
        <v>105</v>
      </c>
      <c r="N109" s="110" t="str">
        <f t="shared" si="5"/>
        <v>3113 INSTITUT ZA ANTROPOLOGIJU</v>
      </c>
      <c r="O109" s="110">
        <v>3113</v>
      </c>
      <c r="P109" s="113" t="s">
        <v>545</v>
      </c>
      <c r="Q109" s="114" t="s">
        <v>485</v>
      </c>
      <c r="R109" s="113" t="s">
        <v>546</v>
      </c>
      <c r="S109" s="113" t="s">
        <v>268</v>
      </c>
      <c r="T109" s="111">
        <v>3817121</v>
      </c>
      <c r="U109" s="107" t="s">
        <v>547</v>
      </c>
      <c r="V109" s="108" t="s">
        <v>647</v>
      </c>
      <c r="W109" s="109" t="s">
        <v>529</v>
      </c>
      <c r="X109" s="52"/>
      <c r="Y109" s="52"/>
      <c r="Z109" s="52"/>
      <c r="AA109" s="52"/>
      <c r="AB109" s="52"/>
    </row>
    <row r="110" spans="1:28" ht="15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112">
        <f t="shared" si="4"/>
        <v>106</v>
      </c>
      <c r="N110" s="110" t="str">
        <f t="shared" si="5"/>
        <v>3121 INSTITUT ZA ARHEOLOGIJU</v>
      </c>
      <c r="O110" s="110">
        <v>3121</v>
      </c>
      <c r="P110" s="113" t="s">
        <v>548</v>
      </c>
      <c r="Q110" s="114" t="s">
        <v>485</v>
      </c>
      <c r="R110" s="113" t="s">
        <v>546</v>
      </c>
      <c r="S110" s="113" t="s">
        <v>268</v>
      </c>
      <c r="T110" s="111">
        <v>3937658</v>
      </c>
      <c r="U110" s="107" t="s">
        <v>549</v>
      </c>
      <c r="V110" s="108" t="s">
        <v>647</v>
      </c>
      <c r="W110" s="109" t="s">
        <v>529</v>
      </c>
      <c r="X110" s="52"/>
      <c r="Y110" s="52"/>
      <c r="Z110" s="52"/>
      <c r="AA110" s="52"/>
      <c r="AB110" s="52"/>
    </row>
    <row r="111" spans="1:28" ht="15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112">
        <f t="shared" si="4"/>
        <v>107</v>
      </c>
      <c r="N111" s="110" t="str">
        <f t="shared" si="5"/>
        <v>3050 INSTITUT ZA DRUŠTVENA ISTRAŽIVANJA</v>
      </c>
      <c r="O111" s="110">
        <v>3050</v>
      </c>
      <c r="P111" s="113" t="s">
        <v>550</v>
      </c>
      <c r="Q111" s="114" t="s">
        <v>485</v>
      </c>
      <c r="R111" s="113" t="s">
        <v>551</v>
      </c>
      <c r="S111" s="113" t="s">
        <v>268</v>
      </c>
      <c r="T111" s="111">
        <v>3205118</v>
      </c>
      <c r="U111" s="107" t="s">
        <v>552</v>
      </c>
      <c r="V111" s="108" t="s">
        <v>647</v>
      </c>
      <c r="W111" s="109" t="s">
        <v>529</v>
      </c>
      <c r="X111" s="52"/>
      <c r="Y111" s="52"/>
      <c r="Z111" s="52"/>
      <c r="AA111" s="52"/>
      <c r="AB111" s="52"/>
    </row>
    <row r="112" spans="1:28" ht="15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112">
        <f t="shared" si="4"/>
        <v>108</v>
      </c>
      <c r="N112" s="110" t="str">
        <f t="shared" si="5"/>
        <v>3084 INSTITUT ZA ETNOLOGIJU I FOLKLORISTIKU</v>
      </c>
      <c r="O112" s="110">
        <v>3084</v>
      </c>
      <c r="P112" s="113" t="s">
        <v>553</v>
      </c>
      <c r="Q112" s="114" t="s">
        <v>485</v>
      </c>
      <c r="R112" s="113" t="s">
        <v>554</v>
      </c>
      <c r="S112" s="113" t="s">
        <v>268</v>
      </c>
      <c r="T112" s="111">
        <v>3724042</v>
      </c>
      <c r="U112" s="107" t="s">
        <v>555</v>
      </c>
      <c r="V112" s="108" t="s">
        <v>647</v>
      </c>
      <c r="W112" s="109" t="s">
        <v>529</v>
      </c>
      <c r="X112" s="52"/>
      <c r="Y112" s="52"/>
      <c r="Z112" s="52"/>
      <c r="AA112" s="52"/>
      <c r="AB112" s="52"/>
    </row>
    <row r="113" spans="1:28" ht="15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112">
        <f t="shared" si="4"/>
        <v>109</v>
      </c>
      <c r="N113" s="110" t="str">
        <f t="shared" si="5"/>
        <v>3092 INSTITUT ZA FILOZOFIJU</v>
      </c>
      <c r="O113" s="110">
        <v>3092</v>
      </c>
      <c r="P113" s="113" t="s">
        <v>556</v>
      </c>
      <c r="Q113" s="114" t="s">
        <v>485</v>
      </c>
      <c r="R113" s="113" t="s">
        <v>1289</v>
      </c>
      <c r="S113" s="113" t="s">
        <v>268</v>
      </c>
      <c r="T113" s="111">
        <v>3772047</v>
      </c>
      <c r="U113" s="107" t="s">
        <v>557</v>
      </c>
      <c r="V113" s="108" t="s">
        <v>647</v>
      </c>
      <c r="W113" s="109" t="s">
        <v>529</v>
      </c>
      <c r="X113" s="52"/>
      <c r="Y113" s="52"/>
      <c r="Z113" s="52"/>
      <c r="AA113" s="52"/>
      <c r="AB113" s="52"/>
    </row>
    <row r="114" spans="1:28" ht="15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112">
        <f t="shared" si="4"/>
        <v>110</v>
      </c>
      <c r="N114" s="110" t="str">
        <f t="shared" si="5"/>
        <v>2975 INSTITUT ZA FIZIKU</v>
      </c>
      <c r="O114" s="110">
        <v>2975</v>
      </c>
      <c r="P114" s="113" t="s">
        <v>558</v>
      </c>
      <c r="Q114" s="114" t="s">
        <v>485</v>
      </c>
      <c r="R114" s="113" t="s">
        <v>543</v>
      </c>
      <c r="S114" s="113" t="s">
        <v>268</v>
      </c>
      <c r="T114" s="111">
        <v>3270424</v>
      </c>
      <c r="U114" s="107" t="s">
        <v>559</v>
      </c>
      <c r="V114" s="108" t="s">
        <v>647</v>
      </c>
      <c r="W114" s="109" t="s">
        <v>529</v>
      </c>
      <c r="X114" s="52"/>
      <c r="Y114" s="52"/>
      <c r="Z114" s="52"/>
      <c r="AA114" s="52"/>
      <c r="AB114" s="52"/>
    </row>
    <row r="115" spans="1:28" ht="15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112">
        <f t="shared" si="4"/>
        <v>111</v>
      </c>
      <c r="N115" s="110" t="str">
        <f t="shared" si="5"/>
        <v>21061 INSTITUT ZA HRVATSKI JEZIK I JEZIKOSLOVLJE</v>
      </c>
      <c r="O115" s="110">
        <v>21061</v>
      </c>
      <c r="P115" s="113" t="s">
        <v>563</v>
      </c>
      <c r="Q115" s="114" t="s">
        <v>485</v>
      </c>
      <c r="R115" s="113" t="s">
        <v>564</v>
      </c>
      <c r="S115" s="113" t="s">
        <v>268</v>
      </c>
      <c r="T115" s="111">
        <v>1259571</v>
      </c>
      <c r="U115" s="107" t="s">
        <v>565</v>
      </c>
      <c r="V115" s="108" t="s">
        <v>647</v>
      </c>
      <c r="W115" s="109" t="s">
        <v>529</v>
      </c>
      <c r="X115" s="52"/>
      <c r="Y115" s="52"/>
      <c r="Z115" s="52"/>
      <c r="AA115" s="52"/>
      <c r="AB115" s="52"/>
    </row>
    <row r="116" spans="1:28" ht="15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112">
        <f t="shared" si="4"/>
        <v>112</v>
      </c>
      <c r="N116" s="110" t="str">
        <f t="shared" si="5"/>
        <v>3025 INSTITUT ZA JADRANSKE KULTURE I MELIORACIJU KRŠA</v>
      </c>
      <c r="O116" s="110">
        <v>3025</v>
      </c>
      <c r="P116" s="113" t="s">
        <v>566</v>
      </c>
      <c r="Q116" s="114" t="s">
        <v>485</v>
      </c>
      <c r="R116" s="113" t="s">
        <v>567</v>
      </c>
      <c r="S116" s="113" t="s">
        <v>353</v>
      </c>
      <c r="T116" s="111">
        <v>3140792</v>
      </c>
      <c r="U116" s="107" t="s">
        <v>568</v>
      </c>
      <c r="V116" s="108" t="s">
        <v>647</v>
      </c>
      <c r="W116" s="109" t="s">
        <v>529</v>
      </c>
      <c r="X116" s="52"/>
      <c r="Y116" s="52"/>
      <c r="Z116" s="52"/>
      <c r="AA116" s="52"/>
      <c r="AB116" s="52"/>
    </row>
    <row r="117" spans="1:28" ht="15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112">
        <f t="shared" si="4"/>
        <v>113</v>
      </c>
      <c r="N117" s="110" t="str">
        <f t="shared" si="5"/>
        <v>23286 INSTITUT ZA JAVNE FINANCIJE</v>
      </c>
      <c r="O117" s="110">
        <v>23286</v>
      </c>
      <c r="P117" s="113" t="s">
        <v>569</v>
      </c>
      <c r="Q117" s="114" t="s">
        <v>485</v>
      </c>
      <c r="R117" s="113" t="s">
        <v>570</v>
      </c>
      <c r="S117" s="113" t="s">
        <v>268</v>
      </c>
      <c r="T117" s="111">
        <v>3226344</v>
      </c>
      <c r="U117" s="107" t="s">
        <v>571</v>
      </c>
      <c r="V117" s="108" t="s">
        <v>647</v>
      </c>
      <c r="W117" s="109" t="s">
        <v>529</v>
      </c>
      <c r="X117" s="52"/>
      <c r="Y117" s="52"/>
      <c r="Z117" s="52"/>
      <c r="AA117" s="52"/>
      <c r="AB117" s="52"/>
    </row>
    <row r="118" spans="1:28" ht="15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112">
        <f t="shared" si="4"/>
        <v>114</v>
      </c>
      <c r="N118" s="110" t="str">
        <f t="shared" si="5"/>
        <v>2959 INSTITUT ZA MEDICINSKA ISTRAŽIVANJA I MEDICINU RADA</v>
      </c>
      <c r="O118" s="110">
        <v>2959</v>
      </c>
      <c r="P118" s="113" t="s">
        <v>572</v>
      </c>
      <c r="Q118" s="114" t="s">
        <v>485</v>
      </c>
      <c r="R118" s="113" t="s">
        <v>573</v>
      </c>
      <c r="S118" s="113" t="s">
        <v>268</v>
      </c>
      <c r="T118" s="111">
        <v>3270475</v>
      </c>
      <c r="U118" s="107" t="s">
        <v>574</v>
      </c>
      <c r="V118" s="108" t="s">
        <v>647</v>
      </c>
      <c r="W118" s="109" t="s">
        <v>529</v>
      </c>
      <c r="X118" s="52"/>
      <c r="Y118" s="52"/>
      <c r="Z118" s="52"/>
      <c r="AA118" s="52"/>
      <c r="AB118" s="52"/>
    </row>
    <row r="119" spans="1:28" ht="15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112">
        <f t="shared" si="4"/>
        <v>115</v>
      </c>
      <c r="N119" s="110" t="str">
        <f t="shared" si="5"/>
        <v>3009 INSTITUT ZA MIGRACIJE I NARODNOSTI</v>
      </c>
      <c r="O119" s="110">
        <v>3009</v>
      </c>
      <c r="P119" s="113" t="s">
        <v>577</v>
      </c>
      <c r="Q119" s="114" t="s">
        <v>485</v>
      </c>
      <c r="R119" s="113" t="s">
        <v>578</v>
      </c>
      <c r="S119" s="113" t="s">
        <v>268</v>
      </c>
      <c r="T119" s="111">
        <v>3287572</v>
      </c>
      <c r="U119" s="107" t="s">
        <v>579</v>
      </c>
      <c r="V119" s="108" t="s">
        <v>647</v>
      </c>
      <c r="W119" s="109" t="s">
        <v>529</v>
      </c>
      <c r="X119" s="52"/>
      <c r="Y119" s="52"/>
      <c r="Z119" s="52"/>
      <c r="AA119" s="52"/>
      <c r="AB119" s="52"/>
    </row>
    <row r="120" spans="1:28" ht="15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112">
        <f t="shared" si="4"/>
        <v>116</v>
      </c>
      <c r="N120" s="110" t="str">
        <f t="shared" si="5"/>
        <v>2900 INSTITUT ZA OCEANOGRAFIJU I RIBARSTVO</v>
      </c>
      <c r="O120" s="110">
        <v>2900</v>
      </c>
      <c r="P120" s="113" t="s">
        <v>580</v>
      </c>
      <c r="Q120" s="114" t="s">
        <v>485</v>
      </c>
      <c r="R120" s="113" t="s">
        <v>1291</v>
      </c>
      <c r="S120" s="113" t="s">
        <v>353</v>
      </c>
      <c r="T120" s="111">
        <v>3118355</v>
      </c>
      <c r="U120" s="107" t="s">
        <v>581</v>
      </c>
      <c r="V120" s="108" t="s">
        <v>647</v>
      </c>
      <c r="W120" s="109" t="s">
        <v>529</v>
      </c>
      <c r="X120" s="52"/>
      <c r="Y120" s="52"/>
      <c r="Z120" s="52"/>
      <c r="AA120" s="52"/>
      <c r="AB120" s="52"/>
    </row>
    <row r="121" spans="1:28" ht="15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112">
        <f t="shared" si="4"/>
        <v>117</v>
      </c>
      <c r="N121" s="110" t="str">
        <f t="shared" si="5"/>
        <v>3076 INSTITUT ZA POLJOPRIVREDU I TURIZAM</v>
      </c>
      <c r="O121" s="110">
        <v>3076</v>
      </c>
      <c r="P121" s="113" t="s">
        <v>582</v>
      </c>
      <c r="Q121" s="114" t="s">
        <v>485</v>
      </c>
      <c r="R121" s="113" t="s">
        <v>583</v>
      </c>
      <c r="S121" s="113" t="s">
        <v>584</v>
      </c>
      <c r="T121" s="111">
        <v>3421031</v>
      </c>
      <c r="U121" s="107" t="s">
        <v>585</v>
      </c>
      <c r="V121" s="108" t="s">
        <v>647</v>
      </c>
      <c r="W121" s="109" t="s">
        <v>529</v>
      </c>
      <c r="X121" s="52"/>
      <c r="Y121" s="52"/>
      <c r="Z121" s="52"/>
      <c r="AA121" s="52"/>
      <c r="AB121" s="52"/>
    </row>
    <row r="122" spans="1:28" ht="15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112">
        <f t="shared" si="4"/>
        <v>118</v>
      </c>
      <c r="N122" s="110" t="str">
        <f t="shared" si="5"/>
        <v>2942 INSTITUT ZA POVIJEST UMJETNOSTI</v>
      </c>
      <c r="O122" s="110">
        <v>2942</v>
      </c>
      <c r="P122" s="113" t="s">
        <v>586</v>
      </c>
      <c r="Q122" s="114" t="s">
        <v>485</v>
      </c>
      <c r="R122" s="113" t="s">
        <v>587</v>
      </c>
      <c r="S122" s="113" t="s">
        <v>268</v>
      </c>
      <c r="T122" s="111">
        <v>1339958</v>
      </c>
      <c r="U122" s="107" t="s">
        <v>588</v>
      </c>
      <c r="V122" s="108" t="s">
        <v>647</v>
      </c>
      <c r="W122" s="109" t="s">
        <v>529</v>
      </c>
      <c r="X122" s="52"/>
      <c r="Y122" s="52"/>
      <c r="Z122" s="52"/>
      <c r="AA122" s="52"/>
      <c r="AB122" s="52"/>
    </row>
    <row r="123" spans="1:28" ht="15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112">
        <f t="shared" si="4"/>
        <v>119</v>
      </c>
      <c r="N123" s="110" t="str">
        <f t="shared" si="5"/>
        <v>22621 INSTITUT ZA RAZVOJ I MEĐUNARODNE ODNOSE</v>
      </c>
      <c r="O123" s="110">
        <v>22621</v>
      </c>
      <c r="P123" s="113" t="s">
        <v>575</v>
      </c>
      <c r="Q123" s="114" t="s">
        <v>485</v>
      </c>
      <c r="R123" s="113" t="s">
        <v>1290</v>
      </c>
      <c r="S123" s="113" t="s">
        <v>268</v>
      </c>
      <c r="T123" s="111">
        <v>3205177</v>
      </c>
      <c r="U123" s="107" t="s">
        <v>576</v>
      </c>
      <c r="V123" s="108" t="s">
        <v>647</v>
      </c>
      <c r="W123" s="109" t="s">
        <v>529</v>
      </c>
      <c r="X123" s="52"/>
      <c r="Y123" s="52"/>
      <c r="Z123" s="52"/>
      <c r="AA123" s="52"/>
      <c r="AB123" s="52"/>
    </row>
    <row r="124" spans="1:28" ht="15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112">
        <f t="shared" si="4"/>
        <v>120</v>
      </c>
      <c r="N124" s="110" t="str">
        <f t="shared" si="5"/>
        <v>3068 INSTITUT ZA TURIZAM</v>
      </c>
      <c r="O124" s="110">
        <v>3068</v>
      </c>
      <c r="P124" s="113" t="s">
        <v>589</v>
      </c>
      <c r="Q124" s="114" t="s">
        <v>485</v>
      </c>
      <c r="R124" s="113" t="s">
        <v>590</v>
      </c>
      <c r="S124" s="113" t="s">
        <v>268</v>
      </c>
      <c r="T124" s="111">
        <v>3208001</v>
      </c>
      <c r="U124" s="107" t="s">
        <v>591</v>
      </c>
      <c r="V124" s="108" t="s">
        <v>647</v>
      </c>
      <c r="W124" s="109" t="s">
        <v>529</v>
      </c>
      <c r="X124" s="52"/>
      <c r="Y124" s="52"/>
      <c r="Z124" s="52"/>
      <c r="AA124" s="52"/>
      <c r="AB124" s="52"/>
    </row>
    <row r="125" spans="1:28" ht="15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112">
        <f t="shared" si="4"/>
        <v>121</v>
      </c>
      <c r="N125" s="110" t="str">
        <f t="shared" si="5"/>
        <v>2991 POLJOPRIVREDNI INSTITUT OSIJEK</v>
      </c>
      <c r="O125" s="110">
        <v>2991</v>
      </c>
      <c r="P125" s="113" t="s">
        <v>1292</v>
      </c>
      <c r="Q125" s="114" t="s">
        <v>485</v>
      </c>
      <c r="R125" s="113" t="s">
        <v>1293</v>
      </c>
      <c r="S125" s="113" t="s">
        <v>271</v>
      </c>
      <c r="T125" s="111">
        <v>3058239</v>
      </c>
      <c r="U125" s="107" t="s">
        <v>1294</v>
      </c>
      <c r="V125" s="108" t="s">
        <v>647</v>
      </c>
      <c r="W125" s="109" t="s">
        <v>529</v>
      </c>
      <c r="X125" s="52"/>
      <c r="Y125" s="52"/>
      <c r="Z125" s="52"/>
      <c r="AA125" s="52"/>
      <c r="AB125" s="52"/>
    </row>
    <row r="126" spans="1:28" ht="15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112">
        <f t="shared" si="4"/>
        <v>122</v>
      </c>
      <c r="N126" s="110" t="str">
        <f t="shared" si="5"/>
        <v>21070 STAROSLAVENSKI INSTITUT</v>
      </c>
      <c r="O126" s="110">
        <v>21070</v>
      </c>
      <c r="P126" s="113" t="s">
        <v>592</v>
      </c>
      <c r="Q126" s="114" t="s">
        <v>485</v>
      </c>
      <c r="R126" s="113" t="s">
        <v>593</v>
      </c>
      <c r="S126" s="113" t="s">
        <v>268</v>
      </c>
      <c r="T126" s="111">
        <v>1259563</v>
      </c>
      <c r="U126" s="107" t="s">
        <v>594</v>
      </c>
      <c r="V126" s="108" t="s">
        <v>647</v>
      </c>
      <c r="W126" s="109" t="s">
        <v>529</v>
      </c>
      <c r="X126" s="52"/>
      <c r="Y126" s="52"/>
      <c r="Z126" s="52"/>
      <c r="AA126" s="52"/>
      <c r="AB126" s="52"/>
    </row>
    <row r="127" spans="1:28" ht="15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112">
        <f t="shared" si="4"/>
        <v>123</v>
      </c>
      <c r="N127" s="110" t="str">
        <f t="shared" si="5"/>
        <v>6179 DRŽAVNI ZAVOD ZA INTELEKTUALNO VLASNIŠTVO</v>
      </c>
      <c r="O127" s="110">
        <v>6179</v>
      </c>
      <c r="P127" s="113" t="s">
        <v>600</v>
      </c>
      <c r="Q127" s="114" t="s">
        <v>485</v>
      </c>
      <c r="R127" s="119" t="s">
        <v>601</v>
      </c>
      <c r="S127" s="113" t="s">
        <v>268</v>
      </c>
      <c r="T127" s="111">
        <v>3899772</v>
      </c>
      <c r="U127" s="107" t="s">
        <v>602</v>
      </c>
      <c r="V127" s="108" t="s">
        <v>1295</v>
      </c>
      <c r="W127" s="109" t="s">
        <v>792</v>
      </c>
      <c r="X127" s="52"/>
      <c r="Y127" s="52"/>
      <c r="Z127" s="52"/>
      <c r="AA127" s="52"/>
      <c r="AB127" s="52"/>
    </row>
    <row r="128" spans="1:28" ht="15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112">
        <f t="shared" si="4"/>
        <v>124</v>
      </c>
      <c r="N128" s="110" t="str">
        <f t="shared" si="5"/>
        <v>43335 AGENCIJA ZA MOBILNOST I PROGRAME EUROPSKE UNIJE</v>
      </c>
      <c r="O128" s="110">
        <v>43335</v>
      </c>
      <c r="P128" s="113" t="s">
        <v>621</v>
      </c>
      <c r="Q128" s="114" t="s">
        <v>485</v>
      </c>
      <c r="R128" s="119" t="s">
        <v>610</v>
      </c>
      <c r="S128" s="113" t="s">
        <v>268</v>
      </c>
      <c r="T128" s="111">
        <v>2298007</v>
      </c>
      <c r="U128" s="107" t="s">
        <v>622</v>
      </c>
      <c r="V128" s="108" t="s">
        <v>626</v>
      </c>
      <c r="W128" s="109" t="s">
        <v>599</v>
      </c>
      <c r="X128" s="52"/>
      <c r="Y128" s="52"/>
      <c r="Z128" s="52"/>
      <c r="AA128" s="52"/>
      <c r="AB128" s="52"/>
    </row>
    <row r="129" spans="1:28" ht="15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112">
        <f t="shared" si="4"/>
        <v>125</v>
      </c>
      <c r="N129" s="110" t="str">
        <f t="shared" si="5"/>
        <v>23962 AGENCIJA ZA ODGOJ I OBRAZOVANJE</v>
      </c>
      <c r="O129" s="110">
        <v>23962</v>
      </c>
      <c r="P129" s="113" t="s">
        <v>614</v>
      </c>
      <c r="Q129" s="114" t="s">
        <v>485</v>
      </c>
      <c r="R129" s="119" t="s">
        <v>267</v>
      </c>
      <c r="S129" s="113" t="s">
        <v>268</v>
      </c>
      <c r="T129" s="111">
        <v>1778129</v>
      </c>
      <c r="U129" s="107" t="s">
        <v>615</v>
      </c>
      <c r="V129" s="108" t="s">
        <v>626</v>
      </c>
      <c r="W129" s="109" t="s">
        <v>599</v>
      </c>
      <c r="X129" s="52"/>
      <c r="Y129" s="52"/>
      <c r="Z129" s="52"/>
      <c r="AA129" s="52"/>
      <c r="AB129" s="52"/>
    </row>
    <row r="130" spans="1:28" ht="15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112">
        <f t="shared" si="4"/>
        <v>126</v>
      </c>
      <c r="N130" s="110" t="str">
        <f t="shared" si="5"/>
        <v>46173 AGENCIJA ZA STRUKOVNO OBRAZOVANJE I OBRAZOVANJE ODRASLIH</v>
      </c>
      <c r="O130" s="110">
        <v>46173</v>
      </c>
      <c r="P130" s="113" t="s">
        <v>623</v>
      </c>
      <c r="Q130" s="114" t="s">
        <v>485</v>
      </c>
      <c r="R130" s="119" t="s">
        <v>1332</v>
      </c>
      <c r="S130" s="113" t="s">
        <v>268</v>
      </c>
      <c r="T130" s="111">
        <v>2650029</v>
      </c>
      <c r="U130" s="107" t="s">
        <v>624</v>
      </c>
      <c r="V130" s="108" t="s">
        <v>626</v>
      </c>
      <c r="W130" s="109" t="s">
        <v>599</v>
      </c>
      <c r="X130" s="52"/>
      <c r="Y130" s="52"/>
      <c r="Z130" s="52"/>
      <c r="AA130" s="52"/>
      <c r="AB130" s="52"/>
    </row>
    <row r="131" spans="1:28" ht="15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112">
        <f t="shared" si="4"/>
        <v>127</v>
      </c>
      <c r="N131" s="110" t="str">
        <f t="shared" si="5"/>
        <v>38487 AGENCIJA ZA ZNANOST I VISOKO OBRAZOVANJE</v>
      </c>
      <c r="O131" s="110">
        <v>38487</v>
      </c>
      <c r="P131" s="113" t="s">
        <v>616</v>
      </c>
      <c r="Q131" s="114" t="s">
        <v>485</v>
      </c>
      <c r="R131" s="113" t="s">
        <v>617</v>
      </c>
      <c r="S131" s="113" t="s">
        <v>268</v>
      </c>
      <c r="T131" s="111">
        <v>1922548</v>
      </c>
      <c r="U131" s="107" t="s">
        <v>618</v>
      </c>
      <c r="V131" s="108" t="s">
        <v>626</v>
      </c>
      <c r="W131" s="109" t="s">
        <v>599</v>
      </c>
      <c r="X131" s="52"/>
      <c r="Y131" s="52"/>
      <c r="Z131" s="52"/>
      <c r="AA131" s="52"/>
      <c r="AB131" s="52"/>
    </row>
    <row r="132" spans="1:28" ht="15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112">
        <f t="shared" si="4"/>
        <v>128</v>
      </c>
      <c r="N132" s="110" t="str">
        <f t="shared" si="5"/>
        <v>21852 HRVATSKA AKADEMSKA I ISTRAŽIVAČKA MREŽA - CARNET</v>
      </c>
      <c r="O132" s="110">
        <v>21852</v>
      </c>
      <c r="P132" s="113" t="s">
        <v>606</v>
      </c>
      <c r="Q132" s="114" t="s">
        <v>485</v>
      </c>
      <c r="R132" s="119" t="s">
        <v>607</v>
      </c>
      <c r="S132" s="113" t="s">
        <v>268</v>
      </c>
      <c r="T132" s="111">
        <v>1147820</v>
      </c>
      <c r="U132" s="107" t="s">
        <v>608</v>
      </c>
      <c r="V132" s="108" t="s">
        <v>626</v>
      </c>
      <c r="W132" s="109" t="s">
        <v>599</v>
      </c>
      <c r="X132" s="52"/>
      <c r="Y132" s="52"/>
      <c r="Z132" s="52"/>
      <c r="AA132" s="52"/>
      <c r="AB132" s="52"/>
    </row>
    <row r="133" spans="1:28" ht="15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112">
        <f t="shared" si="4"/>
        <v>129</v>
      </c>
      <c r="N133" s="110" t="str">
        <f t="shared" si="5"/>
        <v>52209 HRVATSKA ZAKLADA ZA ZNANOST</v>
      </c>
      <c r="O133" s="110">
        <v>52209</v>
      </c>
      <c r="P133" s="113" t="s">
        <v>2336</v>
      </c>
      <c r="Q133" s="114" t="s">
        <v>485</v>
      </c>
      <c r="R133" s="119" t="s">
        <v>2337</v>
      </c>
      <c r="S133" s="113" t="s">
        <v>268</v>
      </c>
      <c r="T133" s="111">
        <v>1626841</v>
      </c>
      <c r="U133" s="107">
        <v>88776522763</v>
      </c>
      <c r="V133" s="108" t="s">
        <v>626</v>
      </c>
      <c r="W133" s="109" t="s">
        <v>2338</v>
      </c>
      <c r="X133" s="52"/>
      <c r="Y133" s="52"/>
      <c r="Z133" s="52"/>
      <c r="AA133" s="52"/>
      <c r="AB133" s="52"/>
    </row>
    <row r="134" spans="1:28" ht="15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112">
        <f t="shared" si="4"/>
        <v>130</v>
      </c>
      <c r="N134" s="110" t="str">
        <f t="shared" si="5"/>
        <v>21869 LEKSIKOGRAFSKI ZAVOD MIROSLAV KRLEŽA</v>
      </c>
      <c r="O134" s="110">
        <v>21869</v>
      </c>
      <c r="P134" s="113" t="s">
        <v>609</v>
      </c>
      <c r="Q134" s="114" t="s">
        <v>485</v>
      </c>
      <c r="R134" s="119" t="s">
        <v>610</v>
      </c>
      <c r="S134" s="113" t="s">
        <v>268</v>
      </c>
      <c r="T134" s="111">
        <v>3211622</v>
      </c>
      <c r="U134" s="107" t="s">
        <v>611</v>
      </c>
      <c r="V134" s="108" t="s">
        <v>626</v>
      </c>
      <c r="W134" s="109" t="s">
        <v>599</v>
      </c>
      <c r="X134" s="52"/>
      <c r="Y134" s="52"/>
      <c r="Z134" s="52"/>
      <c r="AA134" s="52"/>
      <c r="AB134" s="52"/>
    </row>
    <row r="135" spans="1:28" ht="15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112">
        <f t="shared" ref="M135:M137" si="6">+M134+1</f>
        <v>131</v>
      </c>
      <c r="N135" s="110" t="str">
        <f t="shared" ref="N135:N137" si="7">O135&amp;" "&amp;P135</f>
        <v>21836 NACIONALNA I SVEUČILIŠNA KNJIŽNICA U ZAGREBU</v>
      </c>
      <c r="O135" s="110">
        <v>21836</v>
      </c>
      <c r="P135" s="113" t="s">
        <v>603</v>
      </c>
      <c r="Q135" s="114" t="s">
        <v>485</v>
      </c>
      <c r="R135" s="119" t="s">
        <v>604</v>
      </c>
      <c r="S135" s="113" t="s">
        <v>268</v>
      </c>
      <c r="T135" s="111">
        <v>3205363</v>
      </c>
      <c r="U135" s="107" t="s">
        <v>605</v>
      </c>
      <c r="V135" s="108" t="s">
        <v>626</v>
      </c>
      <c r="W135" s="109" t="s">
        <v>599</v>
      </c>
      <c r="X135" s="52"/>
      <c r="Y135" s="52"/>
      <c r="Z135" s="52"/>
      <c r="AA135" s="52"/>
      <c r="AB135" s="52"/>
    </row>
    <row r="136" spans="1:28" ht="15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112">
        <f t="shared" si="6"/>
        <v>132</v>
      </c>
      <c r="N136" s="110" t="str">
        <f t="shared" si="7"/>
        <v>40883 NACIONALNI CENTAR ZA VANJSKO VREDNOVANJE OBRAZOVANJA</v>
      </c>
      <c r="O136" s="110">
        <v>40883</v>
      </c>
      <c r="P136" s="113" t="s">
        <v>619</v>
      </c>
      <c r="Q136" s="114" t="s">
        <v>485</v>
      </c>
      <c r="R136" s="119" t="s">
        <v>1333</v>
      </c>
      <c r="S136" s="113" t="s">
        <v>1334</v>
      </c>
      <c r="T136" s="111">
        <v>1943430</v>
      </c>
      <c r="U136" s="107" t="s">
        <v>620</v>
      </c>
      <c r="V136" s="108" t="s">
        <v>626</v>
      </c>
      <c r="W136" s="109" t="s">
        <v>599</v>
      </c>
      <c r="X136" s="52"/>
      <c r="Y136" s="52"/>
      <c r="Z136" s="52"/>
      <c r="AA136" s="52"/>
      <c r="AB136" s="52"/>
    </row>
    <row r="137" spans="1:28" ht="15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112">
        <f t="shared" si="6"/>
        <v>133</v>
      </c>
      <c r="N137" s="110" t="str">
        <f t="shared" si="7"/>
        <v>23665 SVEUČILIŠTE U ZAGREBU - SVEUČILIŠNI RAČUNSKI CENTAR - SRCE</v>
      </c>
      <c r="O137" s="110">
        <v>23665</v>
      </c>
      <c r="P137" s="113" t="s">
        <v>612</v>
      </c>
      <c r="Q137" s="114" t="s">
        <v>485</v>
      </c>
      <c r="R137" s="119" t="s">
        <v>607</v>
      </c>
      <c r="S137" s="113" t="s">
        <v>268</v>
      </c>
      <c r="T137" s="111">
        <v>3283020</v>
      </c>
      <c r="U137" s="107" t="s">
        <v>613</v>
      </c>
      <c r="V137" s="108" t="s">
        <v>626</v>
      </c>
      <c r="W137" s="109" t="s">
        <v>599</v>
      </c>
      <c r="X137" s="52"/>
      <c r="Y137" s="52"/>
      <c r="Z137" s="52"/>
      <c r="AA137" s="52"/>
      <c r="AB137" s="52"/>
    </row>
    <row r="138" spans="1:28" ht="15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</row>
    <row r="139" spans="1:28" ht="15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</row>
    <row r="140" spans="1:28" ht="15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</row>
    <row r="141" spans="1:28" ht="15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</row>
    <row r="142" spans="1:28" ht="15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</row>
    <row r="143" spans="1:28" ht="15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</row>
    <row r="144" spans="1:28" ht="15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</row>
    <row r="145" spans="1:28" ht="15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</row>
    <row r="146" spans="1:28" ht="15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</row>
    <row r="147" spans="1:28" ht="15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</row>
    <row r="148" spans="1:28" ht="15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</row>
    <row r="149" spans="1:28" ht="15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</row>
    <row r="150" spans="1:28" ht="15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</row>
    <row r="151" spans="1:28" ht="15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</row>
    <row r="152" spans="1:28" ht="15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</row>
    <row r="153" spans="1:28" ht="15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</row>
    <row r="154" spans="1:28" ht="15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</row>
    <row r="155" spans="1:28" ht="15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</row>
    <row r="156" spans="1:28" ht="15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</row>
    <row r="157" spans="1:28" ht="15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</row>
    <row r="158" spans="1:28" ht="15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</row>
    <row r="159" spans="1:28" ht="15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</row>
    <row r="160" spans="1:28" ht="15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</row>
    <row r="161" spans="1:28" ht="15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</row>
    <row r="162" spans="1:28" ht="15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</row>
    <row r="163" spans="1:28" ht="15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</row>
    <row r="164" spans="1:28" ht="15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</row>
    <row r="165" spans="1:28" ht="15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</row>
    <row r="166" spans="1:28" ht="15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</row>
    <row r="167" spans="1:28" ht="15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</row>
    <row r="168" spans="1:28" ht="15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</row>
    <row r="169" spans="1:28" ht="15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</row>
    <row r="170" spans="1:28" ht="15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</row>
    <row r="171" spans="1:28" ht="15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</row>
    <row r="172" spans="1:28" ht="15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</row>
    <row r="173" spans="1:28" ht="15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</row>
    <row r="174" spans="1:28" ht="15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</row>
    <row r="175" spans="1:28" ht="15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</row>
    <row r="176" spans="1:28" ht="15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</row>
    <row r="177" spans="1:28" ht="15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</row>
    <row r="178" spans="1:28" ht="15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</row>
    <row r="179" spans="1:28" ht="15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</row>
    <row r="180" spans="1:28" ht="15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</row>
    <row r="181" spans="1:28" ht="15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</row>
    <row r="182" spans="1:28" ht="15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</row>
    <row r="183" spans="1:28" ht="15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</row>
    <row r="184" spans="1:28" ht="15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</row>
    <row r="185" spans="1:28" ht="15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</row>
    <row r="186" spans="1:28" ht="15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</row>
    <row r="187" spans="1:28" ht="15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</row>
    <row r="188" spans="1:28" ht="15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</row>
    <row r="189" spans="1:28" ht="15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</row>
    <row r="190" spans="1:28" ht="15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</row>
    <row r="191" spans="1:28" ht="15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</row>
    <row r="192" spans="1:28" ht="15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</row>
    <row r="193" spans="1:28" ht="15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</row>
    <row r="194" spans="1:28" ht="15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</row>
    <row r="195" spans="1:28" ht="15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</row>
    <row r="196" spans="1:28" ht="15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</row>
    <row r="197" spans="1:28" ht="15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</row>
    <row r="198" spans="1:28" ht="15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</row>
    <row r="199" spans="1:28" ht="15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</row>
    <row r="200" spans="1:28" ht="15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</row>
    <row r="201" spans="1:28" ht="15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</row>
    <row r="202" spans="1:28" ht="15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</row>
    <row r="203" spans="1:28" ht="15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</row>
    <row r="204" spans="1:28" ht="15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</row>
    <row r="205" spans="1:28" ht="15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</row>
    <row r="206" spans="1:28" ht="15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</row>
    <row r="207" spans="1:28" ht="15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</row>
    <row r="208" spans="1:28" ht="15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</row>
    <row r="209" spans="1:28" ht="15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</row>
    <row r="210" spans="1:28" ht="15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</row>
    <row r="211" spans="1:28" ht="15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</row>
    <row r="212" spans="1:28" ht="15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</row>
    <row r="213" spans="1:28" ht="15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</row>
    <row r="214" spans="1:28" ht="15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</row>
    <row r="215" spans="1:28" ht="15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</row>
    <row r="216" spans="1:28" ht="15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</row>
    <row r="217" spans="1:28" ht="15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</row>
    <row r="218" spans="1:28" ht="15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</row>
    <row r="219" spans="1:28" ht="15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</row>
    <row r="220" spans="1:28" ht="15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</row>
    <row r="221" spans="1:28" ht="15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</row>
    <row r="222" spans="1:28" ht="15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</row>
    <row r="223" spans="1:28" ht="15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</row>
    <row r="224" spans="1:28" ht="15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</row>
    <row r="225" spans="1:28" ht="15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</row>
    <row r="226" spans="1:28" ht="15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</row>
    <row r="227" spans="1:28" ht="15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</row>
    <row r="228" spans="1:28" ht="15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</row>
    <row r="229" spans="1:28" ht="15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</row>
    <row r="230" spans="1:28" ht="15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</row>
    <row r="231" spans="1:28" ht="15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</row>
    <row r="232" spans="1:28" ht="15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</row>
    <row r="233" spans="1:28" ht="15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</row>
    <row r="234" spans="1:28" ht="15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</row>
    <row r="235" spans="1:28" ht="15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</row>
    <row r="236" spans="1:28" ht="15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</row>
    <row r="237" spans="1:28" ht="15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</row>
    <row r="238" spans="1:28" ht="15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</row>
    <row r="239" spans="1:28" ht="15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</row>
    <row r="240" spans="1:28" ht="15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</row>
    <row r="241" spans="1:28" ht="15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</row>
    <row r="242" spans="1:28" ht="15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</row>
    <row r="243" spans="1:28" ht="15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</row>
    <row r="244" spans="1:28" ht="15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</row>
    <row r="245" spans="1:28" ht="15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</row>
    <row r="246" spans="1:28" ht="15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</row>
    <row r="247" spans="1:28" ht="15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</row>
    <row r="248" spans="1:28" ht="15">
      <c r="A248" s="5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</row>
    <row r="249" spans="1:28" ht="15">
      <c r="A249" s="52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</row>
    <row r="250" spans="1:28" ht="15">
      <c r="A250" s="52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</row>
    <row r="251" spans="1:28" ht="15">
      <c r="A251" s="52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</row>
    <row r="252" spans="1:28" ht="15">
      <c r="A252" s="52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</row>
    <row r="253" spans="1:28" ht="15">
      <c r="A253" s="52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</row>
    <row r="254" spans="1:28" ht="15">
      <c r="A254" s="52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</row>
    <row r="255" spans="1:28" ht="15">
      <c r="A255" s="52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</row>
    <row r="256" spans="1:28" ht="15">
      <c r="A256" s="5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</row>
    <row r="257" spans="1:28" ht="15">
      <c r="A257" s="5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</row>
    <row r="258" spans="1:28" ht="15">
      <c r="A258" s="5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</row>
    <row r="259" spans="1:28" ht="15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</row>
    <row r="260" spans="1:28" ht="15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</row>
    <row r="261" spans="1:28" ht="15">
      <c r="A261" s="5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</row>
    <row r="262" spans="1:28" ht="15">
      <c r="A262" s="52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</row>
    <row r="263" spans="1:28" ht="15">
      <c r="A263" s="52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</row>
    <row r="264" spans="1:28" ht="15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</row>
    <row r="265" spans="1:28" ht="15">
      <c r="A265" s="5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</row>
    <row r="266" spans="1:28" ht="15">
      <c r="A266" s="5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</row>
    <row r="267" spans="1:28" ht="15">
      <c r="A267" s="5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</row>
    <row r="268" spans="1:28" ht="15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</row>
    <row r="269" spans="1:28" ht="15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</row>
    <row r="270" spans="1:28" ht="15">
      <c r="A270" s="52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</row>
    <row r="271" spans="1:28" ht="15">
      <c r="A271" s="52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</row>
    <row r="272" spans="1:28" ht="15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</row>
    <row r="273" spans="1:28" ht="15">
      <c r="A273" s="52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</row>
    <row r="274" spans="1:28" ht="15">
      <c r="A274" s="52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</row>
    <row r="275" spans="1:28" ht="15">
      <c r="A275" s="52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</row>
    <row r="276" spans="1:28" ht="15">
      <c r="A276" s="52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</row>
    <row r="277" spans="1:28" ht="15">
      <c r="A277" s="5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</row>
    <row r="278" spans="1:28" ht="15">
      <c r="A278" s="52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</row>
    <row r="279" spans="1:28" ht="15">
      <c r="A279" s="52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</row>
    <row r="280" spans="1:28" ht="15">
      <c r="A280" s="52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</row>
    <row r="281" spans="1:28" ht="15">
      <c r="A281" s="52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</row>
    <row r="282" spans="1:28" ht="15">
      <c r="A282" s="52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</row>
    <row r="283" spans="1:28" ht="15">
      <c r="A283" s="52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</row>
    <row r="284" spans="1:28" ht="15">
      <c r="A284" s="52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</row>
    <row r="285" spans="1:28" ht="15">
      <c r="A285" s="52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</row>
    <row r="286" spans="1:28" ht="15">
      <c r="A286" s="52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</row>
    <row r="287" spans="1:28" ht="15">
      <c r="A287" s="52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</row>
    <row r="288" spans="1:28" ht="15">
      <c r="A288" s="52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</row>
    <row r="289" spans="1:28" ht="15">
      <c r="A289" s="52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</row>
    <row r="290" spans="1:28" ht="15">
      <c r="A290" s="52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</row>
    <row r="291" spans="1:28" ht="15">
      <c r="A291" s="52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</row>
    <row r="292" spans="1:28" ht="15">
      <c r="A292" s="52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</row>
    <row r="293" spans="1:28" ht="15">
      <c r="A293" s="52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</row>
    <row r="294" spans="1:28" ht="15">
      <c r="A294" s="52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</row>
    <row r="295" spans="1:28" ht="15">
      <c r="A295" s="52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</row>
    <row r="296" spans="1:28" ht="15">
      <c r="A296" s="52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</row>
    <row r="297" spans="1:28" ht="15">
      <c r="A297" s="52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</row>
    <row r="298" spans="1:28" ht="15">
      <c r="A298" s="52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</row>
    <row r="299" spans="1:28" ht="15">
      <c r="A299" s="52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</row>
    <row r="300" spans="1:28" ht="15">
      <c r="A300" s="52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</row>
    <row r="301" spans="1:28" ht="15">
      <c r="A301" s="52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</row>
    <row r="302" spans="1:28" ht="15">
      <c r="A302" s="52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</row>
    <row r="303" spans="1:28" ht="15">
      <c r="A303" s="52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</row>
    <row r="304" spans="1:28" ht="15">
      <c r="A304" s="52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</row>
    <row r="305" spans="1:28" ht="15">
      <c r="A305" s="52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  <c r="AB305" s="52"/>
    </row>
    <row r="306" spans="1:28" ht="15">
      <c r="A306" s="52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2"/>
      <c r="AB306" s="52"/>
    </row>
    <row r="307" spans="1:28" ht="15">
      <c r="A307" s="52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  <c r="AB307" s="52"/>
    </row>
    <row r="308" spans="1:28" ht="15">
      <c r="A308" s="52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  <c r="AB308" s="52"/>
    </row>
    <row r="309" spans="1:28" ht="15">
      <c r="A309" s="52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  <c r="AB309" s="52"/>
    </row>
    <row r="310" spans="1:28" ht="15">
      <c r="A310" s="52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  <c r="AB310" s="52"/>
    </row>
    <row r="311" spans="1:28" ht="15">
      <c r="A311" s="52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</row>
    <row r="312" spans="1:28" ht="15">
      <c r="A312" s="52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2"/>
      <c r="AB312" s="52"/>
    </row>
    <row r="313" spans="1:28" ht="15">
      <c r="A313" s="52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  <c r="AB313" s="52"/>
    </row>
    <row r="314" spans="1:28" ht="15">
      <c r="A314" s="52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</row>
    <row r="315" spans="1:28" ht="15">
      <c r="A315" s="52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</row>
    <row r="316" spans="1:28" ht="15">
      <c r="A316" s="52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  <c r="AB316" s="52"/>
    </row>
    <row r="317" spans="1:28" ht="15">
      <c r="A317" s="52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  <c r="AB317" s="52"/>
    </row>
    <row r="318" spans="1:28" ht="15">
      <c r="A318" s="52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  <c r="AB318" s="52"/>
    </row>
    <row r="319" spans="1:28" ht="15">
      <c r="A319" s="52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  <c r="AB319" s="52"/>
    </row>
    <row r="320" spans="1:28" ht="15">
      <c r="A320" s="52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</row>
    <row r="321" spans="1:28" ht="15">
      <c r="A321" s="52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</row>
    <row r="322" spans="1:28" ht="15">
      <c r="A322" s="52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  <c r="AB322" s="52"/>
    </row>
    <row r="323" spans="1:28" ht="15">
      <c r="A323" s="52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  <c r="AB323" s="52"/>
    </row>
    <row r="324" spans="1:28" ht="15">
      <c r="A324" s="52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  <c r="AB324" s="52"/>
    </row>
    <row r="325" spans="1:28" ht="15">
      <c r="A325" s="52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</row>
    <row r="326" spans="1:28" ht="15">
      <c r="A326" s="52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  <c r="AB326" s="52"/>
    </row>
    <row r="327" spans="1:28" ht="15">
      <c r="A327" s="52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  <c r="AB327" s="52"/>
    </row>
    <row r="328" spans="1:28" ht="15">
      <c r="A328" s="52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  <c r="AB328" s="52"/>
    </row>
    <row r="329" spans="1:28" ht="15">
      <c r="A329" s="52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  <c r="AB329" s="52"/>
    </row>
    <row r="330" spans="1:28" ht="15">
      <c r="A330" s="52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</row>
    <row r="331" spans="1:28" ht="15">
      <c r="A331" s="52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</row>
    <row r="332" spans="1:28" ht="15">
      <c r="A332" s="52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</row>
    <row r="333" spans="1:28" ht="15">
      <c r="A333" s="52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  <c r="AB333" s="52"/>
    </row>
    <row r="334" spans="1:28" ht="15">
      <c r="A334" s="52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</row>
    <row r="335" spans="1:28" ht="15">
      <c r="A335" s="52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  <c r="AB335" s="52"/>
    </row>
    <row r="336" spans="1:28" ht="15">
      <c r="A336" s="52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</row>
    <row r="337" spans="1:28" ht="15">
      <c r="A337" s="52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</row>
    <row r="338" spans="1:28" ht="15">
      <c r="A338" s="52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</row>
    <row r="339" spans="1:28" ht="15">
      <c r="A339" s="52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  <c r="AB339" s="52"/>
    </row>
    <row r="340" spans="1:28" ht="15">
      <c r="A340" s="52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  <c r="AB340" s="52"/>
    </row>
    <row r="341" spans="1:28" ht="15">
      <c r="A341" s="52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  <c r="AB341" s="52"/>
    </row>
    <row r="342" spans="1:28" ht="15">
      <c r="A342" s="52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  <c r="AB342" s="52"/>
    </row>
    <row r="343" spans="1:28" ht="15">
      <c r="A343" s="52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  <c r="AB343" s="52"/>
    </row>
    <row r="344" spans="1:28" ht="15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</row>
    <row r="345" spans="1:28" ht="15">
      <c r="A345" s="52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  <c r="AB345" s="52"/>
    </row>
    <row r="346" spans="1:28" ht="15">
      <c r="A346" s="52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</row>
    <row r="347" spans="1:28" ht="15">
      <c r="A347" s="52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  <c r="AB347" s="52"/>
    </row>
    <row r="348" spans="1:28" ht="15">
      <c r="A348" s="52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</row>
    <row r="349" spans="1:28" ht="15">
      <c r="A349" s="52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</row>
    <row r="350" spans="1:28" ht="15">
      <c r="A350" s="52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  <c r="AB350" s="52"/>
    </row>
    <row r="351" spans="1:28" ht="15">
      <c r="A351" s="52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</row>
    <row r="352" spans="1:28" ht="15">
      <c r="A352" s="52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</row>
    <row r="353" spans="1:28" ht="15">
      <c r="A353" s="52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  <c r="AB353" s="52"/>
    </row>
    <row r="354" spans="1:28" ht="15">
      <c r="A354" s="52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  <c r="AB354" s="52"/>
    </row>
    <row r="355" spans="1:28" ht="15">
      <c r="A355" s="52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  <c r="AB355" s="52"/>
    </row>
    <row r="356" spans="1:28" ht="15">
      <c r="A356" s="52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</row>
    <row r="357" spans="1:28" ht="15">
      <c r="A357" s="52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  <c r="AB357" s="52"/>
    </row>
    <row r="358" spans="1:28" ht="15">
      <c r="A358" s="52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</row>
    <row r="359" spans="1:28" ht="15">
      <c r="A359" s="52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  <c r="AB359" s="52"/>
    </row>
    <row r="360" spans="1:28" ht="15">
      <c r="A360" s="52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</row>
    <row r="361" spans="1:28" ht="15">
      <c r="A361" s="52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2"/>
      <c r="AB361" s="52"/>
    </row>
    <row r="362" spans="1:28" ht="15">
      <c r="A362" s="52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  <c r="AB362" s="52"/>
    </row>
    <row r="363" spans="1:28" ht="15">
      <c r="A363" s="52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2"/>
      <c r="AB363" s="52"/>
    </row>
    <row r="364" spans="1:28" ht="15">
      <c r="A364" s="52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</row>
    <row r="365" spans="1:28" ht="15">
      <c r="A365" s="52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</row>
    <row r="366" spans="1:28" ht="15">
      <c r="A366" s="52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  <c r="AB366" s="52"/>
    </row>
    <row r="367" spans="1:28" ht="15">
      <c r="A367" s="52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52"/>
      <c r="AB367" s="52"/>
    </row>
    <row r="368" spans="1:28" ht="15">
      <c r="A368" s="52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</row>
    <row r="369" spans="1:28" ht="15">
      <c r="A369" s="52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52"/>
      <c r="AB369" s="52"/>
    </row>
    <row r="370" spans="1:28" ht="15">
      <c r="A370" s="52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</row>
    <row r="371" spans="1:28" ht="15">
      <c r="A371" s="52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</row>
    <row r="372" spans="1:28" ht="15">
      <c r="A372" s="52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52"/>
      <c r="AB372" s="52"/>
    </row>
    <row r="373" spans="1:28" ht="15">
      <c r="A373" s="52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52"/>
      <c r="AB373" s="52"/>
    </row>
    <row r="374" spans="1:28" ht="15">
      <c r="A374" s="52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52"/>
      <c r="AB374" s="52"/>
    </row>
    <row r="375" spans="1:28" ht="15">
      <c r="A375" s="52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2"/>
      <c r="AB375" s="52"/>
    </row>
    <row r="376" spans="1:28" ht="15">
      <c r="A376" s="5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  <c r="AB376" s="52"/>
    </row>
    <row r="377" spans="1:28" ht="15">
      <c r="A377" s="52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2"/>
      <c r="AB377" s="52"/>
    </row>
    <row r="378" spans="1:28" ht="15">
      <c r="A378" s="52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52"/>
      <c r="AB378" s="52"/>
    </row>
    <row r="379" spans="1:28" ht="15">
      <c r="A379" s="52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</row>
    <row r="380" spans="1:28" ht="15">
      <c r="A380" s="52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</row>
    <row r="381" spans="1:28" ht="15">
      <c r="A381" s="52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</row>
    <row r="382" spans="1:28" ht="15">
      <c r="A382" s="52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</row>
    <row r="383" spans="1:28" ht="15">
      <c r="A383" s="52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  <c r="AB383" s="52"/>
    </row>
    <row r="384" spans="1:28" ht="15">
      <c r="A384" s="52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2"/>
      <c r="AB384" s="52"/>
    </row>
    <row r="385" spans="1:28" ht="15">
      <c r="A385" s="52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52"/>
      <c r="AB385" s="52"/>
    </row>
    <row r="386" spans="1:28" ht="15">
      <c r="A386" s="52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</row>
    <row r="387" spans="1:28" ht="15">
      <c r="A387" s="52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52"/>
      <c r="AB387" s="52"/>
    </row>
    <row r="388" spans="1:28" ht="15">
      <c r="A388" s="52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</row>
    <row r="389" spans="1:28" ht="15">
      <c r="A389" s="52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  <c r="AB389" s="52"/>
    </row>
    <row r="390" spans="1:28" ht="15">
      <c r="A390" s="52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</row>
    <row r="391" spans="1:28" ht="15">
      <c r="A391" s="52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</row>
    <row r="392" spans="1:28" ht="15">
      <c r="A392" s="52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52"/>
      <c r="AB392" s="52"/>
    </row>
    <row r="393" spans="1:28" ht="15">
      <c r="A393" s="52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52"/>
      <c r="AB393" s="52"/>
    </row>
    <row r="394" spans="1:28" ht="15">
      <c r="A394" s="52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52"/>
      <c r="AB394" s="52"/>
    </row>
    <row r="395" spans="1:28" ht="15">
      <c r="A395" s="52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</row>
    <row r="396" spans="1:28" ht="15">
      <c r="A396" s="52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</row>
    <row r="397" spans="1:28" ht="15">
      <c r="A397" s="52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  <c r="AB397" s="52"/>
    </row>
    <row r="398" spans="1:28" ht="15">
      <c r="A398" s="52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  <c r="AB398" s="52"/>
    </row>
    <row r="399" spans="1:28" ht="15">
      <c r="A399" s="52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</row>
    <row r="400" spans="1:28" ht="15">
      <c r="A400" s="52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52"/>
      <c r="AB400" s="52"/>
    </row>
    <row r="401" spans="1:28" ht="15">
      <c r="A401" s="52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</row>
    <row r="402" spans="1:28" ht="15">
      <c r="A402" s="52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52"/>
      <c r="AB402" s="52"/>
    </row>
    <row r="403" spans="1:28" ht="15">
      <c r="A403" s="52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</row>
    <row r="404" spans="1:28" ht="15">
      <c r="A404" s="52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52"/>
      <c r="AB404" s="52"/>
    </row>
    <row r="405" spans="1:28" ht="15">
      <c r="A405" s="52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  <c r="AB405" s="52"/>
    </row>
    <row r="406" spans="1:28" ht="15">
      <c r="A406" s="52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</row>
    <row r="407" spans="1:28" ht="15">
      <c r="A407" s="52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</row>
    <row r="408" spans="1:28" ht="15">
      <c r="A408" s="52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  <c r="AB408" s="52"/>
    </row>
    <row r="409" spans="1:28" ht="15">
      <c r="A409" s="52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2"/>
      <c r="AB409" s="52"/>
    </row>
    <row r="410" spans="1:28" ht="15">
      <c r="A410" s="52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52"/>
      <c r="AB410" s="52"/>
    </row>
    <row r="411" spans="1:28" ht="15">
      <c r="A411" s="52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52"/>
      <c r="AB411" s="52"/>
    </row>
    <row r="412" spans="1:28" ht="15">
      <c r="A412" s="52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52"/>
      <c r="AB412" s="52"/>
    </row>
    <row r="413" spans="1:28" ht="15">
      <c r="A413" s="52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52"/>
      <c r="AB413" s="52"/>
    </row>
    <row r="414" spans="1:28" ht="15">
      <c r="A414" s="52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  <c r="AB414" s="52"/>
    </row>
    <row r="415" spans="1:28" ht="15">
      <c r="A415" s="52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</row>
    <row r="416" spans="1:28" ht="15">
      <c r="A416" s="52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</row>
    <row r="417" spans="1:28" ht="15">
      <c r="A417" s="52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</row>
    <row r="418" spans="1:28" ht="15">
      <c r="A418" s="52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</row>
    <row r="419" spans="1:28" ht="15">
      <c r="A419" s="52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  <c r="AB419" s="52"/>
    </row>
    <row r="420" spans="1:28" ht="15">
      <c r="A420" s="52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</row>
    <row r="421" spans="1:28" ht="15">
      <c r="A421" s="52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52"/>
      <c r="AB421" s="52"/>
    </row>
    <row r="422" spans="1:28" ht="15">
      <c r="A422" s="52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  <c r="AB422" s="52"/>
    </row>
    <row r="423" spans="1:28" ht="15">
      <c r="A423" s="52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</row>
    <row r="424" spans="1:28" ht="15">
      <c r="A424" s="52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52"/>
      <c r="AB424" s="52"/>
    </row>
    <row r="425" spans="1:28" ht="15">
      <c r="A425" s="52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52"/>
      <c r="AB425" s="52"/>
    </row>
    <row r="426" spans="1:28" ht="15">
      <c r="A426" s="52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52"/>
      <c r="AB426" s="52"/>
    </row>
    <row r="427" spans="1:28" ht="15">
      <c r="A427" s="52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  <c r="AB427" s="52"/>
    </row>
    <row r="428" spans="1:28" ht="15">
      <c r="A428" s="52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</row>
    <row r="429" spans="1:28" ht="15">
      <c r="A429" s="52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</row>
    <row r="430" spans="1:28" ht="15">
      <c r="A430" s="52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52"/>
      <c r="AB430" s="52"/>
    </row>
    <row r="431" spans="1:28" ht="15">
      <c r="A431" s="52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  <c r="AA431" s="52"/>
      <c r="AB431" s="52"/>
    </row>
    <row r="432" spans="1:28" ht="15">
      <c r="A432" s="52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</row>
    <row r="433" spans="1:28" ht="15">
      <c r="A433" s="52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  <c r="AA433" s="52"/>
      <c r="AB433" s="52"/>
    </row>
    <row r="434" spans="1:28" ht="15">
      <c r="A434" s="52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  <c r="AA434" s="52"/>
      <c r="AB434" s="52"/>
    </row>
    <row r="435" spans="1:28" ht="15">
      <c r="A435" s="52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52"/>
      <c r="AB435" s="52"/>
    </row>
    <row r="436" spans="1:28" ht="15">
      <c r="A436" s="52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2"/>
      <c r="AB436" s="52"/>
    </row>
    <row r="437" spans="1:28" ht="15">
      <c r="A437" s="52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</row>
    <row r="438" spans="1:28" ht="15">
      <c r="A438" s="52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</row>
    <row r="439" spans="1:28" ht="15">
      <c r="A439" s="52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  <c r="AA439" s="52"/>
      <c r="AB439" s="52"/>
    </row>
    <row r="440" spans="1:28" ht="15">
      <c r="A440" s="5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  <c r="AB440" s="52"/>
    </row>
    <row r="441" spans="1:28" ht="15">
      <c r="A441" s="52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</row>
    <row r="442" spans="1:28" ht="15">
      <c r="A442" s="52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52"/>
      <c r="AB442" s="52"/>
    </row>
    <row r="443" spans="1:28" ht="15">
      <c r="A443" s="52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</row>
    <row r="444" spans="1:28" ht="15">
      <c r="A444" s="52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</row>
    <row r="445" spans="1:28" ht="15">
      <c r="A445" s="52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2"/>
      <c r="AB445" s="52"/>
    </row>
    <row r="446" spans="1:28" ht="15">
      <c r="A446" s="52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</row>
    <row r="447" spans="1:28" ht="15">
      <c r="A447" s="52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52"/>
      <c r="AB447" s="52"/>
    </row>
    <row r="448" spans="1:28" ht="15">
      <c r="A448" s="52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</row>
    <row r="449" spans="1:28" ht="15">
      <c r="A449" s="52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</row>
    <row r="450" spans="1:28" ht="15">
      <c r="A450" s="52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</row>
    <row r="451" spans="1:28" ht="15">
      <c r="A451" s="52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  <c r="AA451" s="52"/>
      <c r="AB451" s="52"/>
    </row>
    <row r="452" spans="1:28" ht="15">
      <c r="A452" s="52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52"/>
      <c r="AB452" s="52"/>
    </row>
    <row r="453" spans="1:28" ht="15">
      <c r="A453" s="52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</row>
    <row r="454" spans="1:28" ht="15">
      <c r="A454" s="52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52"/>
      <c r="AB454" s="52"/>
    </row>
    <row r="455" spans="1:28" ht="15">
      <c r="A455" s="52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</row>
    <row r="456" spans="1:28" ht="15">
      <c r="A456" s="52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52"/>
      <c r="AB456" s="52"/>
    </row>
    <row r="457" spans="1:28" ht="15">
      <c r="A457" s="52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</row>
    <row r="458" spans="1:28" ht="15">
      <c r="A458" s="52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  <c r="AA458" s="52"/>
      <c r="AB458" s="52"/>
    </row>
    <row r="459" spans="1:28" ht="15">
      <c r="A459" s="52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</row>
    <row r="460" spans="1:28" ht="15">
      <c r="A460" s="52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</row>
    <row r="461" spans="1:28" ht="15">
      <c r="A461" s="52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</row>
    <row r="462" spans="1:28" ht="15">
      <c r="A462" s="52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  <c r="AA462" s="52"/>
      <c r="AB462" s="52"/>
    </row>
    <row r="463" spans="1:28" ht="15">
      <c r="A463" s="52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52"/>
      <c r="AB463" s="52"/>
    </row>
    <row r="464" spans="1:28" ht="15">
      <c r="A464" s="52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</row>
    <row r="465" spans="1:28" ht="15">
      <c r="A465" s="52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</row>
    <row r="466" spans="1:28" ht="15">
      <c r="A466" s="52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52"/>
      <c r="AB466" s="52"/>
    </row>
    <row r="467" spans="1:28" ht="15">
      <c r="A467" s="52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</row>
    <row r="468" spans="1:28" ht="15">
      <c r="A468" s="52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</row>
    <row r="469" spans="1:28" ht="15">
      <c r="A469" s="52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  <c r="AB469" s="52"/>
    </row>
    <row r="470" spans="1:28" ht="15">
      <c r="A470" s="52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  <c r="AA470" s="52"/>
      <c r="AB470" s="52"/>
    </row>
    <row r="471" spans="1:28" ht="15">
      <c r="A471" s="52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52"/>
      <c r="AB471" s="52"/>
    </row>
    <row r="472" spans="1:28" ht="15">
      <c r="A472" s="52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</row>
    <row r="473" spans="1:28" ht="15">
      <c r="A473" s="52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</row>
    <row r="474" spans="1:28" ht="15">
      <c r="A474" s="52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</row>
    <row r="475" spans="1:28" ht="15">
      <c r="A475" s="52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52"/>
      <c r="AB475" s="52"/>
    </row>
    <row r="476" spans="1:28" ht="15">
      <c r="A476" s="52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</row>
    <row r="477" spans="1:28" ht="15">
      <c r="A477" s="52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</row>
    <row r="478" spans="1:28" ht="15">
      <c r="A478" s="52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  <c r="AA478" s="52"/>
      <c r="AB478" s="52"/>
    </row>
    <row r="479" spans="1:28" ht="15">
      <c r="A479" s="52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</row>
    <row r="480" spans="1:28" ht="15">
      <c r="A480" s="52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  <c r="AA480" s="52"/>
      <c r="AB480" s="52"/>
    </row>
    <row r="481" spans="1:28" ht="15">
      <c r="A481" s="52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</row>
    <row r="482" spans="1:28" ht="15">
      <c r="A482" s="52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  <c r="AA482" s="52"/>
      <c r="AB482" s="52"/>
    </row>
    <row r="483" spans="1:28" ht="15">
      <c r="A483" s="52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  <c r="AA483" s="52"/>
      <c r="AB483" s="52"/>
    </row>
    <row r="484" spans="1:28" ht="15">
      <c r="A484" s="52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</row>
    <row r="485" spans="1:28" ht="15">
      <c r="A485" s="52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  <c r="AB485" s="52"/>
    </row>
    <row r="486" spans="1:28" ht="15">
      <c r="A486" s="52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  <c r="AA486" s="52"/>
      <c r="AB486" s="52"/>
    </row>
    <row r="487" spans="1:28" ht="15">
      <c r="A487" s="52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  <c r="AA487" s="52"/>
      <c r="AB487" s="52"/>
    </row>
    <row r="488" spans="1:28" ht="15">
      <c r="A488" s="52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  <c r="AA488" s="52"/>
      <c r="AB488" s="52"/>
    </row>
    <row r="489" spans="1:28" ht="15">
      <c r="A489" s="52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  <c r="AA489" s="52"/>
      <c r="AB489" s="52"/>
    </row>
    <row r="490" spans="1:28" ht="15">
      <c r="A490" s="52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  <c r="AA490" s="52"/>
      <c r="AB490" s="52"/>
    </row>
    <row r="491" spans="1:28" ht="15">
      <c r="A491" s="52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</row>
    <row r="492" spans="1:28" ht="15">
      <c r="A492" s="52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  <c r="AB492" s="52"/>
    </row>
    <row r="493" spans="1:28" ht="15">
      <c r="A493" s="52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  <c r="AA493" s="52"/>
      <c r="AB493" s="52"/>
    </row>
    <row r="494" spans="1:28" ht="15">
      <c r="A494" s="52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  <c r="AA494" s="52"/>
      <c r="AB494" s="52"/>
    </row>
    <row r="495" spans="1:28" ht="15">
      <c r="A495" s="52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  <c r="AA495" s="52"/>
      <c r="AB495" s="52"/>
    </row>
    <row r="496" spans="1:28" ht="15">
      <c r="A496" s="52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  <c r="AA496" s="52"/>
      <c r="AB496" s="52"/>
    </row>
    <row r="497" spans="1:28" ht="15">
      <c r="A497" s="52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  <c r="AB497" s="52"/>
    </row>
    <row r="498" spans="1:28" ht="15">
      <c r="A498" s="52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  <c r="AA498" s="52"/>
      <c r="AB498" s="52"/>
    </row>
    <row r="499" spans="1:28" ht="15">
      <c r="A499" s="52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  <c r="AA499" s="52"/>
      <c r="AB499" s="52"/>
    </row>
    <row r="500" spans="1:28" ht="15">
      <c r="A500" s="52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  <c r="AB500" s="52"/>
    </row>
    <row r="501" spans="1:28" ht="15">
      <c r="A501" s="52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  <c r="AA501" s="52"/>
      <c r="AB501" s="52"/>
    </row>
    <row r="502" spans="1:28" ht="15">
      <c r="A502" s="52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  <c r="AA502" s="52"/>
      <c r="AB502" s="52"/>
    </row>
    <row r="503" spans="1:28" ht="15">
      <c r="A503" s="52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  <c r="AB503" s="52"/>
    </row>
    <row r="504" spans="1:28" ht="15">
      <c r="A504" s="52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  <c r="AA504" s="52"/>
      <c r="AB504" s="52"/>
    </row>
    <row r="505" spans="1:28" ht="15">
      <c r="A505" s="52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  <c r="AA505" s="52"/>
      <c r="AB505" s="52"/>
    </row>
    <row r="506" spans="1:28" ht="15">
      <c r="A506" s="52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  <c r="AB506" s="52"/>
    </row>
    <row r="507" spans="1:28" ht="15">
      <c r="A507" s="52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  <c r="AA507" s="52"/>
      <c r="AB507" s="52"/>
    </row>
    <row r="508" spans="1:28" ht="15">
      <c r="A508" s="52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  <c r="AA508" s="52"/>
      <c r="AB508" s="52"/>
    </row>
    <row r="509" spans="1:28" ht="15">
      <c r="A509" s="52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  <c r="AA509" s="52"/>
      <c r="AB509" s="52"/>
    </row>
    <row r="510" spans="1:28" ht="15">
      <c r="A510" s="52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  <c r="AA510" s="52"/>
      <c r="AB510" s="52"/>
    </row>
    <row r="511" spans="1:28" ht="15">
      <c r="A511" s="52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  <c r="AB511" s="52"/>
    </row>
    <row r="512" spans="1:28" ht="15">
      <c r="A512" s="52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  <c r="AA512" s="52"/>
      <c r="AB512" s="52"/>
    </row>
    <row r="513" spans="1:28" ht="15">
      <c r="A513" s="52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  <c r="AA513" s="52"/>
      <c r="AB513" s="52"/>
    </row>
    <row r="514" spans="1:28" ht="15">
      <c r="A514" s="52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  <c r="AB514" s="52"/>
    </row>
    <row r="515" spans="1:28" ht="15">
      <c r="A515" s="52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  <c r="AA515" s="52"/>
      <c r="AB515" s="52"/>
    </row>
    <row r="516" spans="1:28" ht="15">
      <c r="A516" s="52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</row>
    <row r="517" spans="1:28" ht="15">
      <c r="A517" s="52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  <c r="AA517" s="52"/>
      <c r="AB517" s="52"/>
    </row>
    <row r="518" spans="1:28" ht="15">
      <c r="A518" s="52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  <c r="AA518" s="52"/>
      <c r="AB518" s="52"/>
    </row>
    <row r="519" spans="1:28" ht="15">
      <c r="A519" s="52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  <c r="AB519" s="52"/>
    </row>
    <row r="520" spans="1:28" ht="15">
      <c r="A520" s="52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  <c r="AA520" s="52"/>
      <c r="AB520" s="52"/>
    </row>
    <row r="521" spans="1:28" ht="15">
      <c r="A521" s="52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  <c r="AA521" s="52"/>
      <c r="AB521" s="52"/>
    </row>
    <row r="522" spans="1:28" ht="15">
      <c r="A522" s="52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  <c r="AA522" s="52"/>
      <c r="AB522" s="52"/>
    </row>
    <row r="523" spans="1:28" ht="15">
      <c r="A523" s="52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  <c r="AA523" s="52"/>
      <c r="AB523" s="52"/>
    </row>
    <row r="524" spans="1:28" ht="15">
      <c r="A524" s="52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  <c r="AA524" s="52"/>
      <c r="AB524" s="52"/>
    </row>
    <row r="525" spans="1:28" ht="15">
      <c r="A525" s="52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  <c r="AA525" s="52"/>
      <c r="AB525" s="52"/>
    </row>
    <row r="526" spans="1:28" ht="15">
      <c r="A526" s="52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  <c r="AA526" s="52"/>
      <c r="AB526" s="52"/>
    </row>
    <row r="527" spans="1:28" ht="15">
      <c r="A527" s="52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  <c r="AA527" s="52"/>
      <c r="AB527" s="52"/>
    </row>
    <row r="528" spans="1:28" ht="15">
      <c r="A528" s="52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  <c r="AA528" s="52"/>
      <c r="AB528" s="52"/>
    </row>
    <row r="529" spans="1:28" ht="15">
      <c r="A529" s="52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52"/>
      <c r="AB529" s="52"/>
    </row>
    <row r="530" spans="1:28" ht="15">
      <c r="A530" s="52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  <c r="AB530" s="52"/>
    </row>
    <row r="531" spans="1:28" ht="15">
      <c r="A531" s="52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  <c r="AA531" s="52"/>
      <c r="AB531" s="52"/>
    </row>
    <row r="532" spans="1:28" ht="15">
      <c r="A532" s="52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  <c r="AB532" s="52"/>
    </row>
    <row r="533" spans="1:28" ht="15">
      <c r="A533" s="52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  <c r="AA533" s="52"/>
      <c r="AB533" s="52"/>
    </row>
    <row r="534" spans="1:28" ht="15">
      <c r="A534" s="52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</row>
    <row r="535" spans="1:28" ht="15">
      <c r="A535" s="52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  <c r="AA535" s="52"/>
      <c r="AB535" s="52"/>
    </row>
    <row r="536" spans="1:28" ht="15">
      <c r="A536" s="52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  <c r="AA536" s="52"/>
      <c r="AB536" s="52"/>
    </row>
    <row r="537" spans="1:28" ht="15">
      <c r="A537" s="52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  <c r="AA537" s="52"/>
      <c r="AB537" s="52"/>
    </row>
    <row r="538" spans="1:28" ht="15">
      <c r="A538" s="52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</row>
    <row r="539" spans="1:28" ht="15">
      <c r="A539" s="52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  <c r="AB539" s="52"/>
    </row>
    <row r="540" spans="1:28" ht="15">
      <c r="A540" s="52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  <c r="AA540" s="52"/>
      <c r="AB540" s="52"/>
    </row>
    <row r="541" spans="1:28" ht="15">
      <c r="A541" s="52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  <c r="AA541" s="52"/>
      <c r="AB541" s="52"/>
    </row>
    <row r="542" spans="1:28" ht="15">
      <c r="A542" s="52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  <c r="AA542" s="52"/>
      <c r="AB542" s="52"/>
    </row>
    <row r="543" spans="1:28" ht="15">
      <c r="A543" s="52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  <c r="AA543" s="52"/>
      <c r="AB543" s="52"/>
    </row>
    <row r="544" spans="1:28" ht="15">
      <c r="A544" s="52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  <c r="AA544" s="52"/>
      <c r="AB544" s="52"/>
    </row>
    <row r="545" spans="1:28" ht="15">
      <c r="A545" s="52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  <c r="AA545" s="52"/>
      <c r="AB545" s="52"/>
    </row>
    <row r="546" spans="1:28" ht="15">
      <c r="A546" s="52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  <c r="AB546" s="52"/>
    </row>
    <row r="547" spans="1:28" ht="15">
      <c r="A547" s="52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  <c r="AA547" s="52"/>
      <c r="AB547" s="52"/>
    </row>
    <row r="548" spans="1:28" ht="15">
      <c r="A548" s="52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  <c r="AA548" s="52"/>
      <c r="AB548" s="52"/>
    </row>
    <row r="549" spans="1:28" ht="15">
      <c r="A549" s="52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  <c r="AA549" s="52"/>
      <c r="AB549" s="52"/>
    </row>
    <row r="550" spans="1:28" ht="15">
      <c r="A550" s="52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  <c r="AA550" s="52"/>
      <c r="AB550" s="52"/>
    </row>
    <row r="551" spans="1:28" ht="15">
      <c r="A551" s="52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  <c r="AA551" s="52"/>
      <c r="AB551" s="52"/>
    </row>
    <row r="552" spans="1:28" ht="15">
      <c r="A552" s="52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</row>
    <row r="553" spans="1:28" ht="15">
      <c r="A553" s="52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</row>
    <row r="554" spans="1:28" ht="15">
      <c r="A554" s="52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  <c r="AB554" s="52"/>
    </row>
    <row r="555" spans="1:28" ht="15">
      <c r="A555" s="52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  <c r="AA555" s="52"/>
      <c r="AB555" s="52"/>
    </row>
    <row r="556" spans="1:28" ht="15">
      <c r="A556" s="52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  <c r="AA556" s="52"/>
      <c r="AB556" s="52"/>
    </row>
    <row r="557" spans="1:28" ht="15">
      <c r="A557" s="52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  <c r="AA557" s="52"/>
      <c r="AB557" s="52"/>
    </row>
    <row r="558" spans="1:28" ht="15">
      <c r="A558" s="52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  <c r="AA558" s="52"/>
      <c r="AB558" s="52"/>
    </row>
    <row r="559" spans="1:28" ht="15">
      <c r="A559" s="52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  <c r="AA559" s="52"/>
      <c r="AB559" s="52"/>
    </row>
    <row r="560" spans="1:28" ht="15">
      <c r="A560" s="52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  <c r="AA560" s="52"/>
      <c r="AB560" s="52"/>
    </row>
    <row r="561" spans="1:28" ht="15">
      <c r="A561" s="52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  <c r="AA561" s="52"/>
      <c r="AB561" s="52"/>
    </row>
    <row r="562" spans="1:28" ht="15">
      <c r="A562" s="52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  <c r="AA562" s="52"/>
      <c r="AB562" s="52"/>
    </row>
    <row r="563" spans="1:28" ht="15">
      <c r="A563" s="52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  <c r="AA563" s="52"/>
      <c r="AB563" s="52"/>
    </row>
    <row r="564" spans="1:28" ht="15">
      <c r="A564" s="52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  <c r="AA564" s="52"/>
      <c r="AB564" s="52"/>
    </row>
    <row r="565" spans="1:28" ht="15">
      <c r="A565" s="52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  <c r="AA565" s="52"/>
      <c r="AB565" s="52"/>
    </row>
    <row r="566" spans="1:28" ht="15">
      <c r="A566" s="52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  <c r="AA566" s="52"/>
      <c r="AB566" s="52"/>
    </row>
    <row r="567" spans="1:28" ht="15">
      <c r="A567" s="52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  <c r="AA567" s="52"/>
      <c r="AB567" s="52"/>
    </row>
    <row r="568" spans="1:28" ht="15">
      <c r="A568" s="52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  <c r="AA568" s="52"/>
      <c r="AB568" s="52"/>
    </row>
    <row r="569" spans="1:28" ht="15">
      <c r="A569" s="52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  <c r="AA569" s="52"/>
      <c r="AB569" s="52"/>
    </row>
    <row r="570" spans="1:28" ht="15">
      <c r="A570" s="52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  <c r="AA570" s="52"/>
      <c r="AB570" s="52"/>
    </row>
    <row r="571" spans="1:28" ht="15">
      <c r="A571" s="52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  <c r="AA571" s="52"/>
      <c r="AB571" s="52"/>
    </row>
    <row r="572" spans="1:28" ht="15">
      <c r="A572" s="52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  <c r="AA572" s="52"/>
      <c r="AB572" s="52"/>
    </row>
    <row r="573" spans="1:28" ht="15">
      <c r="A573" s="52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  <c r="AA573" s="52"/>
      <c r="AB573" s="52"/>
    </row>
    <row r="574" spans="1:28" ht="15">
      <c r="A574" s="52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  <c r="AA574" s="52"/>
      <c r="AB574" s="52"/>
    </row>
    <row r="575" spans="1:28" ht="15">
      <c r="A575" s="52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  <c r="AA575" s="52"/>
      <c r="AB575" s="52"/>
    </row>
    <row r="576" spans="1:28" ht="15">
      <c r="A576" s="52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  <c r="AA576" s="52"/>
      <c r="AB576" s="52"/>
    </row>
    <row r="577" spans="1:28" ht="15">
      <c r="A577" s="52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  <c r="AA577" s="52"/>
      <c r="AB577" s="52"/>
    </row>
    <row r="578" spans="1:28" ht="15">
      <c r="A578" s="52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  <c r="AA578" s="52"/>
      <c r="AB578" s="52"/>
    </row>
    <row r="579" spans="1:28" ht="15">
      <c r="A579" s="52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  <c r="AA579" s="52"/>
      <c r="AB579" s="52"/>
    </row>
    <row r="580" spans="1:28" ht="15">
      <c r="A580" s="52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  <c r="AA580" s="52"/>
      <c r="AB580" s="52"/>
    </row>
    <row r="581" spans="1:28" ht="15">
      <c r="A581" s="52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  <c r="AA581" s="52"/>
      <c r="AB581" s="52"/>
    </row>
    <row r="582" spans="1:28" ht="15">
      <c r="A582" s="52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  <c r="AA582" s="52"/>
      <c r="AB582" s="52"/>
    </row>
    <row r="583" spans="1:28" ht="15">
      <c r="A583" s="52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  <c r="AA583" s="52"/>
      <c r="AB583" s="52"/>
    </row>
    <row r="584" spans="1:28" ht="15">
      <c r="A584" s="52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  <c r="AA584" s="52"/>
      <c r="AB584" s="52"/>
    </row>
    <row r="585" spans="1:28" ht="15">
      <c r="A585" s="52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  <c r="AA585" s="52"/>
      <c r="AB585" s="52"/>
    </row>
    <row r="586" spans="1:28" ht="15">
      <c r="A586" s="52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  <c r="AA586" s="52"/>
      <c r="AB586" s="52"/>
    </row>
    <row r="587" spans="1:28" ht="15">
      <c r="A587" s="52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  <c r="AA587" s="52"/>
      <c r="AB587" s="52"/>
    </row>
    <row r="588" spans="1:28" ht="15">
      <c r="A588" s="52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  <c r="AB588" s="52"/>
    </row>
    <row r="589" spans="1:28" ht="15">
      <c r="A589" s="52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</row>
    <row r="590" spans="1:28" ht="15">
      <c r="A590" s="52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  <c r="AB590" s="52"/>
    </row>
    <row r="591" spans="1:28" ht="15">
      <c r="A591" s="52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  <c r="AB591" s="52"/>
    </row>
    <row r="592" spans="1:28" ht="15">
      <c r="A592" s="52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  <c r="AA592" s="52"/>
      <c r="AB592" s="52"/>
    </row>
    <row r="593" spans="1:28" ht="15">
      <c r="A593" s="52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  <c r="AA593" s="52"/>
      <c r="AB593" s="52"/>
    </row>
    <row r="594" spans="1:28" ht="15">
      <c r="A594" s="52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  <c r="AA594" s="52"/>
      <c r="AB594" s="52"/>
    </row>
    <row r="595" spans="1:28" ht="15">
      <c r="A595" s="52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  <c r="AB595" s="52"/>
    </row>
    <row r="596" spans="1:28" ht="15">
      <c r="A596" s="52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  <c r="AA596" s="52"/>
      <c r="AB596" s="52"/>
    </row>
    <row r="597" spans="1:28" ht="15">
      <c r="A597" s="52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  <c r="AA597" s="52"/>
      <c r="AB597" s="52"/>
    </row>
    <row r="598" spans="1:28" ht="15">
      <c r="A598" s="52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</row>
    <row r="599" spans="1:28" ht="15">
      <c r="A599" s="52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  <c r="AB599" s="52"/>
    </row>
    <row r="600" spans="1:28" ht="15">
      <c r="A600" s="52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  <c r="AA600" s="52"/>
      <c r="AB600" s="52"/>
    </row>
    <row r="601" spans="1:28" ht="15">
      <c r="A601" s="52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  <c r="AA601" s="52"/>
      <c r="AB601" s="52"/>
    </row>
    <row r="602" spans="1:28" ht="15">
      <c r="A602" s="52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  <c r="AA602" s="52"/>
      <c r="AB602" s="52"/>
    </row>
    <row r="603" spans="1:28" ht="15">
      <c r="A603" s="52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  <c r="AA603" s="52"/>
      <c r="AB603" s="52"/>
    </row>
    <row r="604" spans="1:28" ht="15">
      <c r="A604" s="52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  <c r="AA604" s="52"/>
      <c r="AB604" s="52"/>
    </row>
    <row r="605" spans="1:28" ht="15">
      <c r="A605" s="52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  <c r="AA605" s="52"/>
      <c r="AB605" s="52"/>
    </row>
    <row r="606" spans="1:28" ht="15">
      <c r="A606" s="52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  <c r="AA606" s="52"/>
      <c r="AB606" s="52"/>
    </row>
    <row r="607" spans="1:28" ht="15">
      <c r="A607" s="52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  <c r="AB607" s="52"/>
    </row>
    <row r="608" spans="1:28" ht="15">
      <c r="A608" s="52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  <c r="AA608" s="52"/>
      <c r="AB608" s="52"/>
    </row>
    <row r="609" spans="1:28" ht="15">
      <c r="A609" s="52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  <c r="AA609" s="52"/>
      <c r="AB609" s="52"/>
    </row>
    <row r="610" spans="1:28" ht="15">
      <c r="A610" s="52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  <c r="AA610" s="52"/>
      <c r="AB610" s="52"/>
    </row>
    <row r="611" spans="1:28" ht="15">
      <c r="A611" s="52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  <c r="AA611" s="52"/>
      <c r="AB611" s="52"/>
    </row>
    <row r="612" spans="1:28" ht="15">
      <c r="A612" s="52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  <c r="AA612" s="52"/>
      <c r="AB612" s="52"/>
    </row>
    <row r="613" spans="1:28" ht="15">
      <c r="A613" s="52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  <c r="AA613" s="52"/>
      <c r="AB613" s="52"/>
    </row>
    <row r="614" spans="1:28" ht="15">
      <c r="A614" s="52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  <c r="AA614" s="52"/>
      <c r="AB614" s="52"/>
    </row>
    <row r="615" spans="1:28" ht="15">
      <c r="A615" s="52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  <c r="AA615" s="52"/>
      <c r="AB615" s="52"/>
    </row>
    <row r="616" spans="1:28" ht="15">
      <c r="A616" s="52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  <c r="AA616" s="52"/>
      <c r="AB616" s="52"/>
    </row>
    <row r="617" spans="1:28" ht="15">
      <c r="A617" s="52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  <c r="AA617" s="52"/>
      <c r="AB617" s="52"/>
    </row>
    <row r="618" spans="1:28" ht="15">
      <c r="A618" s="52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  <c r="AA618" s="52"/>
      <c r="AB618" s="52"/>
    </row>
    <row r="619" spans="1:28" ht="15">
      <c r="A619" s="52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  <c r="AA619" s="52"/>
      <c r="AB619" s="52"/>
    </row>
    <row r="620" spans="1:28" ht="15">
      <c r="A620" s="52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  <c r="AA620" s="52"/>
      <c r="AB620" s="52"/>
    </row>
    <row r="621" spans="1:28" ht="15">
      <c r="A621" s="52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  <c r="AA621" s="52"/>
      <c r="AB621" s="52"/>
    </row>
    <row r="622" spans="1:28" ht="15">
      <c r="A622" s="52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  <c r="AA622" s="52"/>
      <c r="AB622" s="52"/>
    </row>
    <row r="623" spans="1:28" ht="15">
      <c r="A623" s="52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  <c r="AA623" s="52"/>
      <c r="AB623" s="52"/>
    </row>
    <row r="624" spans="1:28" ht="15">
      <c r="A624" s="52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  <c r="AA624" s="52"/>
      <c r="AB624" s="52"/>
    </row>
    <row r="625" spans="1:28" ht="15">
      <c r="A625" s="52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  <c r="AA625" s="52"/>
      <c r="AB625" s="52"/>
    </row>
    <row r="626" spans="1:28" ht="15">
      <c r="A626" s="52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  <c r="AA626" s="52"/>
      <c r="AB626" s="52"/>
    </row>
    <row r="627" spans="1:28" ht="15">
      <c r="A627" s="52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  <c r="AA627" s="52"/>
      <c r="AB627" s="52"/>
    </row>
    <row r="628" spans="1:28" ht="15">
      <c r="A628" s="52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  <c r="AA628" s="52"/>
      <c r="AB628" s="52"/>
    </row>
    <row r="629" spans="1:28" ht="15">
      <c r="A629" s="52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  <c r="AA629" s="52"/>
      <c r="AB629" s="52"/>
    </row>
    <row r="630" spans="1:28" ht="15">
      <c r="A630" s="52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  <c r="AA630" s="52"/>
      <c r="AB630" s="52"/>
    </row>
    <row r="631" spans="1:28" ht="15">
      <c r="A631" s="52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  <c r="AA631" s="52"/>
      <c r="AB631" s="52"/>
    </row>
    <row r="632" spans="1:28" ht="15">
      <c r="A632" s="52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  <c r="AA632" s="52"/>
      <c r="AB632" s="52"/>
    </row>
    <row r="633" spans="1:28" ht="15">
      <c r="A633" s="52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  <c r="AA633" s="52"/>
      <c r="AB633" s="52"/>
    </row>
    <row r="634" spans="1:28" ht="15">
      <c r="A634" s="52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  <c r="AA634" s="52"/>
      <c r="AB634" s="52"/>
    </row>
    <row r="635" spans="1:28" ht="15">
      <c r="A635" s="52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  <c r="AA635" s="52"/>
      <c r="AB635" s="52"/>
    </row>
    <row r="636" spans="1:28" ht="15">
      <c r="A636" s="52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  <c r="AA636" s="52"/>
      <c r="AB636" s="52"/>
    </row>
    <row r="637" spans="1:28" ht="15">
      <c r="A637" s="52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  <c r="AA637" s="52"/>
      <c r="AB637" s="52"/>
    </row>
    <row r="638" spans="1:28" ht="15">
      <c r="A638" s="52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  <c r="AA638" s="52"/>
      <c r="AB638" s="52"/>
    </row>
    <row r="639" spans="1:28" ht="15">
      <c r="A639" s="52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  <c r="AA639" s="52"/>
      <c r="AB639" s="52"/>
    </row>
    <row r="640" spans="1:28" ht="15">
      <c r="A640" s="52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  <c r="AA640" s="52"/>
      <c r="AB640" s="52"/>
    </row>
    <row r="641" spans="1:28" ht="15">
      <c r="A641" s="52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  <c r="AA641" s="52"/>
      <c r="AB641" s="52"/>
    </row>
    <row r="642" spans="1:28" ht="15">
      <c r="A642" s="52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  <c r="AA642" s="52"/>
      <c r="AB642" s="52"/>
    </row>
    <row r="643" spans="1:28" ht="15">
      <c r="A643" s="52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  <c r="AA643" s="52"/>
      <c r="AB643" s="52"/>
    </row>
    <row r="644" spans="1:28" ht="15">
      <c r="A644" s="52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  <c r="AA644" s="52"/>
      <c r="AB644" s="52"/>
    </row>
    <row r="645" spans="1:28" ht="15">
      <c r="A645" s="52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  <c r="AA645" s="52"/>
      <c r="AB645" s="52"/>
    </row>
    <row r="646" spans="1:28" ht="15">
      <c r="A646" s="52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</row>
    <row r="647" spans="1:28" ht="15">
      <c r="A647" s="52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</row>
    <row r="648" spans="1:28" ht="15">
      <c r="A648" s="52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</row>
    <row r="649" spans="1:28" ht="15">
      <c r="A649" s="52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</row>
    <row r="650" spans="1:28" ht="15">
      <c r="A650" s="52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  <c r="AA650" s="52"/>
      <c r="AB650" s="52"/>
    </row>
    <row r="651" spans="1:28" ht="15">
      <c r="A651" s="52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  <c r="AA651" s="52"/>
      <c r="AB651" s="52"/>
    </row>
    <row r="652" spans="1:28" ht="15">
      <c r="A652" s="52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  <c r="AA652" s="52"/>
      <c r="AB652" s="52"/>
    </row>
    <row r="653" spans="1:28" ht="15">
      <c r="A653" s="52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  <c r="AA653" s="52"/>
      <c r="AB653" s="52"/>
    </row>
    <row r="654" spans="1:28" ht="15">
      <c r="A654" s="52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  <c r="AA654" s="52"/>
      <c r="AB654" s="52"/>
    </row>
    <row r="655" spans="1:28" ht="15">
      <c r="A655" s="52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  <c r="AA655" s="52"/>
      <c r="AB655" s="52"/>
    </row>
    <row r="656" spans="1:28" ht="15">
      <c r="A656" s="52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  <c r="AA656" s="52"/>
      <c r="AB656" s="52"/>
    </row>
    <row r="657" spans="1:28" ht="15">
      <c r="A657" s="52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  <c r="AA657" s="52"/>
      <c r="AB657" s="52"/>
    </row>
    <row r="658" spans="1:28" ht="15">
      <c r="A658" s="52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  <c r="AA658" s="52"/>
      <c r="AB658" s="52"/>
    </row>
    <row r="659" spans="1:28" ht="15">
      <c r="A659" s="52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  <c r="AA659" s="52"/>
      <c r="AB659" s="52"/>
    </row>
    <row r="660" spans="1:28" ht="15">
      <c r="A660" s="52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  <c r="AA660" s="52"/>
      <c r="AB660" s="52"/>
    </row>
    <row r="661" spans="1:28" ht="15">
      <c r="A661" s="52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  <c r="AA661" s="52"/>
      <c r="AB661" s="52"/>
    </row>
    <row r="662" spans="1:28" ht="15">
      <c r="A662" s="52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  <c r="AA662" s="52"/>
      <c r="AB662" s="52"/>
    </row>
    <row r="663" spans="1:28" ht="15">
      <c r="A663" s="52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  <c r="AA663" s="52"/>
      <c r="AB663" s="52"/>
    </row>
    <row r="664" spans="1:28" ht="15">
      <c r="A664" s="52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  <c r="AA664" s="52"/>
      <c r="AB664" s="52"/>
    </row>
    <row r="665" spans="1:28" ht="15">
      <c r="A665" s="52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  <c r="AA665" s="52"/>
      <c r="AB665" s="52"/>
    </row>
    <row r="666" spans="1:28" ht="15">
      <c r="A666" s="52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  <c r="AA666" s="52"/>
      <c r="AB666" s="52"/>
    </row>
    <row r="667" spans="1:28" ht="15">
      <c r="A667" s="52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  <c r="AA667" s="52"/>
      <c r="AB667" s="52"/>
    </row>
    <row r="668" spans="1:28" ht="15">
      <c r="A668" s="52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  <c r="AA668" s="52"/>
      <c r="AB668" s="52"/>
    </row>
    <row r="669" spans="1:28" ht="15">
      <c r="A669" s="52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  <c r="AA669" s="52"/>
      <c r="AB669" s="52"/>
    </row>
    <row r="670" spans="1:28" ht="15">
      <c r="A670" s="52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  <c r="AA670" s="52"/>
      <c r="AB670" s="52"/>
    </row>
    <row r="671" spans="1:28" ht="15">
      <c r="A671" s="52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  <c r="AA671" s="52"/>
      <c r="AB671" s="52"/>
    </row>
    <row r="672" spans="1:28" ht="15">
      <c r="A672" s="52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  <c r="AA672" s="52"/>
      <c r="AB672" s="52"/>
    </row>
    <row r="673" spans="1:28" ht="15">
      <c r="A673" s="52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  <c r="AA673" s="52"/>
      <c r="AB673" s="52"/>
    </row>
    <row r="674" spans="1:28" ht="15">
      <c r="A674" s="52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  <c r="AA674" s="52"/>
      <c r="AB674" s="52"/>
    </row>
    <row r="675" spans="1:28" ht="15">
      <c r="A675" s="52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  <c r="AA675" s="52"/>
      <c r="AB675" s="52"/>
    </row>
    <row r="676" spans="1:28" ht="15">
      <c r="A676" s="52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  <c r="AA676" s="52"/>
      <c r="AB676" s="52"/>
    </row>
    <row r="677" spans="1:28" ht="15">
      <c r="A677" s="52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  <c r="AA677" s="52"/>
      <c r="AB677" s="52"/>
    </row>
    <row r="678" spans="1:28" ht="15">
      <c r="A678" s="52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  <c r="AA678" s="52"/>
      <c r="AB678" s="52"/>
    </row>
    <row r="679" spans="1:28" ht="15">
      <c r="A679" s="52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  <c r="AA679" s="52"/>
      <c r="AB679" s="52"/>
    </row>
    <row r="680" spans="1:28" ht="15">
      <c r="A680" s="52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  <c r="AA680" s="52"/>
      <c r="AB680" s="52"/>
    </row>
    <row r="681" spans="1:28" ht="15">
      <c r="A681" s="52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  <c r="AA681" s="52"/>
      <c r="AB681" s="52"/>
    </row>
    <row r="682" spans="1:28" ht="15">
      <c r="A682" s="52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  <c r="AA682" s="52"/>
      <c r="AB682" s="52"/>
    </row>
    <row r="683" spans="1:28" ht="15">
      <c r="A683" s="52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  <c r="AA683" s="52"/>
      <c r="AB683" s="52"/>
    </row>
    <row r="684" spans="1:28" ht="15">
      <c r="A684" s="52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  <c r="AA684" s="52"/>
      <c r="AB684" s="52"/>
    </row>
    <row r="685" spans="1:28" ht="15">
      <c r="A685" s="52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  <c r="AA685" s="52"/>
      <c r="AB685" s="52"/>
    </row>
    <row r="686" spans="1:28" ht="15">
      <c r="A686" s="52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  <c r="AA686" s="52"/>
      <c r="AB686" s="52"/>
    </row>
    <row r="687" spans="1:28" ht="15">
      <c r="A687" s="52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  <c r="AA687" s="52"/>
      <c r="AB687" s="52"/>
    </row>
    <row r="688" spans="1:28" ht="15">
      <c r="A688" s="52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  <c r="AA688" s="52"/>
      <c r="AB688" s="52"/>
    </row>
    <row r="689" spans="1:28" ht="15">
      <c r="A689" s="52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  <c r="AA689" s="52"/>
      <c r="AB689" s="52"/>
    </row>
    <row r="690" spans="1:28" ht="15">
      <c r="A690" s="52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  <c r="AA690" s="52"/>
      <c r="AB690" s="52"/>
    </row>
    <row r="691" spans="1:28" ht="15">
      <c r="A691" s="52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  <c r="AA691" s="52"/>
      <c r="AB691" s="52"/>
    </row>
    <row r="692" spans="1:28" ht="15">
      <c r="A692" s="52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  <c r="AA692" s="52"/>
      <c r="AB692" s="52"/>
    </row>
    <row r="693" spans="1:28" ht="15">
      <c r="A693" s="52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  <c r="AA693" s="52"/>
      <c r="AB693" s="52"/>
    </row>
    <row r="694" spans="1:28" ht="15">
      <c r="A694" s="52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  <c r="AA694" s="52"/>
      <c r="AB694" s="52"/>
    </row>
    <row r="695" spans="1:28" ht="15">
      <c r="A695" s="52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  <c r="AA695" s="52"/>
      <c r="AB695" s="52"/>
    </row>
    <row r="696" spans="1:28" ht="15">
      <c r="A696" s="52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  <c r="AA696" s="52"/>
      <c r="AB696" s="52"/>
    </row>
    <row r="697" spans="1:28" ht="15">
      <c r="A697" s="52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  <c r="AA697" s="52"/>
      <c r="AB697" s="52"/>
    </row>
    <row r="698" spans="1:28" ht="15">
      <c r="A698" s="52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  <c r="AA698" s="52"/>
      <c r="AB698" s="52"/>
    </row>
    <row r="699" spans="1:28" ht="15">
      <c r="A699" s="52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  <c r="AA699" s="52"/>
      <c r="AB699" s="52"/>
    </row>
    <row r="700" spans="1:28" ht="15">
      <c r="A700" s="52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  <c r="AA700" s="52"/>
      <c r="AB700" s="52"/>
    </row>
    <row r="701" spans="1:28" ht="15">
      <c r="A701" s="52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  <c r="AA701" s="52"/>
      <c r="AB701" s="52"/>
    </row>
    <row r="702" spans="1:28" ht="15">
      <c r="A702" s="52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  <c r="AA702" s="52"/>
      <c r="AB702" s="52"/>
    </row>
    <row r="703" spans="1:28" ht="15">
      <c r="A703" s="52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  <c r="AA703" s="52"/>
      <c r="AB703" s="52"/>
    </row>
    <row r="704" spans="1:28" ht="15">
      <c r="A704" s="52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  <c r="AA704" s="52"/>
      <c r="AB704" s="52"/>
    </row>
    <row r="705" spans="1:28" ht="15">
      <c r="A705" s="52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  <c r="AA705" s="52"/>
      <c r="AB705" s="52"/>
    </row>
    <row r="706" spans="1:28" ht="15">
      <c r="A706" s="52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  <c r="AA706" s="52"/>
      <c r="AB706" s="52"/>
    </row>
    <row r="707" spans="1:28" ht="15">
      <c r="A707" s="52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  <c r="AA707" s="52"/>
      <c r="AB707" s="52"/>
    </row>
    <row r="708" spans="1:28" ht="15">
      <c r="A708" s="52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  <c r="AA708" s="52"/>
      <c r="AB708" s="52"/>
    </row>
    <row r="709" spans="1:28" ht="15">
      <c r="A709" s="52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  <c r="AA709" s="52"/>
      <c r="AB709" s="52"/>
    </row>
    <row r="710" spans="1:28" ht="15">
      <c r="A710" s="52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  <c r="AA710" s="52"/>
      <c r="AB710" s="52"/>
    </row>
    <row r="711" spans="1:28" ht="15">
      <c r="A711" s="52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  <c r="AA711" s="52"/>
      <c r="AB711" s="52"/>
    </row>
    <row r="712" spans="1:28" ht="15">
      <c r="A712" s="52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  <c r="AA712" s="52"/>
      <c r="AB712" s="52"/>
    </row>
    <row r="713" spans="1:28" ht="15">
      <c r="A713" s="52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  <c r="AA713" s="52"/>
      <c r="AB713" s="52"/>
    </row>
    <row r="714" spans="1:28" ht="15">
      <c r="A714" s="52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  <c r="AA714" s="52"/>
      <c r="AB714" s="52"/>
    </row>
    <row r="715" spans="1:28" ht="15">
      <c r="A715" s="52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  <c r="AA715" s="52"/>
      <c r="AB715" s="52"/>
    </row>
    <row r="716" spans="1:28" ht="15">
      <c r="A716" s="52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  <c r="AA716" s="52"/>
      <c r="AB716" s="52"/>
    </row>
    <row r="717" spans="1:28" ht="15">
      <c r="A717" s="52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  <c r="AA717" s="52"/>
      <c r="AB717" s="52"/>
    </row>
    <row r="718" spans="1:28" ht="15">
      <c r="A718" s="52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  <c r="AA718" s="52"/>
      <c r="AB718" s="52"/>
    </row>
    <row r="719" spans="1:28" ht="15">
      <c r="A719" s="52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  <c r="AA719" s="52"/>
      <c r="AB719" s="52"/>
    </row>
    <row r="720" spans="1:28" ht="15">
      <c r="A720" s="52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  <c r="AA720" s="52"/>
      <c r="AB720" s="52"/>
    </row>
    <row r="721" spans="1:28" ht="15">
      <c r="A721" s="52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  <c r="AA721" s="52"/>
      <c r="AB721" s="52"/>
    </row>
    <row r="722" spans="1:28" ht="15">
      <c r="A722" s="52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  <c r="AA722" s="52"/>
      <c r="AB722" s="52"/>
    </row>
    <row r="723" spans="1:28" ht="15">
      <c r="A723" s="52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  <c r="AA723" s="52"/>
      <c r="AB723" s="52"/>
    </row>
    <row r="724" spans="1:28" ht="15">
      <c r="A724" s="52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  <c r="AA724" s="52"/>
      <c r="AB724" s="52"/>
    </row>
    <row r="725" spans="1:28" ht="15">
      <c r="A725" s="52"/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  <c r="AA725" s="52"/>
      <c r="AB725" s="52"/>
    </row>
    <row r="726" spans="1:28" ht="15">
      <c r="A726" s="52"/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  <c r="AA726" s="52"/>
      <c r="AB726" s="52"/>
    </row>
    <row r="727" spans="1:28" ht="15">
      <c r="A727" s="52"/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  <c r="AA727" s="52"/>
      <c r="AB727" s="52"/>
    </row>
    <row r="728" spans="1:28" ht="15">
      <c r="A728" s="52"/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  <c r="AA728" s="52"/>
      <c r="AB728" s="52"/>
    </row>
    <row r="729" spans="1:28" ht="15">
      <c r="A729" s="52"/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  <c r="AA729" s="52"/>
      <c r="AB729" s="52"/>
    </row>
    <row r="730" spans="1:28" ht="15">
      <c r="A730" s="52"/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  <c r="AA730" s="52"/>
      <c r="AB730" s="52"/>
    </row>
    <row r="731" spans="1:28" ht="15">
      <c r="A731" s="52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  <c r="AA731" s="52"/>
      <c r="AB731" s="52"/>
    </row>
    <row r="732" spans="1:28" ht="15">
      <c r="A732" s="52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  <c r="AA732" s="52"/>
      <c r="AB732" s="52"/>
    </row>
    <row r="733" spans="1:28" ht="15">
      <c r="A733" s="52"/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  <c r="AA733" s="52"/>
      <c r="AB733" s="52"/>
    </row>
    <row r="734" spans="1:28" ht="15">
      <c r="A734" s="52"/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52"/>
      <c r="AB734" s="52"/>
    </row>
    <row r="735" spans="1:28" ht="15">
      <c r="A735" s="52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  <c r="AA735" s="52"/>
      <c r="AB735" s="52"/>
    </row>
    <row r="736" spans="1:28" ht="15">
      <c r="A736" s="52"/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  <c r="AA736" s="52"/>
      <c r="AB736" s="52"/>
    </row>
    <row r="737" spans="1:28" ht="15">
      <c r="A737" s="52"/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  <c r="AA737" s="52"/>
      <c r="AB737" s="52"/>
    </row>
    <row r="738" spans="1:28" ht="15">
      <c r="A738" s="52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  <c r="AA738" s="52"/>
      <c r="AB738" s="52"/>
    </row>
    <row r="739" spans="1:28" ht="15">
      <c r="A739" s="52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  <c r="AA739" s="52"/>
      <c r="AB739" s="52"/>
    </row>
    <row r="740" spans="1:28" ht="15">
      <c r="A740" s="52"/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  <c r="AA740" s="52"/>
      <c r="AB740" s="52"/>
    </row>
    <row r="741" spans="1:28" ht="15">
      <c r="A741" s="52"/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  <c r="AA741" s="52"/>
      <c r="AB741" s="52"/>
    </row>
    <row r="742" spans="1:28" ht="15">
      <c r="A742" s="52"/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  <c r="AA742" s="52"/>
      <c r="AB742" s="52"/>
    </row>
    <row r="743" spans="1:28" ht="15">
      <c r="A743" s="52"/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  <c r="AA743" s="52"/>
      <c r="AB743" s="52"/>
    </row>
    <row r="744" spans="1:28" ht="15">
      <c r="A744" s="52"/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  <c r="AA744" s="52"/>
      <c r="AB744" s="52"/>
    </row>
    <row r="745" spans="1:28" ht="15">
      <c r="A745" s="52"/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  <c r="AA745" s="52"/>
      <c r="AB745" s="52"/>
    </row>
    <row r="746" spans="1:28" ht="15">
      <c r="A746" s="52"/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  <c r="AA746" s="52"/>
      <c r="AB746" s="52"/>
    </row>
    <row r="747" spans="1:28" ht="15">
      <c r="A747" s="52"/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  <c r="AA747" s="52"/>
      <c r="AB747" s="52"/>
    </row>
    <row r="748" spans="1:28" ht="15">
      <c r="A748" s="52"/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  <c r="AA748" s="52"/>
      <c r="AB748" s="52"/>
    </row>
    <row r="749" spans="1:28" ht="15">
      <c r="A749" s="52"/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  <c r="AA749" s="52"/>
      <c r="AB749" s="52"/>
    </row>
    <row r="750" spans="1:28" ht="15">
      <c r="A750" s="52"/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52"/>
      <c r="AB750" s="52"/>
    </row>
    <row r="751" spans="1:28" ht="15">
      <c r="A751" s="52"/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  <c r="AA751" s="52"/>
      <c r="AB751" s="52"/>
    </row>
    <row r="752" spans="1:28" ht="15">
      <c r="A752" s="52"/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  <c r="AA752" s="52"/>
      <c r="AB752" s="52"/>
    </row>
    <row r="753" spans="1:28" ht="15">
      <c r="A753" s="52"/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  <c r="AA753" s="52"/>
      <c r="AB753" s="52"/>
    </row>
    <row r="754" spans="1:28" ht="15">
      <c r="A754" s="52"/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  <c r="AA754" s="52"/>
      <c r="AB754" s="52"/>
    </row>
    <row r="755" spans="1:28" ht="15">
      <c r="A755" s="52"/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52"/>
      <c r="AB755" s="52"/>
    </row>
    <row r="756" spans="1:28" ht="15">
      <c r="A756" s="52"/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  <c r="AA756" s="52"/>
      <c r="AB756" s="52"/>
    </row>
    <row r="757" spans="1:28" ht="15">
      <c r="A757" s="52"/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  <c r="AA757" s="52"/>
      <c r="AB757" s="52"/>
    </row>
    <row r="758" spans="1:28" ht="15">
      <c r="A758" s="52"/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  <c r="AA758" s="52"/>
      <c r="AB758" s="52"/>
    </row>
    <row r="759" spans="1:28" ht="15">
      <c r="A759" s="52"/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  <c r="AA759" s="52"/>
      <c r="AB759" s="52"/>
    </row>
    <row r="760" spans="1:28" ht="15">
      <c r="A760" s="52"/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  <c r="AA760" s="52"/>
      <c r="AB760" s="52"/>
    </row>
    <row r="761" spans="1:28" ht="15">
      <c r="A761" s="52"/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  <c r="AA761" s="52"/>
      <c r="AB761" s="52"/>
    </row>
    <row r="762" spans="1:28" ht="15">
      <c r="A762" s="52"/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  <c r="AA762" s="52"/>
      <c r="AB762" s="52"/>
    </row>
    <row r="763" spans="1:28" ht="15">
      <c r="A763" s="52"/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  <c r="AA763" s="52"/>
      <c r="AB763" s="52"/>
    </row>
    <row r="764" spans="1:28" ht="15">
      <c r="A764" s="52"/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  <c r="AA764" s="52"/>
      <c r="AB764" s="52"/>
    </row>
    <row r="765" spans="1:28" ht="15">
      <c r="A765" s="52"/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  <c r="AA765" s="52"/>
      <c r="AB765" s="52"/>
    </row>
    <row r="766" spans="1:28" ht="15">
      <c r="A766" s="52"/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  <c r="AA766" s="52"/>
      <c r="AB766" s="52"/>
    </row>
    <row r="767" spans="1:28" ht="15">
      <c r="A767" s="52"/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  <c r="AA767" s="52"/>
      <c r="AB767" s="52"/>
    </row>
    <row r="768" spans="1:28" ht="15">
      <c r="A768" s="52"/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  <c r="AA768" s="52"/>
      <c r="AB768" s="52"/>
    </row>
    <row r="769" spans="1:28" ht="15">
      <c r="A769" s="52"/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  <c r="AA769" s="52"/>
      <c r="AB769" s="52"/>
    </row>
    <row r="770" spans="1:28" ht="15">
      <c r="A770" s="52"/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  <c r="AA770" s="52"/>
      <c r="AB770" s="52"/>
    </row>
    <row r="771" spans="1:28" ht="15">
      <c r="A771" s="52"/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  <c r="AA771" s="52"/>
      <c r="AB771" s="52"/>
    </row>
    <row r="772" spans="1:28" ht="15">
      <c r="A772" s="52"/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  <c r="AA772" s="52"/>
      <c r="AB772" s="52"/>
    </row>
    <row r="773" spans="1:28" ht="15">
      <c r="A773" s="52"/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  <c r="AA773" s="52"/>
      <c r="AB773" s="52"/>
    </row>
    <row r="774" spans="1:28" ht="15">
      <c r="A774" s="52"/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  <c r="AA774" s="52"/>
      <c r="AB774" s="52"/>
    </row>
    <row r="775" spans="1:28" ht="15">
      <c r="A775" s="52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  <c r="AA775" s="52"/>
      <c r="AB775" s="52"/>
    </row>
    <row r="776" spans="1:28" ht="15">
      <c r="A776" s="52"/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  <c r="AA776" s="52"/>
      <c r="AB776" s="52"/>
    </row>
    <row r="777" spans="1:28" ht="15">
      <c r="A777" s="52"/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  <c r="AA777" s="52"/>
      <c r="AB777" s="52"/>
    </row>
    <row r="778" spans="1:28" ht="15">
      <c r="A778" s="52"/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  <c r="AA778" s="52"/>
      <c r="AB778" s="52"/>
    </row>
    <row r="779" spans="1:28" ht="15">
      <c r="A779" s="52"/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  <c r="AA779" s="52"/>
      <c r="AB779" s="52"/>
    </row>
    <row r="780" spans="1:28" ht="15">
      <c r="A780" s="52"/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  <c r="AA780" s="52"/>
      <c r="AB780" s="52"/>
    </row>
    <row r="781" spans="1:28" ht="15">
      <c r="A781" s="52"/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  <c r="AA781" s="52"/>
      <c r="AB781" s="52"/>
    </row>
    <row r="782" spans="1:28" ht="15">
      <c r="A782" s="52"/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  <c r="AA782" s="52"/>
      <c r="AB782" s="52"/>
    </row>
    <row r="783" spans="1:28" ht="15">
      <c r="A783" s="52"/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  <c r="AA783" s="52"/>
      <c r="AB783" s="52"/>
    </row>
    <row r="784" spans="1:28" ht="15">
      <c r="A784" s="52"/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  <c r="AA784" s="52"/>
      <c r="AB784" s="52"/>
    </row>
    <row r="785" spans="1:28" ht="15">
      <c r="A785" s="52"/>
      <c r="B785" s="52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  <c r="AA785" s="52"/>
      <c r="AB785" s="52"/>
    </row>
    <row r="786" spans="1:28" ht="15">
      <c r="A786" s="52"/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  <c r="AA786" s="52"/>
      <c r="AB786" s="52"/>
    </row>
    <row r="787" spans="1:28" ht="15">
      <c r="A787" s="52"/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  <c r="AA787" s="52"/>
      <c r="AB787" s="52"/>
    </row>
    <row r="788" spans="1:28" ht="15">
      <c r="A788" s="52"/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  <c r="AA788" s="52"/>
      <c r="AB788" s="52"/>
    </row>
    <row r="789" spans="1:28" ht="15">
      <c r="A789" s="52"/>
      <c r="B789" s="52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  <c r="AA789" s="52"/>
      <c r="AB789" s="52"/>
    </row>
    <row r="790" spans="1:28" ht="15">
      <c r="A790" s="52"/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  <c r="AA790" s="52"/>
      <c r="AB790" s="52"/>
    </row>
    <row r="791" spans="1:28" ht="15">
      <c r="A791" s="52"/>
      <c r="B791" s="52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  <c r="AA791" s="52"/>
      <c r="AB791" s="52"/>
    </row>
    <row r="792" spans="1:28" ht="15">
      <c r="A792" s="52"/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  <c r="AA792" s="52"/>
      <c r="AB792" s="52"/>
    </row>
    <row r="793" spans="1:28" ht="15">
      <c r="A793" s="52"/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  <c r="AA793" s="52"/>
      <c r="AB793" s="52"/>
    </row>
    <row r="794" spans="1:28" ht="15">
      <c r="A794" s="52"/>
      <c r="B794" s="52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  <c r="AA794" s="52"/>
      <c r="AB794" s="52"/>
    </row>
    <row r="795" spans="1:28" ht="15">
      <c r="A795" s="52"/>
      <c r="B795" s="52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  <c r="AA795" s="52"/>
      <c r="AB795" s="52"/>
    </row>
    <row r="796" spans="1:28" ht="15">
      <c r="A796" s="52"/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  <c r="AA796" s="52"/>
      <c r="AB796" s="52"/>
    </row>
    <row r="797" spans="1:28" ht="15">
      <c r="A797" s="52"/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  <c r="AA797" s="52"/>
      <c r="AB797" s="52"/>
    </row>
    <row r="798" spans="1:28" ht="15">
      <c r="A798" s="52"/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  <c r="AA798" s="52"/>
      <c r="AB798" s="52"/>
    </row>
    <row r="799" spans="1:28" ht="15">
      <c r="A799" s="52"/>
      <c r="B799" s="52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  <c r="AA799" s="52"/>
      <c r="AB799" s="52"/>
    </row>
    <row r="800" spans="1:28" ht="15">
      <c r="A800" s="52"/>
      <c r="B800" s="52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  <c r="AA800" s="52"/>
      <c r="AB800" s="52"/>
    </row>
    <row r="801" spans="1:28" ht="15">
      <c r="A801" s="52"/>
      <c r="B801" s="52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  <c r="AA801" s="52"/>
      <c r="AB801" s="52"/>
    </row>
    <row r="802" spans="1:28" ht="15">
      <c r="A802" s="52"/>
      <c r="B802" s="52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  <c r="AA802" s="52"/>
      <c r="AB802" s="52"/>
    </row>
    <row r="803" spans="1:28" ht="15">
      <c r="A803" s="52"/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  <c r="AA803" s="52"/>
      <c r="AB803" s="52"/>
    </row>
    <row r="804" spans="1:28" ht="15">
      <c r="A804" s="52"/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  <c r="AA804" s="52"/>
      <c r="AB804" s="52"/>
    </row>
    <row r="805" spans="1:28" ht="15">
      <c r="A805" s="52"/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  <c r="AA805" s="52"/>
      <c r="AB805" s="52"/>
    </row>
    <row r="806" spans="1:28" ht="15">
      <c r="A806" s="52"/>
      <c r="B806" s="52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  <c r="AA806" s="52"/>
      <c r="AB806" s="52"/>
    </row>
    <row r="807" spans="1:28" ht="15">
      <c r="A807" s="52"/>
      <c r="B807" s="52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  <c r="AA807" s="52"/>
      <c r="AB807" s="52"/>
    </row>
    <row r="808" spans="1:28" ht="15">
      <c r="A808" s="52"/>
      <c r="B808" s="52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  <c r="AA808" s="52"/>
      <c r="AB808" s="52"/>
    </row>
    <row r="809" spans="1:28" ht="15">
      <c r="A809" s="52"/>
      <c r="B809" s="52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  <c r="AA809" s="52"/>
      <c r="AB809" s="52"/>
    </row>
    <row r="810" spans="1:28" ht="15">
      <c r="A810" s="52"/>
      <c r="B810" s="52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  <c r="AA810" s="52"/>
      <c r="AB810" s="52"/>
    </row>
    <row r="811" spans="1:28" ht="15">
      <c r="A811" s="52"/>
      <c r="B811" s="52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  <c r="AA811" s="52"/>
      <c r="AB811" s="52"/>
    </row>
    <row r="812" spans="1:28" ht="15">
      <c r="A812" s="52"/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  <c r="AA812" s="52"/>
      <c r="AB812" s="52"/>
    </row>
    <row r="813" spans="1:28" ht="15">
      <c r="A813" s="52"/>
      <c r="B813" s="52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  <c r="AA813" s="52"/>
      <c r="AB813" s="52"/>
    </row>
    <row r="814" spans="1:28" ht="15">
      <c r="A814" s="52"/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  <c r="AA814" s="52"/>
      <c r="AB814" s="52"/>
    </row>
    <row r="815" spans="1:28" ht="15">
      <c r="A815" s="52"/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  <c r="AA815" s="52"/>
      <c r="AB815" s="52"/>
    </row>
    <row r="816" spans="1:28" ht="15">
      <c r="A816" s="52"/>
      <c r="B816" s="52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  <c r="AA816" s="52"/>
      <c r="AB816" s="52"/>
    </row>
    <row r="817" spans="1:28" ht="15">
      <c r="A817" s="52"/>
      <c r="B817" s="52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  <c r="AA817" s="52"/>
      <c r="AB817" s="52"/>
    </row>
    <row r="818" spans="1:28" ht="15">
      <c r="A818" s="52"/>
      <c r="B818" s="52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  <c r="AA818" s="52"/>
      <c r="AB818" s="52"/>
    </row>
    <row r="819" spans="1:28" ht="15">
      <c r="A819" s="52"/>
      <c r="B819" s="52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  <c r="AA819" s="52"/>
      <c r="AB819" s="52"/>
    </row>
    <row r="820" spans="1:28" ht="15">
      <c r="A820" s="52"/>
      <c r="B820" s="52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  <c r="AA820" s="52"/>
      <c r="AB820" s="52"/>
    </row>
    <row r="821" spans="1:28" ht="15">
      <c r="A821" s="52"/>
      <c r="B821" s="52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  <c r="AA821" s="52"/>
      <c r="AB821" s="52"/>
    </row>
    <row r="822" spans="1:28" ht="15">
      <c r="A822" s="52"/>
      <c r="B822" s="52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  <c r="AA822" s="52"/>
      <c r="AB822" s="52"/>
    </row>
    <row r="823" spans="1:28" ht="15">
      <c r="A823" s="52"/>
      <c r="B823" s="52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  <c r="AA823" s="52"/>
      <c r="AB823" s="52"/>
    </row>
    <row r="824" spans="1:28" ht="15">
      <c r="A824" s="52"/>
      <c r="B824" s="52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  <c r="AA824" s="52"/>
      <c r="AB824" s="52"/>
    </row>
    <row r="825" spans="1:28" ht="15">
      <c r="A825" s="52"/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  <c r="AA825" s="52"/>
      <c r="AB825" s="52"/>
    </row>
    <row r="826" spans="1:28" ht="15">
      <c r="A826" s="52"/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  <c r="AA826" s="52"/>
      <c r="AB826" s="52"/>
    </row>
    <row r="827" spans="1:28" ht="15">
      <c r="A827" s="52"/>
      <c r="B827" s="52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  <c r="AA827" s="52"/>
      <c r="AB827" s="52"/>
    </row>
    <row r="828" spans="1:28" ht="15">
      <c r="A828" s="52"/>
      <c r="B828" s="52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  <c r="AA828" s="52"/>
      <c r="AB828" s="52"/>
    </row>
    <row r="829" spans="1:28" ht="15">
      <c r="A829" s="52"/>
      <c r="B829" s="52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  <c r="AA829" s="52"/>
      <c r="AB829" s="52"/>
    </row>
    <row r="830" spans="1:28" ht="15">
      <c r="A830" s="52"/>
      <c r="B830" s="52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  <c r="AA830" s="52"/>
      <c r="AB830" s="52"/>
    </row>
    <row r="831" spans="1:28" ht="15">
      <c r="A831" s="52"/>
      <c r="B831" s="52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  <c r="AA831" s="52"/>
      <c r="AB831" s="52"/>
    </row>
    <row r="832" spans="1:28" ht="15">
      <c r="A832" s="52"/>
      <c r="B832" s="52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  <c r="AA832" s="52"/>
      <c r="AB832" s="52"/>
    </row>
    <row r="833" spans="1:28" ht="15">
      <c r="A833" s="52"/>
      <c r="B833" s="52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  <c r="AA833" s="52"/>
      <c r="AB833" s="52"/>
    </row>
    <row r="834" spans="1:28" ht="15">
      <c r="A834" s="52"/>
      <c r="B834" s="52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  <c r="AA834" s="52"/>
      <c r="AB834" s="52"/>
    </row>
    <row r="835" spans="1:28" ht="15">
      <c r="A835" s="52"/>
      <c r="B835" s="52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  <c r="AA835" s="52"/>
      <c r="AB835" s="52"/>
    </row>
    <row r="836" spans="1:28" ht="15">
      <c r="A836" s="52"/>
      <c r="B836" s="52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  <c r="AA836" s="52"/>
      <c r="AB836" s="52"/>
    </row>
    <row r="837" spans="1:28" ht="15">
      <c r="A837" s="52"/>
      <c r="B837" s="52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  <c r="AA837" s="52"/>
      <c r="AB837" s="52"/>
    </row>
    <row r="838" spans="1:28" ht="15">
      <c r="A838" s="52"/>
      <c r="B838" s="52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  <c r="AA838" s="52"/>
      <c r="AB838" s="52"/>
    </row>
    <row r="839" spans="1:28" ht="15">
      <c r="A839" s="52"/>
      <c r="B839" s="52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  <c r="AA839" s="52"/>
      <c r="AB839" s="52"/>
    </row>
    <row r="840" spans="1:28" ht="15">
      <c r="A840" s="52"/>
      <c r="B840" s="52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  <c r="AA840" s="52"/>
      <c r="AB840" s="52"/>
    </row>
    <row r="841" spans="1:28" ht="15">
      <c r="A841" s="52"/>
      <c r="B841" s="52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  <c r="AA841" s="52"/>
      <c r="AB841" s="52"/>
    </row>
    <row r="842" spans="1:28" ht="15">
      <c r="A842" s="52"/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  <c r="AA842" s="52"/>
      <c r="AB842" s="52"/>
    </row>
    <row r="843" spans="1:28" ht="15">
      <c r="A843" s="52"/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  <c r="AA843" s="52"/>
      <c r="AB843" s="52"/>
    </row>
    <row r="844" spans="1:28" ht="15">
      <c r="A844" s="52"/>
      <c r="B844" s="52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  <c r="AA844" s="52"/>
      <c r="AB844" s="52"/>
    </row>
    <row r="845" spans="1:28" ht="15">
      <c r="A845" s="52"/>
      <c r="B845" s="52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  <c r="AA845" s="52"/>
      <c r="AB845" s="52"/>
    </row>
    <row r="846" spans="1:28" ht="15">
      <c r="A846" s="52"/>
      <c r="B846" s="52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  <c r="AA846" s="52"/>
      <c r="AB846" s="52"/>
    </row>
    <row r="847" spans="1:28" ht="15">
      <c r="A847" s="52"/>
      <c r="B847" s="52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  <c r="AA847" s="52"/>
      <c r="AB847" s="52"/>
    </row>
    <row r="848" spans="1:28" ht="15">
      <c r="A848" s="52"/>
      <c r="B848" s="52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  <c r="AA848" s="52"/>
      <c r="AB848" s="52"/>
    </row>
    <row r="849" spans="1:28" ht="15">
      <c r="A849" s="52"/>
      <c r="B849" s="52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  <c r="AA849" s="52"/>
      <c r="AB849" s="52"/>
    </row>
    <row r="850" spans="1:28" ht="15">
      <c r="A850" s="52"/>
      <c r="B850" s="52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  <c r="AA850" s="52"/>
      <c r="AB850" s="52"/>
    </row>
    <row r="851" spans="1:28" ht="15">
      <c r="A851" s="52"/>
      <c r="B851" s="52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  <c r="AA851" s="52"/>
      <c r="AB851" s="52"/>
    </row>
    <row r="852" spans="1:28" ht="15">
      <c r="A852" s="52"/>
      <c r="B852" s="52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  <c r="AA852" s="52"/>
      <c r="AB852" s="52"/>
    </row>
    <row r="853" spans="1:28" ht="15">
      <c r="A853" s="52"/>
      <c r="B853" s="52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  <c r="AA853" s="52"/>
      <c r="AB853" s="52"/>
    </row>
    <row r="854" spans="1:28" ht="15">
      <c r="A854" s="52"/>
      <c r="B854" s="52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  <c r="AA854" s="52"/>
      <c r="AB854" s="52"/>
    </row>
    <row r="855" spans="1:28" ht="15">
      <c r="A855" s="52"/>
      <c r="B855" s="52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  <c r="AA855" s="52"/>
      <c r="AB855" s="52"/>
    </row>
    <row r="856" spans="1:28" ht="15">
      <c r="A856" s="52"/>
      <c r="B856" s="52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  <c r="AA856" s="52"/>
      <c r="AB856" s="52"/>
    </row>
    <row r="857" spans="1:28" ht="15">
      <c r="A857" s="52"/>
      <c r="B857" s="52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  <c r="AA857" s="52"/>
      <c r="AB857" s="52"/>
    </row>
    <row r="858" spans="1:28" ht="15">
      <c r="A858" s="52"/>
      <c r="B858" s="52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  <c r="AA858" s="52"/>
      <c r="AB858" s="52"/>
    </row>
    <row r="859" spans="1:28" ht="15">
      <c r="A859" s="52"/>
      <c r="B859" s="52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  <c r="AA859" s="52"/>
      <c r="AB859" s="52"/>
    </row>
    <row r="860" spans="1:28" ht="15">
      <c r="A860" s="52"/>
      <c r="B860" s="52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  <c r="AA860" s="52"/>
      <c r="AB860" s="52"/>
    </row>
    <row r="861" spans="1:28" ht="15">
      <c r="A861" s="52"/>
      <c r="B861" s="52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  <c r="AA861" s="52"/>
      <c r="AB861" s="52"/>
    </row>
    <row r="862" spans="1:28" ht="15">
      <c r="A862" s="52"/>
      <c r="B862" s="52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  <c r="AA862" s="52"/>
      <c r="AB862" s="52"/>
    </row>
    <row r="863" spans="1:28" ht="15">
      <c r="A863" s="52"/>
      <c r="B863" s="52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  <c r="AA863" s="52"/>
      <c r="AB863" s="52"/>
    </row>
    <row r="864" spans="1:28" ht="15">
      <c r="A864" s="52"/>
      <c r="B864" s="52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  <c r="AA864" s="52"/>
      <c r="AB864" s="52"/>
    </row>
    <row r="865" spans="1:28" ht="15">
      <c r="A865" s="52"/>
      <c r="B865" s="52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  <c r="AA865" s="52"/>
      <c r="AB865" s="52"/>
    </row>
    <row r="866" spans="1:28" ht="15">
      <c r="A866" s="52"/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  <c r="AA866" s="52"/>
      <c r="AB866" s="52"/>
    </row>
    <row r="867" spans="1:28" ht="15">
      <c r="A867" s="52"/>
      <c r="B867" s="52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  <c r="AA867" s="52"/>
      <c r="AB867" s="52"/>
    </row>
    <row r="868" spans="1:28" ht="15">
      <c r="A868" s="52"/>
      <c r="B868" s="52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  <c r="AA868" s="52"/>
      <c r="AB868" s="52"/>
    </row>
    <row r="869" spans="1:28" ht="15">
      <c r="A869" s="52"/>
      <c r="B869" s="52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  <c r="AA869" s="52"/>
      <c r="AB869" s="52"/>
    </row>
    <row r="870" spans="1:28" ht="15">
      <c r="A870" s="52"/>
      <c r="B870" s="52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  <c r="AA870" s="52"/>
      <c r="AB870" s="52"/>
    </row>
    <row r="871" spans="1:28" ht="15">
      <c r="A871" s="52"/>
      <c r="B871" s="52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  <c r="AA871" s="52"/>
      <c r="AB871" s="52"/>
    </row>
    <row r="872" spans="1:28" ht="15">
      <c r="A872" s="52"/>
      <c r="B872" s="52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  <c r="AA872" s="52"/>
      <c r="AB872" s="52"/>
    </row>
    <row r="873" spans="1:28" ht="15">
      <c r="A873" s="52"/>
      <c r="B873" s="52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  <c r="AA873" s="52"/>
      <c r="AB873" s="52"/>
    </row>
    <row r="874" spans="1:28" ht="15">
      <c r="A874" s="52"/>
      <c r="B874" s="52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  <c r="AA874" s="52"/>
      <c r="AB874" s="52"/>
    </row>
    <row r="875" spans="1:28" ht="15">
      <c r="A875" s="52"/>
      <c r="B875" s="52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  <c r="AA875" s="52"/>
      <c r="AB875" s="52"/>
    </row>
    <row r="876" spans="1:28" ht="15">
      <c r="A876" s="52"/>
      <c r="B876" s="52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  <c r="AA876" s="52"/>
      <c r="AB876" s="52"/>
    </row>
    <row r="877" spans="1:28" ht="15">
      <c r="A877" s="52"/>
      <c r="B877" s="52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  <c r="AA877" s="52"/>
      <c r="AB877" s="52"/>
    </row>
    <row r="878" spans="1:28" ht="15">
      <c r="A878" s="52"/>
      <c r="B878" s="52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  <c r="AA878" s="52"/>
      <c r="AB878" s="52"/>
    </row>
    <row r="879" spans="1:28" ht="15">
      <c r="A879" s="52"/>
      <c r="B879" s="52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  <c r="AA879" s="52"/>
      <c r="AB879" s="52"/>
    </row>
    <row r="880" spans="1:28" ht="15">
      <c r="A880" s="52"/>
      <c r="B880" s="52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  <c r="AA880" s="52"/>
      <c r="AB880" s="52"/>
    </row>
    <row r="881" spans="1:28" ht="15">
      <c r="A881" s="52"/>
      <c r="B881" s="52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  <c r="AA881" s="52"/>
      <c r="AB881" s="52"/>
    </row>
    <row r="882" spans="1:28" ht="15">
      <c r="A882" s="52"/>
      <c r="B882" s="52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  <c r="AA882" s="52"/>
      <c r="AB882" s="52"/>
    </row>
    <row r="883" spans="1:28" ht="15">
      <c r="A883" s="52"/>
      <c r="B883" s="52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  <c r="AA883" s="52"/>
      <c r="AB883" s="52"/>
    </row>
    <row r="884" spans="1:28" ht="15">
      <c r="A884" s="52"/>
      <c r="B884" s="52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  <c r="AA884" s="52"/>
      <c r="AB884" s="52"/>
    </row>
    <row r="885" spans="1:28" ht="15">
      <c r="A885" s="52"/>
      <c r="B885" s="52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  <c r="AA885" s="52"/>
      <c r="AB885" s="52"/>
    </row>
    <row r="886" spans="1:28" ht="15">
      <c r="A886" s="52"/>
      <c r="B886" s="52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  <c r="AA886" s="52"/>
      <c r="AB886" s="52"/>
    </row>
    <row r="887" spans="1:28" ht="15">
      <c r="A887" s="52"/>
      <c r="B887" s="52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  <c r="AA887" s="52"/>
      <c r="AB887" s="52"/>
    </row>
    <row r="888" spans="1:28" ht="15">
      <c r="A888" s="52"/>
      <c r="B888" s="52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  <c r="AA888" s="52"/>
      <c r="AB888" s="52"/>
    </row>
    <row r="889" spans="1:28" ht="15">
      <c r="A889" s="52"/>
      <c r="B889" s="52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  <c r="AA889" s="52"/>
      <c r="AB889" s="52"/>
    </row>
    <row r="890" spans="1:28" ht="15">
      <c r="A890" s="52"/>
      <c r="B890" s="52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  <c r="AA890" s="52"/>
      <c r="AB890" s="52"/>
    </row>
    <row r="891" spans="1:28" ht="15">
      <c r="A891" s="52"/>
      <c r="B891" s="52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  <c r="AA891" s="52"/>
      <c r="AB891" s="52"/>
    </row>
    <row r="892" spans="1:28" ht="15">
      <c r="A892" s="52"/>
      <c r="B892" s="52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  <c r="AA892" s="52"/>
      <c r="AB892" s="52"/>
    </row>
    <row r="893" spans="1:28" ht="15">
      <c r="A893" s="52"/>
      <c r="B893" s="52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  <c r="AA893" s="52"/>
      <c r="AB893" s="52"/>
    </row>
    <row r="894" spans="1:28" ht="15">
      <c r="A894" s="52"/>
      <c r="B894" s="52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  <c r="AA894" s="52"/>
      <c r="AB894" s="52"/>
    </row>
    <row r="895" spans="1:28" ht="15">
      <c r="A895" s="52"/>
      <c r="B895" s="52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  <c r="AA895" s="52"/>
      <c r="AB895" s="52"/>
    </row>
    <row r="896" spans="1:28" ht="15">
      <c r="A896" s="52"/>
      <c r="B896" s="52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  <c r="AA896" s="52"/>
      <c r="AB896" s="52"/>
    </row>
    <row r="897" spans="1:28" ht="15">
      <c r="A897" s="52"/>
      <c r="B897" s="52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  <c r="AA897" s="52"/>
      <c r="AB897" s="52"/>
    </row>
    <row r="898" spans="1:28" ht="15">
      <c r="A898" s="52"/>
      <c r="B898" s="52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  <c r="AA898" s="52"/>
      <c r="AB898" s="52"/>
    </row>
    <row r="899" spans="1:28" ht="15">
      <c r="A899" s="52"/>
      <c r="B899" s="52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  <c r="AA899" s="52"/>
      <c r="AB899" s="52"/>
    </row>
    <row r="900" spans="1:28" ht="15">
      <c r="A900" s="52"/>
      <c r="B900" s="52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  <c r="AA900" s="52"/>
      <c r="AB900" s="52"/>
    </row>
    <row r="901" spans="1:28" ht="15">
      <c r="A901" s="52"/>
      <c r="B901" s="52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  <c r="AA901" s="52"/>
      <c r="AB901" s="52"/>
    </row>
    <row r="902" spans="1:28" ht="15">
      <c r="A902" s="52"/>
      <c r="B902" s="52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  <c r="AA902" s="52"/>
      <c r="AB902" s="52"/>
    </row>
    <row r="903" spans="1:28" ht="15">
      <c r="A903" s="52"/>
      <c r="B903" s="52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  <c r="AA903" s="52"/>
      <c r="AB903" s="52"/>
    </row>
    <row r="904" spans="1:28" ht="15">
      <c r="A904" s="52"/>
      <c r="B904" s="52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  <c r="AA904" s="52"/>
      <c r="AB904" s="52"/>
    </row>
    <row r="905" spans="1:28" ht="15">
      <c r="A905" s="52"/>
      <c r="B905" s="52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  <c r="AA905" s="52"/>
      <c r="AB905" s="52"/>
    </row>
    <row r="906" spans="1:28" ht="15">
      <c r="A906" s="52"/>
      <c r="B906" s="52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  <c r="AA906" s="52"/>
      <c r="AB906" s="52"/>
    </row>
    <row r="907" spans="1:28" ht="15">
      <c r="A907" s="52"/>
      <c r="B907" s="52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  <c r="AA907" s="52"/>
      <c r="AB907" s="52"/>
    </row>
    <row r="908" spans="1:28" ht="15">
      <c r="A908" s="52"/>
      <c r="B908" s="52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  <c r="AA908" s="52"/>
      <c r="AB908" s="52"/>
    </row>
    <row r="909" spans="1:28" ht="15">
      <c r="A909" s="52"/>
      <c r="B909" s="52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  <c r="AA909" s="52"/>
      <c r="AB909" s="52"/>
    </row>
    <row r="910" spans="1:28" ht="15">
      <c r="A910" s="52"/>
      <c r="B910" s="52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  <c r="AA910" s="52"/>
      <c r="AB910" s="52"/>
    </row>
    <row r="911" spans="1:28" ht="15">
      <c r="A911" s="52"/>
      <c r="B911" s="52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  <c r="AA911" s="52"/>
      <c r="AB911" s="52"/>
    </row>
    <row r="912" spans="1:28" ht="15">
      <c r="A912" s="52"/>
      <c r="B912" s="52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  <c r="AA912" s="52"/>
      <c r="AB912" s="52"/>
    </row>
    <row r="913" spans="1:28" ht="15">
      <c r="A913" s="52"/>
      <c r="B913" s="52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  <c r="AA913" s="52"/>
      <c r="AB913" s="52"/>
    </row>
    <row r="914" spans="1:28" ht="15">
      <c r="A914" s="52"/>
      <c r="B914" s="52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  <c r="AA914" s="52"/>
      <c r="AB914" s="52"/>
    </row>
    <row r="915" spans="1:28" ht="15">
      <c r="A915" s="52"/>
      <c r="B915" s="52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  <c r="AA915" s="52"/>
      <c r="AB915" s="52"/>
    </row>
    <row r="916" spans="1:28" ht="15">
      <c r="A916" s="52"/>
      <c r="B916" s="52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  <c r="AA916" s="52"/>
      <c r="AB916" s="52"/>
    </row>
    <row r="917" spans="1:28" ht="15">
      <c r="A917" s="52"/>
      <c r="B917" s="52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  <c r="AA917" s="52"/>
      <c r="AB917" s="52"/>
    </row>
    <row r="918" spans="1:28" ht="15">
      <c r="A918" s="52"/>
      <c r="B918" s="52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  <c r="AA918" s="52"/>
      <c r="AB918" s="52"/>
    </row>
    <row r="919" spans="1:28" ht="15">
      <c r="A919" s="52"/>
      <c r="B919" s="52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  <c r="AA919" s="52"/>
      <c r="AB919" s="52"/>
    </row>
    <row r="920" spans="1:28" ht="15">
      <c r="A920" s="52"/>
      <c r="B920" s="52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  <c r="AA920" s="52"/>
      <c r="AB920" s="52"/>
    </row>
    <row r="921" spans="1:28" ht="15">
      <c r="A921" s="52"/>
      <c r="B921" s="52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  <c r="AA921" s="52"/>
      <c r="AB921" s="52"/>
    </row>
    <row r="922" spans="1:28" ht="15">
      <c r="A922" s="52"/>
      <c r="B922" s="52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  <c r="AA922" s="52"/>
      <c r="AB922" s="52"/>
    </row>
    <row r="923" spans="1:28" ht="15">
      <c r="A923" s="52"/>
      <c r="B923" s="52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  <c r="AA923" s="52"/>
      <c r="AB923" s="52"/>
    </row>
    <row r="924" spans="1:28" ht="15">
      <c r="A924" s="52"/>
      <c r="B924" s="52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  <c r="AA924" s="52"/>
      <c r="AB924" s="52"/>
    </row>
    <row r="925" spans="1:28" ht="15">
      <c r="A925" s="52"/>
      <c r="B925" s="52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  <c r="AA925" s="52"/>
      <c r="AB925" s="52"/>
    </row>
    <row r="926" spans="1:28" ht="15">
      <c r="A926" s="52"/>
      <c r="B926" s="52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  <c r="AA926" s="52"/>
      <c r="AB926" s="52"/>
    </row>
    <row r="927" spans="1:28" ht="15">
      <c r="A927" s="52"/>
      <c r="B927" s="52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  <c r="AA927" s="52"/>
      <c r="AB927" s="52"/>
    </row>
    <row r="928" spans="1:28" ht="15">
      <c r="A928" s="52"/>
      <c r="B928" s="52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  <c r="AA928" s="52"/>
      <c r="AB928" s="52"/>
    </row>
    <row r="929" spans="1:28" ht="15">
      <c r="A929" s="52"/>
      <c r="B929" s="52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  <c r="AA929" s="52"/>
      <c r="AB929" s="52"/>
    </row>
    <row r="930" spans="1:28" ht="15">
      <c r="A930" s="52"/>
      <c r="B930" s="52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  <c r="AA930" s="52"/>
      <c r="AB930" s="52"/>
    </row>
    <row r="931" spans="1:28" ht="15">
      <c r="A931" s="52"/>
      <c r="B931" s="52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  <c r="AA931" s="52"/>
      <c r="AB931" s="52"/>
    </row>
    <row r="932" spans="1:28" ht="15">
      <c r="A932" s="52"/>
      <c r="B932" s="52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  <c r="AA932" s="52"/>
      <c r="AB932" s="52"/>
    </row>
    <row r="933" spans="1:28" ht="15">
      <c r="A933" s="52"/>
      <c r="B933" s="52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  <c r="AA933" s="52"/>
      <c r="AB933" s="52"/>
    </row>
    <row r="934" spans="1:28" ht="15">
      <c r="A934" s="52"/>
      <c r="B934" s="52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  <c r="AA934" s="52"/>
      <c r="AB934" s="52"/>
    </row>
    <row r="935" spans="1:28" ht="15">
      <c r="A935" s="52"/>
      <c r="B935" s="52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  <c r="AA935" s="52"/>
      <c r="AB935" s="52"/>
    </row>
    <row r="936" spans="1:28" ht="15">
      <c r="A936" s="52"/>
      <c r="B936" s="52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  <c r="AA936" s="52"/>
      <c r="AB936" s="52"/>
    </row>
    <row r="937" spans="1:28" ht="15">
      <c r="A937" s="52"/>
      <c r="B937" s="52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  <c r="AA937" s="52"/>
      <c r="AB937" s="52"/>
    </row>
    <row r="938" spans="1:28" ht="15">
      <c r="A938" s="52"/>
      <c r="B938" s="52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  <c r="AA938" s="52"/>
      <c r="AB938" s="52"/>
    </row>
    <row r="939" spans="1:28" ht="15">
      <c r="A939" s="52"/>
      <c r="B939" s="52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  <c r="AA939" s="52"/>
      <c r="AB939" s="52"/>
    </row>
    <row r="940" spans="1:28" ht="15">
      <c r="A940" s="52"/>
      <c r="B940" s="52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  <c r="AA940" s="52"/>
      <c r="AB940" s="52"/>
    </row>
    <row r="941" spans="1:28" ht="15">
      <c r="A941" s="52"/>
      <c r="B941" s="52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  <c r="AA941" s="52"/>
      <c r="AB941" s="52"/>
    </row>
    <row r="942" spans="1:28" ht="15">
      <c r="A942" s="52"/>
      <c r="B942" s="52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  <c r="AA942" s="52"/>
      <c r="AB942" s="52"/>
    </row>
    <row r="943" spans="1:28" ht="15">
      <c r="A943" s="52"/>
      <c r="B943" s="52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  <c r="AA943" s="52"/>
      <c r="AB943" s="52"/>
    </row>
    <row r="944" spans="1:28" ht="15">
      <c r="A944" s="52"/>
      <c r="B944" s="52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  <c r="AA944" s="52"/>
      <c r="AB944" s="52"/>
    </row>
    <row r="945" spans="1:28" ht="15">
      <c r="A945" s="52"/>
      <c r="B945" s="52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  <c r="AA945" s="52"/>
      <c r="AB945" s="52"/>
    </row>
    <row r="946" spans="1:28" ht="15">
      <c r="A946" s="52"/>
      <c r="B946" s="52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  <c r="AA946" s="52"/>
      <c r="AB946" s="52"/>
    </row>
    <row r="947" spans="1:28" ht="15">
      <c r="A947" s="52"/>
      <c r="B947" s="52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  <c r="AA947" s="52"/>
      <c r="AB947" s="52"/>
    </row>
    <row r="948" spans="1:28" ht="15">
      <c r="A948" s="52"/>
      <c r="B948" s="52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  <c r="AA948" s="52"/>
      <c r="AB948" s="52"/>
    </row>
    <row r="949" spans="1:28" ht="15">
      <c r="A949" s="52"/>
      <c r="B949" s="52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  <c r="AA949" s="52"/>
      <c r="AB949" s="52"/>
    </row>
    <row r="950" spans="1:28" ht="15">
      <c r="A950" s="52"/>
      <c r="B950" s="52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  <c r="AA950" s="52"/>
      <c r="AB950" s="52"/>
    </row>
    <row r="951" spans="1:28" ht="15">
      <c r="A951" s="52"/>
      <c r="B951" s="52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  <c r="AA951" s="52"/>
      <c r="AB951" s="52"/>
    </row>
    <row r="952" spans="1:28" ht="15">
      <c r="A952" s="52"/>
      <c r="B952" s="52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  <c r="AA952" s="52"/>
      <c r="AB952" s="52"/>
    </row>
    <row r="953" spans="1:28" ht="15">
      <c r="A953" s="52"/>
      <c r="B953" s="52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  <c r="AA953" s="52"/>
      <c r="AB953" s="52"/>
    </row>
    <row r="954" spans="1:28" ht="15">
      <c r="A954" s="52"/>
      <c r="B954" s="52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  <c r="AA954" s="52"/>
      <c r="AB954" s="52"/>
    </row>
    <row r="955" spans="1:28" ht="15">
      <c r="A955" s="52"/>
      <c r="B955" s="52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  <c r="AA955" s="52"/>
      <c r="AB955" s="52"/>
    </row>
    <row r="956" spans="1:28" ht="15"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  <c r="AA956" s="52"/>
      <c r="AB956" s="52"/>
    </row>
    <row r="957" spans="1:28" ht="15"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  <c r="AA957" s="52"/>
      <c r="AB957" s="52"/>
    </row>
    <row r="958" spans="1:28" ht="15"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  <c r="AA958" s="52"/>
      <c r="AB958" s="52"/>
    </row>
    <row r="959" spans="1:28" ht="15"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  <c r="AA959" s="52"/>
      <c r="AB959" s="52"/>
    </row>
    <row r="960" spans="1:28" ht="15"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  <c r="AA960" s="52"/>
      <c r="AB960" s="52"/>
    </row>
    <row r="961" spans="8:28" ht="15"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  <c r="AA961" s="52"/>
      <c r="AB961" s="52"/>
    </row>
    <row r="962" spans="8:28" ht="15"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  <c r="AA962" s="52"/>
      <c r="AB962" s="52"/>
    </row>
    <row r="963" spans="8:28" ht="15"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  <c r="AA963" s="52"/>
      <c r="AB963" s="52"/>
    </row>
    <row r="964" spans="8:28" ht="15"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  <c r="AA964" s="52"/>
      <c r="AB964" s="52"/>
    </row>
    <row r="965" spans="8:28" ht="15"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  <c r="AA965" s="52"/>
      <c r="AB965" s="52"/>
    </row>
    <row r="966" spans="8:28" ht="15"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  <c r="AA966" s="52"/>
      <c r="AB966" s="52"/>
    </row>
    <row r="967" spans="8:28" ht="15"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  <c r="AA967" s="52"/>
      <c r="AB967" s="52"/>
    </row>
    <row r="968" spans="8:28" ht="15"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  <c r="AA968" s="52"/>
      <c r="AB968" s="52"/>
    </row>
    <row r="969" spans="8:28" ht="15"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  <c r="AA969" s="52"/>
      <c r="AB969" s="52"/>
    </row>
    <row r="970" spans="8:28" ht="15"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  <c r="AA970" s="52"/>
      <c r="AB970" s="52"/>
    </row>
    <row r="971" spans="8:28" ht="15"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  <c r="AA971" s="52"/>
      <c r="AB971" s="52"/>
    </row>
    <row r="972" spans="8:28" ht="15"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  <c r="AA972" s="52"/>
      <c r="AB972" s="52"/>
    </row>
    <row r="973" spans="8:28" ht="15"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  <c r="AA973" s="52"/>
      <c r="AB973" s="52"/>
    </row>
    <row r="974" spans="8:28" ht="15"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  <c r="AA974" s="52"/>
      <c r="AB974" s="52"/>
    </row>
    <row r="975" spans="8:28" ht="15"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  <c r="AA975" s="52"/>
      <c r="AB975" s="52"/>
    </row>
    <row r="976" spans="8:28" ht="15"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  <c r="AA976" s="52"/>
      <c r="AB976" s="52"/>
    </row>
    <row r="977" spans="8:28" ht="15"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  <c r="AA977" s="52"/>
      <c r="AB977" s="52"/>
    </row>
    <row r="978" spans="8:28" ht="15"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  <c r="AA978" s="52"/>
      <c r="AB978" s="52"/>
    </row>
    <row r="979" spans="8:28" ht="15"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  <c r="AA979" s="52"/>
      <c r="AB979" s="52"/>
    </row>
    <row r="980" spans="8:28" ht="15"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  <c r="AA980" s="52"/>
      <c r="AB980" s="52"/>
    </row>
    <row r="981" spans="8:28" ht="15"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  <c r="AA981" s="52"/>
      <c r="AB981" s="52"/>
    </row>
    <row r="982" spans="8:28" ht="15"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  <c r="AA982" s="52"/>
      <c r="AB982" s="52"/>
    </row>
    <row r="983" spans="8:28" ht="15"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  <c r="AA983" s="52"/>
      <c r="AB983" s="52"/>
    </row>
    <row r="984" spans="8:28" ht="15"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  <c r="AA984" s="52"/>
      <c r="AB984" s="52"/>
    </row>
    <row r="985" spans="8:28" ht="15"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  <c r="AA985" s="52"/>
      <c r="AB985" s="52"/>
    </row>
    <row r="986" spans="8:28" ht="15"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  <c r="AA986" s="52"/>
      <c r="AB986" s="52"/>
    </row>
    <row r="987" spans="8:28" ht="15"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  <c r="AA987" s="52"/>
      <c r="AB987" s="52"/>
    </row>
    <row r="988" spans="8:28" ht="15"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  <c r="AA988" s="52"/>
      <c r="AB988" s="52"/>
    </row>
    <row r="989" spans="8:28" ht="15"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  <c r="AA989" s="52"/>
      <c r="AB989" s="52"/>
    </row>
    <row r="990" spans="8:28" ht="15"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  <c r="AA990" s="52"/>
      <c r="AB990" s="52"/>
    </row>
    <row r="991" spans="8:28" ht="15"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  <c r="AA991" s="52"/>
      <c r="AB991" s="52"/>
    </row>
    <row r="992" spans="8:28" ht="15"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  <c r="AA992" s="52"/>
      <c r="AB992" s="52"/>
    </row>
    <row r="993" spans="8:28" ht="15">
      <c r="H993" s="52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  <c r="AA993" s="52"/>
      <c r="AB993" s="52"/>
    </row>
    <row r="994" spans="8:28" ht="15">
      <c r="H994" s="52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  <c r="AA994" s="52"/>
      <c r="AB994" s="52"/>
    </row>
  </sheetData>
  <sheetProtection algorithmName="SHA-512" hashValue="gKcwhrdq6hI5brywkpuQu0aM9TQo+gXVhneNdxfwvntq4LNzVY6hQ5CyWJQ6sN3RFNbVhjvo3fcm0DCboHeoCQ==" saltValue="hmKV3UiKTtstEc4myv7gZw==" spinCount="100000" sheet="1" selectLockedCells="1"/>
  <sortState ref="M7:W136">
    <sortCondition ref="W7:W136"/>
    <sortCondition ref="O7:O136"/>
  </sortState>
  <dataConsolidate/>
  <mergeCells count="11">
    <mergeCell ref="C1:G1"/>
    <mergeCell ref="C2:G2"/>
    <mergeCell ref="C3:G3"/>
    <mergeCell ref="C4:G4"/>
    <mergeCell ref="C5:G5"/>
    <mergeCell ref="B21:G21"/>
    <mergeCell ref="B31:G31"/>
    <mergeCell ref="B7:G7"/>
    <mergeCell ref="B9:G9"/>
    <mergeCell ref="B22:G22"/>
    <mergeCell ref="B11:G11"/>
  </mergeCells>
  <phoneticPr fontId="32" type="noConversion"/>
  <dataValidations count="1">
    <dataValidation type="list" allowBlank="1" showInputMessage="1" showErrorMessage="1" prompt="Molimo odabrati proračunskog korisnika iz padajućeg izbornika!" sqref="C1:G1">
      <formula1>$N$4:$N$137</formula1>
    </dataValidation>
  </dataValidations>
  <pageMargins left="0.70866141732283472" right="0.70866141732283472" top="0.15748031496062992" bottom="0.15748031496062992" header="0.31496062992125984" footer="0.31496062992125984"/>
  <pageSetup paperSize="9" scale="5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showGridLines="0" workbookViewId="0">
      <selection activeCell="C8" sqref="C8"/>
    </sheetView>
  </sheetViews>
  <sheetFormatPr defaultColWidth="0" defaultRowHeight="15"/>
  <cols>
    <col min="1" max="1" width="5.5703125" style="246" customWidth="1"/>
    <col min="2" max="2" width="35.85546875" style="246" customWidth="1"/>
    <col min="3" max="7" width="17.5703125" style="246" customWidth="1"/>
    <col min="8" max="9" width="25.28515625" style="246" hidden="1" customWidth="1"/>
    <col min="10" max="16384" width="9.140625" style="246" hidden="1"/>
  </cols>
  <sheetData>
    <row r="1" spans="1:9" ht="18">
      <c r="B1" s="251"/>
      <c r="C1" s="251"/>
      <c r="D1" s="251"/>
      <c r="E1" s="251"/>
      <c r="F1" s="251"/>
      <c r="G1" s="251"/>
      <c r="H1" s="251"/>
      <c r="I1" s="251"/>
    </row>
    <row r="2" spans="1:9" ht="15.75">
      <c r="B2" s="399" t="s">
        <v>4812</v>
      </c>
      <c r="C2" s="399"/>
      <c r="D2" s="399"/>
      <c r="E2" s="399"/>
      <c r="F2" s="399"/>
      <c r="G2" s="399"/>
      <c r="H2" s="255"/>
      <c r="I2" s="255"/>
    </row>
    <row r="3" spans="1:9" ht="18">
      <c r="B3" s="251"/>
      <c r="C3" s="251"/>
      <c r="D3" s="251"/>
      <c r="E3" s="251"/>
      <c r="F3" s="251"/>
      <c r="G3" s="251"/>
      <c r="H3" s="253"/>
      <c r="I3" s="253"/>
    </row>
    <row r="4" spans="1:9" ht="25.5">
      <c r="B4" s="289" t="s">
        <v>4778</v>
      </c>
      <c r="C4" s="256" t="s">
        <v>4775</v>
      </c>
      <c r="D4" s="256" t="s">
        <v>4776</v>
      </c>
      <c r="E4" s="257" t="s">
        <v>4779</v>
      </c>
      <c r="F4" s="257" t="s">
        <v>4780</v>
      </c>
      <c r="G4" s="257" t="s">
        <v>4781</v>
      </c>
    </row>
    <row r="5" spans="1:9" s="260" customFormat="1" ht="11.25">
      <c r="B5" s="290">
        <v>1</v>
      </c>
      <c r="C5" s="258">
        <v>2</v>
      </c>
      <c r="D5" s="258">
        <v>3</v>
      </c>
      <c r="E5" s="259">
        <v>4</v>
      </c>
      <c r="F5" s="259">
        <v>5</v>
      </c>
      <c r="G5" s="259">
        <v>6</v>
      </c>
    </row>
    <row r="6" spans="1:9" s="98" customFormat="1">
      <c r="B6" s="357" t="s">
        <v>4813</v>
      </c>
      <c r="C6" s="345">
        <f>C8+C11+C14</f>
        <v>0</v>
      </c>
      <c r="D6" s="345">
        <f>D8+D11+D14</f>
        <v>0</v>
      </c>
      <c r="E6" s="345">
        <f>+E7+E10</f>
        <v>0</v>
      </c>
      <c r="F6" s="345">
        <f t="shared" ref="F6:G6" si="0">+F7+F10</f>
        <v>0</v>
      </c>
      <c r="G6" s="345">
        <f t="shared" si="0"/>
        <v>0</v>
      </c>
      <c r="H6" s="315" t="str">
        <f>'OPĆI DIO'!$C$1</f>
        <v>2292 SVEUČILIŠTE J. J. STROSSMAYERA U OSIJEKU - PRAVNI FAKULTET</v>
      </c>
    </row>
    <row r="7" spans="1:9" s="346" customFormat="1">
      <c r="A7" s="346">
        <v>43</v>
      </c>
      <c r="B7" s="344" t="s">
        <v>4816</v>
      </c>
      <c r="C7" s="347">
        <f>C8</f>
        <v>0</v>
      </c>
      <c r="D7" s="347">
        <f t="shared" ref="D7" si="1">D8</f>
        <v>0</v>
      </c>
      <c r="E7" s="347">
        <f>E8+E9</f>
        <v>0</v>
      </c>
      <c r="F7" s="347">
        <f t="shared" ref="F7:G7" si="2">F8+F9</f>
        <v>0</v>
      </c>
      <c r="G7" s="347">
        <f t="shared" si="2"/>
        <v>0</v>
      </c>
      <c r="H7" s="315" t="str">
        <f>'OPĆI DIO'!$C$1</f>
        <v>2292 SVEUČILIŠTE J. J. STROSSMAYERA U OSIJEKU - PRAVNI FAKULTET</v>
      </c>
    </row>
    <row r="8" spans="1:9" s="281" customFormat="1">
      <c r="A8" s="281">
        <v>81</v>
      </c>
      <c r="B8" s="278" t="s">
        <v>4794</v>
      </c>
      <c r="C8" s="372"/>
      <c r="D8" s="372"/>
      <c r="E8" s="340">
        <f>SUMIF('Unos prihoda i primitaka'!$L$3:$L$501,$A8,'Unos prihoda i primitaka'!G$3:G$501)</f>
        <v>0</v>
      </c>
      <c r="F8" s="340">
        <f>SUMIF('Unos prihoda i primitaka'!$L$3:$L$501,$A8,'Unos prihoda i primitaka'!H$3:H$501)</f>
        <v>0</v>
      </c>
      <c r="G8" s="340">
        <f>SUMIF('Unos prihoda i primitaka'!$L$3:$L$501,$A8,'Unos prihoda i primitaka'!I$3:I$501)</f>
        <v>0</v>
      </c>
      <c r="H8" s="315" t="str">
        <f>'OPĆI DIO'!$C$1</f>
        <v>2292 SVEUČILIŠTE J. J. STROSSMAYERA U OSIJEKU - PRAVNI FAKULTET</v>
      </c>
    </row>
    <row r="9" spans="1:9" s="281" customFormat="1">
      <c r="A9" s="281">
        <v>83</v>
      </c>
      <c r="B9" s="278" t="s">
        <v>4794</v>
      </c>
      <c r="C9" s="372"/>
      <c r="D9" s="372"/>
      <c r="E9" s="340">
        <f>SUMIF('Unos prihoda i primitaka'!$L$3:$L$501,$A9,'Unos prihoda i primitaka'!G$3:G$501)</f>
        <v>0</v>
      </c>
      <c r="F9" s="340">
        <f>SUMIF('Unos prihoda i primitaka'!$L$3:$L$501,$A9,'Unos prihoda i primitaka'!H$3:H$501)</f>
        <v>0</v>
      </c>
      <c r="G9" s="340">
        <f>SUMIF('Unos prihoda i primitaka'!$L$3:$L$501,$A9,'Unos prihoda i primitaka'!I$3:I$501)</f>
        <v>0</v>
      </c>
      <c r="H9" s="315" t="str">
        <f>'OPĆI DIO'!$C$1</f>
        <v>2292 SVEUČILIŠTE J. J. STROSSMAYERA U OSIJEKU - PRAVNI FAKULTET</v>
      </c>
    </row>
    <row r="10" spans="1:9" s="348" customFormat="1">
      <c r="A10" s="348">
        <v>81</v>
      </c>
      <c r="B10" s="277" t="s">
        <v>4808</v>
      </c>
      <c r="C10" s="347">
        <f>C11</f>
        <v>0</v>
      </c>
      <c r="D10" s="347">
        <f t="shared" ref="D10" si="3">D11</f>
        <v>0</v>
      </c>
      <c r="E10" s="347">
        <f>E11</f>
        <v>0</v>
      </c>
      <c r="F10" s="347">
        <f t="shared" ref="F10" si="4">F11</f>
        <v>0</v>
      </c>
      <c r="G10" s="347">
        <f t="shared" ref="G10" si="5">G11</f>
        <v>0</v>
      </c>
      <c r="H10" s="315" t="str">
        <f>'OPĆI DIO'!$C$1</f>
        <v>2292 SVEUČILIŠTE J. J. STROSSMAYERA U OSIJEKU - PRAVNI FAKULTET</v>
      </c>
    </row>
    <row r="11" spans="1:9" s="281" customFormat="1">
      <c r="A11" s="281">
        <v>84</v>
      </c>
      <c r="B11" s="278" t="s">
        <v>4808</v>
      </c>
      <c r="C11" s="372"/>
      <c r="D11" s="372"/>
      <c r="E11" s="340">
        <f>SUMIF('Unos prihoda i primitaka'!$L$3:$L$501,$A11,'Unos prihoda i primitaka'!G$3:G$501)</f>
        <v>0</v>
      </c>
      <c r="F11" s="340">
        <f>SUMIF('Unos prihoda i primitaka'!$L$3:$L$501,$A11,'Unos prihoda i primitaka'!H$3:H$501)</f>
        <v>0</v>
      </c>
      <c r="G11" s="340">
        <f>SUMIF('Unos prihoda i primitaka'!$L$3:$L$501,$A11,'Unos prihoda i primitaka'!I$3:I$501)</f>
        <v>0</v>
      </c>
      <c r="H11" s="315" t="str">
        <f>'OPĆI DIO'!$C$1</f>
        <v>2292 SVEUČILIŠTE J. J. STROSSMAYERA U OSIJEKU - PRAVNI FAKULTET</v>
      </c>
    </row>
    <row r="12" spans="1:9" s="98" customFormat="1">
      <c r="B12" s="357" t="s">
        <v>4814</v>
      </c>
      <c r="C12" s="358">
        <f>C13</f>
        <v>0</v>
      </c>
      <c r="D12" s="358">
        <f t="shared" ref="D12:G12" si="6">D13</f>
        <v>0</v>
      </c>
      <c r="E12" s="358">
        <f t="shared" si="6"/>
        <v>0</v>
      </c>
      <c r="F12" s="358">
        <f t="shared" si="6"/>
        <v>0</v>
      </c>
      <c r="G12" s="358">
        <f t="shared" si="6"/>
        <v>0</v>
      </c>
      <c r="H12" s="315" t="str">
        <f>'OPĆI DIO'!$C$1</f>
        <v>2292 SVEUČILIŠTE J. J. STROSSMAYERA U OSIJEKU - PRAVNI FAKULTET</v>
      </c>
    </row>
    <row r="13" spans="1:9" s="346" customFormat="1">
      <c r="B13" s="344" t="s">
        <v>4791</v>
      </c>
      <c r="C13" s="347">
        <f>C14</f>
        <v>0</v>
      </c>
      <c r="D13" s="347">
        <f t="shared" ref="D13" si="7">D14</f>
        <v>0</v>
      </c>
      <c r="E13" s="347">
        <f t="shared" ref="E13" si="8">E14</f>
        <v>0</v>
      </c>
      <c r="F13" s="347">
        <f t="shared" ref="F13" si="9">F14</f>
        <v>0</v>
      </c>
      <c r="G13" s="347">
        <f t="shared" ref="G13" si="10">G14</f>
        <v>0</v>
      </c>
      <c r="H13" s="315" t="str">
        <f>'OPĆI DIO'!$C$1</f>
        <v>2292 SVEUČILIŠTE J. J. STROSSMAYERA U OSIJEKU - PRAVNI FAKULTET</v>
      </c>
    </row>
    <row r="14" spans="1:9" s="281" customFormat="1">
      <c r="A14" s="281">
        <v>5</v>
      </c>
      <c r="B14" s="278" t="s">
        <v>4791</v>
      </c>
      <c r="C14" s="372"/>
      <c r="D14" s="372"/>
      <c r="E14" s="340">
        <f>SUMIF('Unos rashoda i izdataka'!$S$3:$S$501,$A14,'Unos rashoda i izdataka'!J$3:J$501)+SUMIF('Unos rashoda P4'!$U$3:$U$501,$A14,'Unos rashoda P4'!H$3:H$501)</f>
        <v>0</v>
      </c>
      <c r="F14" s="340">
        <f>SUMIF('Unos rashoda i izdataka'!$S$3:$S$501,$A14,'Unos rashoda i izdataka'!K$3:K$501)+SUMIF('Unos rashoda P4'!$U$3:$U$501,$A14,'Unos rashoda P4'!I$3:I$501)</f>
        <v>0</v>
      </c>
      <c r="G14" s="340">
        <f>SUMIF('Unos rashoda i izdataka'!$S$3:$S$501,$A14,'Unos rashoda i izdataka'!L$3:L$501)+SUMIF('Unos rashoda P4'!$U$3:$U$501,$A14,'Unos rashoda P4'!J$3:J$501)</f>
        <v>0</v>
      </c>
      <c r="H14" s="315" t="str">
        <f>'OPĆI DIO'!$C$1</f>
        <v>2292 SVEUČILIŠTE J. J. STROSSMAYERA U OSIJEKU - PRAVNI FAKULTET</v>
      </c>
    </row>
  </sheetData>
  <sheetProtection algorithmName="SHA-512" hashValue="lAhI+toOXye1oPmdjhmpOzSR6ZIq2z4uOr2Fww7yS9BcLW2DHxoxOq/nmyJCQ6jlXp0VZLi+wvw9vt6N3SARbg==" saltValue="PQeL12tj5indLJnFIr/qtA==" spinCount="100000" sheet="1" objects="1" scenarios="1" selectLockedCells="1"/>
  <mergeCells count="1">
    <mergeCell ref="B2:G2"/>
  </mergeCells>
  <pageMargins left="0.7" right="0.7" top="0.75" bottom="0.75" header="0.3" footer="0.3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341"/>
  <sheetViews>
    <sheetView topLeftCell="A136" workbookViewId="0">
      <selection activeCell="E151" sqref="E151"/>
    </sheetView>
  </sheetViews>
  <sheetFormatPr defaultRowHeight="15"/>
  <cols>
    <col min="1" max="4" width="8.42578125" style="98" customWidth="1"/>
    <col min="6" max="6" width="62.7109375" customWidth="1"/>
    <col min="7" max="7" width="9.140625" style="227"/>
    <col min="8" max="8" width="43.140625" bestFit="1" customWidth="1"/>
    <col min="9" max="10" width="9.28515625" style="214" customWidth="1"/>
  </cols>
  <sheetData>
    <row r="1" spans="1:10" ht="102">
      <c r="A1" s="134" t="s">
        <v>764</v>
      </c>
      <c r="B1" s="133" t="s">
        <v>485</v>
      </c>
      <c r="C1" s="133"/>
      <c r="D1" s="133"/>
    </row>
    <row r="2" spans="1:10" s="98" customFormat="1">
      <c r="A2" s="97" t="s">
        <v>774</v>
      </c>
      <c r="B2" s="106" t="s">
        <v>775</v>
      </c>
      <c r="C2" s="106"/>
      <c r="D2" s="106"/>
      <c r="G2" s="228"/>
      <c r="I2" s="215"/>
      <c r="J2" s="215"/>
    </row>
    <row r="3" spans="1:10">
      <c r="A3" s="211" t="s">
        <v>3918</v>
      </c>
      <c r="B3" s="211" t="s">
        <v>4042</v>
      </c>
      <c r="C3" s="211"/>
      <c r="D3" s="211"/>
      <c r="E3" s="211" t="s">
        <v>3919</v>
      </c>
      <c r="F3" s="211" t="s">
        <v>4042</v>
      </c>
      <c r="G3" s="229" t="s">
        <v>3920</v>
      </c>
      <c r="H3" s="213" t="s">
        <v>4042</v>
      </c>
      <c r="I3" s="216" t="s">
        <v>4042</v>
      </c>
      <c r="J3" s="216" t="s">
        <v>4042</v>
      </c>
    </row>
    <row r="4" spans="1:10">
      <c r="A4" s="212" t="s">
        <v>772</v>
      </c>
      <c r="B4" s="212" t="s">
        <v>773</v>
      </c>
      <c r="C4" s="212"/>
      <c r="D4" s="212"/>
      <c r="E4" s="212" t="s">
        <v>1348</v>
      </c>
      <c r="F4" s="212" t="s">
        <v>1349</v>
      </c>
      <c r="G4" s="230" t="s">
        <v>3921</v>
      </c>
      <c r="H4" s="212" t="s">
        <v>3922</v>
      </c>
      <c r="I4" s="217" t="s">
        <v>3947</v>
      </c>
      <c r="J4" s="217" t="s">
        <v>3954</v>
      </c>
    </row>
    <row r="5" spans="1:10" s="246" customFormat="1">
      <c r="A5" s="212" t="s">
        <v>772</v>
      </c>
      <c r="B5" s="212" t="s">
        <v>773</v>
      </c>
      <c r="C5" s="212" t="s">
        <v>4761</v>
      </c>
      <c r="D5" s="212" t="s">
        <v>4762</v>
      </c>
      <c r="E5" s="212" t="s">
        <v>1352</v>
      </c>
      <c r="F5" s="212" t="s">
        <v>1353</v>
      </c>
      <c r="G5" s="230" t="s">
        <v>3925</v>
      </c>
      <c r="H5" s="212" t="s">
        <v>3926</v>
      </c>
      <c r="I5" s="217"/>
      <c r="J5" s="217"/>
    </row>
    <row r="6" spans="1:10" s="246" customFormat="1">
      <c r="A6" s="212" t="s">
        <v>772</v>
      </c>
      <c r="B6" s="212" t="s">
        <v>773</v>
      </c>
      <c r="C6" s="212" t="s">
        <v>4761</v>
      </c>
      <c r="D6" s="212" t="s">
        <v>4762</v>
      </c>
      <c r="E6" s="212" t="s">
        <v>1178</v>
      </c>
      <c r="F6" s="212" t="s">
        <v>1179</v>
      </c>
      <c r="G6" s="230" t="s">
        <v>3925</v>
      </c>
      <c r="H6" s="212" t="s">
        <v>3926</v>
      </c>
      <c r="I6" s="217"/>
      <c r="J6" s="217"/>
    </row>
    <row r="7" spans="1:10" s="246" customFormat="1">
      <c r="A7" s="212" t="s">
        <v>772</v>
      </c>
      <c r="B7" s="212" t="s">
        <v>773</v>
      </c>
      <c r="C7" s="212" t="s">
        <v>4761</v>
      </c>
      <c r="D7" s="212" t="s">
        <v>4762</v>
      </c>
      <c r="E7" s="212" t="s">
        <v>1178</v>
      </c>
      <c r="F7" s="212" t="s">
        <v>1179</v>
      </c>
      <c r="G7" s="230" t="s">
        <v>3927</v>
      </c>
      <c r="H7" s="212" t="s">
        <v>3928</v>
      </c>
      <c r="I7" s="217"/>
      <c r="J7" s="217"/>
    </row>
    <row r="8" spans="1:10" s="246" customFormat="1">
      <c r="A8" s="212" t="s">
        <v>772</v>
      </c>
      <c r="B8" s="212" t="s">
        <v>773</v>
      </c>
      <c r="C8" s="212" t="s">
        <v>4761</v>
      </c>
      <c r="D8" s="212" t="s">
        <v>4762</v>
      </c>
      <c r="E8" s="212" t="s">
        <v>1180</v>
      </c>
      <c r="F8" s="212" t="s">
        <v>1181</v>
      </c>
      <c r="G8" s="230" t="s">
        <v>3925</v>
      </c>
      <c r="H8" s="212" t="s">
        <v>3926</v>
      </c>
      <c r="I8" s="217"/>
      <c r="J8" s="217"/>
    </row>
    <row r="9" spans="1:10" s="246" customFormat="1">
      <c r="A9" s="212" t="s">
        <v>772</v>
      </c>
      <c r="B9" s="212" t="s">
        <v>773</v>
      </c>
      <c r="C9" s="212" t="s">
        <v>4761</v>
      </c>
      <c r="D9" s="212" t="s">
        <v>4762</v>
      </c>
      <c r="E9" s="212" t="s">
        <v>1354</v>
      </c>
      <c r="F9" s="212" t="s">
        <v>1355</v>
      </c>
      <c r="G9" s="230" t="s">
        <v>3925</v>
      </c>
      <c r="H9" s="212" t="s">
        <v>3926</v>
      </c>
      <c r="I9" s="217"/>
      <c r="J9" s="217"/>
    </row>
    <row r="10" spans="1:10" s="246" customFormat="1">
      <c r="A10" s="212" t="s">
        <v>772</v>
      </c>
      <c r="B10" s="212" t="s">
        <v>773</v>
      </c>
      <c r="C10" s="212" t="s">
        <v>4761</v>
      </c>
      <c r="D10" s="212" t="s">
        <v>4762</v>
      </c>
      <c r="E10" s="212" t="s">
        <v>1356</v>
      </c>
      <c r="F10" s="212" t="s">
        <v>1357</v>
      </c>
      <c r="G10" s="230" t="s">
        <v>3929</v>
      </c>
      <c r="H10" s="212" t="s">
        <v>3930</v>
      </c>
      <c r="I10" s="217"/>
      <c r="J10" s="217"/>
    </row>
    <row r="11" spans="1:10" s="246" customFormat="1">
      <c r="A11" s="212" t="s">
        <v>772</v>
      </c>
      <c r="B11" s="212" t="s">
        <v>773</v>
      </c>
      <c r="C11" s="212" t="s">
        <v>4761</v>
      </c>
      <c r="D11" s="212" t="s">
        <v>4762</v>
      </c>
      <c r="E11" s="212" t="s">
        <v>1358</v>
      </c>
      <c r="F11" s="212" t="s">
        <v>1359</v>
      </c>
      <c r="G11" s="230" t="s">
        <v>3921</v>
      </c>
      <c r="H11" s="212" t="s">
        <v>3922</v>
      </c>
      <c r="I11" s="217"/>
      <c r="J11" s="217"/>
    </row>
    <row r="12" spans="1:10" s="246" customFormat="1">
      <c r="A12" s="212" t="s">
        <v>772</v>
      </c>
      <c r="B12" s="212" t="s">
        <v>773</v>
      </c>
      <c r="C12" s="212" t="s">
        <v>4761</v>
      </c>
      <c r="D12" s="212" t="s">
        <v>4762</v>
      </c>
      <c r="E12" s="212" t="s">
        <v>776</v>
      </c>
      <c r="F12" s="212" t="s">
        <v>777</v>
      </c>
      <c r="G12" s="230" t="s">
        <v>3931</v>
      </c>
      <c r="H12" s="212" t="s">
        <v>3932</v>
      </c>
      <c r="I12" s="217"/>
      <c r="J12" s="217"/>
    </row>
    <row r="13" spans="1:10" s="246" customFormat="1">
      <c r="A13" s="212" t="s">
        <v>772</v>
      </c>
      <c r="B13" s="212" t="s">
        <v>773</v>
      </c>
      <c r="C13" s="212" t="s">
        <v>4761</v>
      </c>
      <c r="D13" s="212" t="s">
        <v>4762</v>
      </c>
      <c r="E13" s="212" t="s">
        <v>1182</v>
      </c>
      <c r="F13" s="212" t="s">
        <v>1183</v>
      </c>
      <c r="G13" s="230" t="s">
        <v>3925</v>
      </c>
      <c r="H13" s="212" t="s">
        <v>3926</v>
      </c>
      <c r="I13" s="217"/>
      <c r="J13" s="217"/>
    </row>
    <row r="14" spans="1:10" s="246" customFormat="1">
      <c r="A14" s="212" t="s">
        <v>772</v>
      </c>
      <c r="B14" s="212" t="s">
        <v>773</v>
      </c>
      <c r="C14" s="212" t="s">
        <v>4761</v>
      </c>
      <c r="D14" s="212" t="s">
        <v>4762</v>
      </c>
      <c r="E14" s="212" t="s">
        <v>778</v>
      </c>
      <c r="F14" s="212" t="s">
        <v>779</v>
      </c>
      <c r="G14" s="230" t="s">
        <v>3925</v>
      </c>
      <c r="H14" s="212" t="s">
        <v>3926</v>
      </c>
      <c r="I14" s="217"/>
      <c r="J14" s="217"/>
    </row>
    <row r="15" spans="1:10" s="246" customFormat="1">
      <c r="A15" s="212" t="s">
        <v>772</v>
      </c>
      <c r="B15" s="212" t="s">
        <v>773</v>
      </c>
      <c r="C15" s="212" t="s">
        <v>4761</v>
      </c>
      <c r="D15" s="212" t="s">
        <v>4762</v>
      </c>
      <c r="E15" s="212" t="s">
        <v>1360</v>
      </c>
      <c r="F15" s="212" t="s">
        <v>1361</v>
      </c>
      <c r="G15" s="230" t="s">
        <v>3925</v>
      </c>
      <c r="H15" s="212" t="s">
        <v>3926</v>
      </c>
      <c r="I15" s="217"/>
      <c r="J15" s="217"/>
    </row>
    <row r="16" spans="1:10" s="246" customFormat="1">
      <c r="A16" s="212" t="s">
        <v>772</v>
      </c>
      <c r="B16" s="212" t="s">
        <v>773</v>
      </c>
      <c r="C16" s="212" t="s">
        <v>4761</v>
      </c>
      <c r="D16" s="212" t="s">
        <v>4762</v>
      </c>
      <c r="E16" s="212" t="s">
        <v>1184</v>
      </c>
      <c r="F16" s="212" t="s">
        <v>1185</v>
      </c>
      <c r="G16" s="230" t="s">
        <v>3925</v>
      </c>
      <c r="H16" s="212" t="s">
        <v>3926</v>
      </c>
      <c r="I16" s="217"/>
      <c r="J16" s="217"/>
    </row>
    <row r="17" spans="1:10" s="246" customFormat="1">
      <c r="A17" s="212" t="s">
        <v>772</v>
      </c>
      <c r="B17" s="212" t="s">
        <v>773</v>
      </c>
      <c r="C17" s="212" t="s">
        <v>4761</v>
      </c>
      <c r="D17" s="212" t="s">
        <v>4762</v>
      </c>
      <c r="E17" s="212" t="s">
        <v>1362</v>
      </c>
      <c r="F17" s="212" t="s">
        <v>1363</v>
      </c>
      <c r="G17" s="230" t="s">
        <v>3921</v>
      </c>
      <c r="H17" s="212" t="s">
        <v>3922</v>
      </c>
      <c r="I17" s="217"/>
      <c r="J17" s="217"/>
    </row>
    <row r="18" spans="1:10" s="246" customFormat="1">
      <c r="A18" s="212" t="s">
        <v>772</v>
      </c>
      <c r="B18" s="212" t="s">
        <v>773</v>
      </c>
      <c r="C18" s="212" t="s">
        <v>4761</v>
      </c>
      <c r="D18" s="212" t="s">
        <v>4762</v>
      </c>
      <c r="E18" s="212" t="s">
        <v>1364</v>
      </c>
      <c r="F18" s="212" t="s">
        <v>1365</v>
      </c>
      <c r="G18" s="230" t="s">
        <v>3925</v>
      </c>
      <c r="H18" s="212" t="s">
        <v>3926</v>
      </c>
      <c r="I18" s="217"/>
      <c r="J18" s="217"/>
    </row>
    <row r="19" spans="1:10" s="246" customFormat="1">
      <c r="A19" s="212" t="s">
        <v>772</v>
      </c>
      <c r="B19" s="212" t="s">
        <v>773</v>
      </c>
      <c r="C19" s="212" t="s">
        <v>4761</v>
      </c>
      <c r="D19" s="212" t="s">
        <v>4762</v>
      </c>
      <c r="E19" s="212" t="s">
        <v>780</v>
      </c>
      <c r="F19" s="212" t="s">
        <v>781</v>
      </c>
      <c r="G19" s="230" t="s">
        <v>3925</v>
      </c>
      <c r="H19" s="212" t="s">
        <v>3926</v>
      </c>
      <c r="I19" s="217"/>
      <c r="J19" s="217"/>
    </row>
    <row r="20" spans="1:10" s="246" customFormat="1">
      <c r="A20" s="212" t="s">
        <v>772</v>
      </c>
      <c r="B20" s="212" t="s">
        <v>773</v>
      </c>
      <c r="C20" s="212" t="s">
        <v>4761</v>
      </c>
      <c r="D20" s="212" t="s">
        <v>4762</v>
      </c>
      <c r="E20" s="212" t="s">
        <v>1376</v>
      </c>
      <c r="F20" s="212" t="s">
        <v>1377</v>
      </c>
      <c r="G20" s="230" t="s">
        <v>3927</v>
      </c>
      <c r="H20" s="212" t="s">
        <v>3928</v>
      </c>
      <c r="I20" s="217"/>
      <c r="J20" s="217"/>
    </row>
    <row r="21" spans="1:10" s="246" customFormat="1">
      <c r="A21" s="212" t="s">
        <v>772</v>
      </c>
      <c r="B21" s="212" t="s">
        <v>773</v>
      </c>
      <c r="C21" s="212" t="s">
        <v>4761</v>
      </c>
      <c r="D21" s="212" t="s">
        <v>4762</v>
      </c>
      <c r="E21" s="212" t="s">
        <v>1378</v>
      </c>
      <c r="F21" s="212" t="s">
        <v>1379</v>
      </c>
      <c r="G21" s="230" t="s">
        <v>3925</v>
      </c>
      <c r="H21" s="212" t="s">
        <v>3926</v>
      </c>
      <c r="I21" s="217"/>
      <c r="J21" s="217"/>
    </row>
    <row r="22" spans="1:10" s="246" customFormat="1">
      <c r="A22" s="212" t="s">
        <v>772</v>
      </c>
      <c r="B22" s="212" t="s">
        <v>773</v>
      </c>
      <c r="C22" s="212" t="s">
        <v>4761</v>
      </c>
      <c r="D22" s="212" t="s">
        <v>4762</v>
      </c>
      <c r="E22" s="212" t="s">
        <v>1384</v>
      </c>
      <c r="F22" s="212" t="s">
        <v>1385</v>
      </c>
      <c r="G22" s="230" t="s">
        <v>3925</v>
      </c>
      <c r="H22" s="212" t="s">
        <v>3926</v>
      </c>
      <c r="I22" s="217"/>
      <c r="J22" s="217"/>
    </row>
    <row r="23" spans="1:10" s="246" customFormat="1">
      <c r="A23" s="212" t="s">
        <v>772</v>
      </c>
      <c r="B23" s="212" t="s">
        <v>773</v>
      </c>
      <c r="C23" s="212" t="s">
        <v>4761</v>
      </c>
      <c r="D23" s="212" t="s">
        <v>4762</v>
      </c>
      <c r="E23" s="212" t="s">
        <v>1186</v>
      </c>
      <c r="F23" s="212" t="s">
        <v>1187</v>
      </c>
      <c r="G23" s="230" t="s">
        <v>3925</v>
      </c>
      <c r="H23" s="212" t="s">
        <v>3926</v>
      </c>
      <c r="I23" s="217"/>
      <c r="J23" s="217"/>
    </row>
    <row r="24" spans="1:10" s="246" customFormat="1">
      <c r="A24" s="212" t="s">
        <v>772</v>
      </c>
      <c r="B24" s="212" t="s">
        <v>773</v>
      </c>
      <c r="C24" s="212" t="s">
        <v>4761</v>
      </c>
      <c r="D24" s="212" t="s">
        <v>4762</v>
      </c>
      <c r="E24" s="212" t="s">
        <v>1188</v>
      </c>
      <c r="F24" s="212" t="s">
        <v>1189</v>
      </c>
      <c r="G24" s="230" t="s">
        <v>3925</v>
      </c>
      <c r="H24" s="212" t="s">
        <v>3926</v>
      </c>
      <c r="I24" s="217"/>
      <c r="J24" s="217"/>
    </row>
    <row r="25" spans="1:10" s="246" customFormat="1">
      <c r="A25" s="212" t="s">
        <v>772</v>
      </c>
      <c r="B25" s="212" t="s">
        <v>773</v>
      </c>
      <c r="C25" s="212" t="s">
        <v>4761</v>
      </c>
      <c r="D25" s="212" t="s">
        <v>4762</v>
      </c>
      <c r="E25" s="212" t="s">
        <v>1388</v>
      </c>
      <c r="F25" s="212" t="s">
        <v>1389</v>
      </c>
      <c r="G25" s="230" t="s">
        <v>3925</v>
      </c>
      <c r="H25" s="212" t="s">
        <v>3926</v>
      </c>
      <c r="I25" s="217"/>
      <c r="J25" s="217"/>
    </row>
    <row r="26" spans="1:10" s="246" customFormat="1">
      <c r="A26" s="212" t="s">
        <v>772</v>
      </c>
      <c r="B26" s="212" t="s">
        <v>773</v>
      </c>
      <c r="C26" s="212" t="s">
        <v>4761</v>
      </c>
      <c r="D26" s="212" t="s">
        <v>4762</v>
      </c>
      <c r="E26" s="212" t="s">
        <v>1394</v>
      </c>
      <c r="F26" s="212" t="s">
        <v>1395</v>
      </c>
      <c r="G26" s="230" t="s">
        <v>3925</v>
      </c>
      <c r="H26" s="212" t="s">
        <v>3926</v>
      </c>
      <c r="I26" s="217"/>
      <c r="J26" s="217"/>
    </row>
    <row r="27" spans="1:10" s="246" customFormat="1">
      <c r="A27" s="212" t="s">
        <v>772</v>
      </c>
      <c r="B27" s="212" t="s">
        <v>773</v>
      </c>
      <c r="C27" s="212" t="s">
        <v>4761</v>
      </c>
      <c r="D27" s="212" t="s">
        <v>4762</v>
      </c>
      <c r="E27" s="212" t="s">
        <v>4054</v>
      </c>
      <c r="F27" s="212" t="s">
        <v>4055</v>
      </c>
      <c r="G27" s="230" t="s">
        <v>3925</v>
      </c>
      <c r="H27" s="212" t="s">
        <v>3926</v>
      </c>
      <c r="I27" s="217"/>
      <c r="J27" s="217"/>
    </row>
    <row r="28" spans="1:10" s="246" customFormat="1">
      <c r="A28" s="212" t="s">
        <v>772</v>
      </c>
      <c r="B28" s="212" t="s">
        <v>773</v>
      </c>
      <c r="C28" s="212" t="s">
        <v>4761</v>
      </c>
      <c r="D28" s="212" t="s">
        <v>4762</v>
      </c>
      <c r="E28" s="212" t="s">
        <v>1399</v>
      </c>
      <c r="F28" s="212" t="s">
        <v>1400</v>
      </c>
      <c r="G28" s="230" t="s">
        <v>3937</v>
      </c>
      <c r="H28" s="212" t="s">
        <v>3938</v>
      </c>
      <c r="I28" s="217"/>
      <c r="J28" s="217"/>
    </row>
    <row r="29" spans="1:10" s="246" customFormat="1">
      <c r="A29" s="212" t="s">
        <v>772</v>
      </c>
      <c r="B29" s="212" t="s">
        <v>773</v>
      </c>
      <c r="C29" s="212" t="s">
        <v>4761</v>
      </c>
      <c r="D29" s="212" t="s">
        <v>4762</v>
      </c>
      <c r="E29" s="212" t="s">
        <v>1447</v>
      </c>
      <c r="F29" s="212" t="s">
        <v>1448</v>
      </c>
      <c r="G29" s="230" t="s">
        <v>3925</v>
      </c>
      <c r="H29" s="212" t="s">
        <v>3926</v>
      </c>
      <c r="I29" s="217"/>
      <c r="J29" s="217"/>
    </row>
    <row r="30" spans="1:10" s="246" customFormat="1">
      <c r="A30" s="212" t="s">
        <v>772</v>
      </c>
      <c r="B30" s="212" t="s">
        <v>773</v>
      </c>
      <c r="C30" s="212" t="s">
        <v>4761</v>
      </c>
      <c r="D30" s="212" t="s">
        <v>4762</v>
      </c>
      <c r="E30" s="212" t="s">
        <v>2279</v>
      </c>
      <c r="F30" s="212" t="s">
        <v>2280</v>
      </c>
      <c r="G30" s="230" t="s">
        <v>3925</v>
      </c>
      <c r="H30" s="212" t="s">
        <v>3926</v>
      </c>
      <c r="I30" s="217"/>
      <c r="J30" s="217"/>
    </row>
    <row r="31" spans="1:10" s="246" customFormat="1">
      <c r="A31" s="212" t="s">
        <v>772</v>
      </c>
      <c r="B31" s="212" t="s">
        <v>773</v>
      </c>
      <c r="C31" s="212" t="s">
        <v>4761</v>
      </c>
      <c r="D31" s="212" t="s">
        <v>4762</v>
      </c>
      <c r="E31" s="212" t="s">
        <v>4056</v>
      </c>
      <c r="F31" s="212" t="s">
        <v>4057</v>
      </c>
      <c r="G31" s="230" t="s">
        <v>3925</v>
      </c>
      <c r="H31" s="212" t="s">
        <v>3926</v>
      </c>
      <c r="I31" s="217"/>
      <c r="J31" s="217"/>
    </row>
    <row r="32" spans="1:10" s="246" customFormat="1">
      <c r="A32" s="212" t="s">
        <v>772</v>
      </c>
      <c r="B32" s="212" t="s">
        <v>773</v>
      </c>
      <c r="C32" s="212" t="s">
        <v>4761</v>
      </c>
      <c r="D32" s="212" t="s">
        <v>4762</v>
      </c>
      <c r="E32" s="212" t="s">
        <v>1451</v>
      </c>
      <c r="F32" s="212" t="s">
        <v>1452</v>
      </c>
      <c r="G32" s="230" t="s">
        <v>3925</v>
      </c>
      <c r="H32" s="212" t="s">
        <v>3926</v>
      </c>
      <c r="I32" s="217"/>
      <c r="J32" s="217"/>
    </row>
    <row r="33" spans="1:10" s="246" customFormat="1">
      <c r="A33" s="212" t="s">
        <v>772</v>
      </c>
      <c r="B33" s="212" t="s">
        <v>773</v>
      </c>
      <c r="C33" s="212" t="s">
        <v>4761</v>
      </c>
      <c r="D33" s="212" t="s">
        <v>4762</v>
      </c>
      <c r="E33" s="212" t="s">
        <v>1453</v>
      </c>
      <c r="F33" s="212" t="s">
        <v>1454</v>
      </c>
      <c r="G33" s="230" t="s">
        <v>3925</v>
      </c>
      <c r="H33" s="212" t="s">
        <v>3926</v>
      </c>
      <c r="I33" s="217"/>
      <c r="J33" s="217"/>
    </row>
    <row r="34" spans="1:10" s="246" customFormat="1">
      <c r="A34" s="212" t="s">
        <v>772</v>
      </c>
      <c r="B34" s="212" t="s">
        <v>773</v>
      </c>
      <c r="C34" s="212" t="s">
        <v>4761</v>
      </c>
      <c r="D34" s="212" t="s">
        <v>4762</v>
      </c>
      <c r="E34" s="212" t="s">
        <v>1195</v>
      </c>
      <c r="F34" s="212" t="s">
        <v>1196</v>
      </c>
      <c r="G34" s="230" t="s">
        <v>3923</v>
      </c>
      <c r="H34" s="212" t="s">
        <v>3924</v>
      </c>
      <c r="I34" s="217"/>
      <c r="J34" s="217"/>
    </row>
    <row r="35" spans="1:10" s="246" customFormat="1">
      <c r="A35" s="212" t="s">
        <v>772</v>
      </c>
      <c r="B35" s="212" t="s">
        <v>773</v>
      </c>
      <c r="C35" s="212" t="s">
        <v>4761</v>
      </c>
      <c r="D35" s="212" t="s">
        <v>4762</v>
      </c>
      <c r="E35" s="212" t="s">
        <v>1479</v>
      </c>
      <c r="F35" s="212" t="s">
        <v>1480</v>
      </c>
      <c r="G35" s="230" t="s">
        <v>3925</v>
      </c>
      <c r="H35" s="212" t="s">
        <v>3926</v>
      </c>
      <c r="I35" s="217"/>
      <c r="J35" s="217"/>
    </row>
    <row r="36" spans="1:10" s="246" customFormat="1">
      <c r="A36" s="212" t="s">
        <v>772</v>
      </c>
      <c r="B36" s="212" t="s">
        <v>773</v>
      </c>
      <c r="C36" s="212" t="s">
        <v>4761</v>
      </c>
      <c r="D36" s="212" t="s">
        <v>4762</v>
      </c>
      <c r="E36" s="212" t="s">
        <v>782</v>
      </c>
      <c r="F36" s="212" t="s">
        <v>783</v>
      </c>
      <c r="G36" s="230" t="s">
        <v>3925</v>
      </c>
      <c r="H36" s="212" t="s">
        <v>3926</v>
      </c>
      <c r="I36" s="217"/>
      <c r="J36" s="217"/>
    </row>
    <row r="37" spans="1:10" s="246" customFormat="1">
      <c r="A37" s="212" t="s">
        <v>772</v>
      </c>
      <c r="B37" s="212" t="s">
        <v>773</v>
      </c>
      <c r="C37" s="212" t="s">
        <v>4761</v>
      </c>
      <c r="D37" s="212" t="s">
        <v>4762</v>
      </c>
      <c r="E37" s="212" t="s">
        <v>1201</v>
      </c>
      <c r="F37" s="212" t="s">
        <v>1202</v>
      </c>
      <c r="G37" s="230" t="s">
        <v>3925</v>
      </c>
      <c r="H37" s="212" t="s">
        <v>3926</v>
      </c>
      <c r="I37" s="217"/>
      <c r="J37" s="217"/>
    </row>
    <row r="38" spans="1:10" s="246" customFormat="1">
      <c r="A38" s="212" t="s">
        <v>772</v>
      </c>
      <c r="B38" s="212" t="s">
        <v>773</v>
      </c>
      <c r="C38" s="212" t="s">
        <v>4761</v>
      </c>
      <c r="D38" s="212" t="s">
        <v>4762</v>
      </c>
      <c r="E38" s="212" t="s">
        <v>1481</v>
      </c>
      <c r="F38" s="212" t="s">
        <v>1482</v>
      </c>
      <c r="G38" s="230" t="s">
        <v>3925</v>
      </c>
      <c r="H38" s="212" t="s">
        <v>3926</v>
      </c>
      <c r="I38" s="217"/>
      <c r="J38" s="217"/>
    </row>
    <row r="39" spans="1:10" s="246" customFormat="1">
      <c r="A39" s="212" t="s">
        <v>772</v>
      </c>
      <c r="B39" s="212" t="s">
        <v>773</v>
      </c>
      <c r="C39" s="212" t="s">
        <v>4761</v>
      </c>
      <c r="D39" s="212" t="s">
        <v>4762</v>
      </c>
      <c r="E39" s="212" t="s">
        <v>1483</v>
      </c>
      <c r="F39" s="212" t="s">
        <v>1484</v>
      </c>
      <c r="G39" s="230" t="s">
        <v>3925</v>
      </c>
      <c r="H39" s="212" t="s">
        <v>3926</v>
      </c>
      <c r="I39" s="217"/>
      <c r="J39" s="217"/>
    </row>
    <row r="40" spans="1:10" s="246" customFormat="1">
      <c r="A40" s="212" t="s">
        <v>772</v>
      </c>
      <c r="B40" s="212" t="s">
        <v>773</v>
      </c>
      <c r="C40" s="212" t="s">
        <v>4761</v>
      </c>
      <c r="D40" s="212" t="s">
        <v>4762</v>
      </c>
      <c r="E40" s="212" t="s">
        <v>1485</v>
      </c>
      <c r="F40" s="212" t="s">
        <v>1486</v>
      </c>
      <c r="G40" s="230" t="s">
        <v>3925</v>
      </c>
      <c r="H40" s="212" t="s">
        <v>3926</v>
      </c>
      <c r="I40" s="217"/>
      <c r="J40" s="217"/>
    </row>
    <row r="41" spans="1:10" s="246" customFormat="1">
      <c r="A41" s="212" t="s">
        <v>772</v>
      </c>
      <c r="B41" s="212" t="s">
        <v>773</v>
      </c>
      <c r="C41" s="212" t="s">
        <v>4761</v>
      </c>
      <c r="D41" s="212" t="s">
        <v>4762</v>
      </c>
      <c r="E41" s="212" t="s">
        <v>1487</v>
      </c>
      <c r="F41" s="212" t="s">
        <v>1488</v>
      </c>
      <c r="G41" s="230" t="s">
        <v>3925</v>
      </c>
      <c r="H41" s="212" t="s">
        <v>3926</v>
      </c>
      <c r="I41" s="217"/>
      <c r="J41" s="217"/>
    </row>
    <row r="42" spans="1:10" s="246" customFormat="1">
      <c r="A42" s="212" t="s">
        <v>772</v>
      </c>
      <c r="B42" s="212" t="s">
        <v>773</v>
      </c>
      <c r="C42" s="212" t="s">
        <v>4761</v>
      </c>
      <c r="D42" s="212" t="s">
        <v>4762</v>
      </c>
      <c r="E42" s="212" t="s">
        <v>1489</v>
      </c>
      <c r="F42" s="212" t="s">
        <v>1490</v>
      </c>
      <c r="G42" s="230" t="s">
        <v>3925</v>
      </c>
      <c r="H42" s="212" t="s">
        <v>3926</v>
      </c>
      <c r="I42" s="217"/>
      <c r="J42" s="217"/>
    </row>
    <row r="43" spans="1:10" s="246" customFormat="1">
      <c r="A43" s="212" t="s">
        <v>772</v>
      </c>
      <c r="B43" s="212" t="s">
        <v>773</v>
      </c>
      <c r="C43" s="212" t="s">
        <v>4761</v>
      </c>
      <c r="D43" s="212" t="s">
        <v>4762</v>
      </c>
      <c r="E43" s="212" t="s">
        <v>1491</v>
      </c>
      <c r="F43" s="212" t="s">
        <v>1492</v>
      </c>
      <c r="G43" s="230" t="s">
        <v>3925</v>
      </c>
      <c r="H43" s="212" t="s">
        <v>3926</v>
      </c>
      <c r="I43" s="217"/>
      <c r="J43" s="217"/>
    </row>
    <row r="44" spans="1:10" s="246" customFormat="1">
      <c r="A44" s="212" t="s">
        <v>772</v>
      </c>
      <c r="B44" s="212" t="s">
        <v>773</v>
      </c>
      <c r="C44" s="212" t="s">
        <v>4761</v>
      </c>
      <c r="D44" s="212" t="s">
        <v>4762</v>
      </c>
      <c r="E44" s="212" t="s">
        <v>1495</v>
      </c>
      <c r="F44" s="212" t="s">
        <v>1496</v>
      </c>
      <c r="G44" s="230" t="s">
        <v>3925</v>
      </c>
      <c r="H44" s="212" t="s">
        <v>3926</v>
      </c>
      <c r="I44" s="217"/>
      <c r="J44" s="217"/>
    </row>
    <row r="45" spans="1:10" s="246" customFormat="1">
      <c r="A45" s="212" t="s">
        <v>772</v>
      </c>
      <c r="B45" s="212" t="s">
        <v>773</v>
      </c>
      <c r="C45" s="212" t="s">
        <v>4761</v>
      </c>
      <c r="D45" s="212" t="s">
        <v>4762</v>
      </c>
      <c r="E45" s="212" t="s">
        <v>784</v>
      </c>
      <c r="F45" s="212" t="s">
        <v>785</v>
      </c>
      <c r="G45" s="230" t="s">
        <v>3925</v>
      </c>
      <c r="H45" s="212" t="s">
        <v>3926</v>
      </c>
      <c r="I45" s="217"/>
      <c r="J45" s="217"/>
    </row>
    <row r="46" spans="1:10" s="246" customFormat="1">
      <c r="A46" s="212" t="s">
        <v>772</v>
      </c>
      <c r="B46" s="212" t="s">
        <v>773</v>
      </c>
      <c r="C46" s="212" t="s">
        <v>4761</v>
      </c>
      <c r="D46" s="212" t="s">
        <v>4762</v>
      </c>
      <c r="E46" s="212" t="s">
        <v>1497</v>
      </c>
      <c r="F46" s="212" t="s">
        <v>1498</v>
      </c>
      <c r="G46" s="230" t="s">
        <v>3925</v>
      </c>
      <c r="H46" s="212" t="s">
        <v>3926</v>
      </c>
      <c r="I46" s="217"/>
      <c r="J46" s="217"/>
    </row>
    <row r="47" spans="1:10" s="246" customFormat="1">
      <c r="A47" s="212" t="s">
        <v>772</v>
      </c>
      <c r="B47" s="212" t="s">
        <v>773</v>
      </c>
      <c r="C47" s="212" t="s">
        <v>4761</v>
      </c>
      <c r="D47" s="212" t="s">
        <v>4762</v>
      </c>
      <c r="E47" s="212" t="s">
        <v>1499</v>
      </c>
      <c r="F47" s="212" t="s">
        <v>1500</v>
      </c>
      <c r="G47" s="230" t="s">
        <v>3925</v>
      </c>
      <c r="H47" s="212" t="s">
        <v>3926</v>
      </c>
      <c r="I47" s="217"/>
      <c r="J47" s="217"/>
    </row>
    <row r="48" spans="1:10" s="246" customFormat="1">
      <c r="A48" s="212" t="s">
        <v>772</v>
      </c>
      <c r="B48" s="212" t="s">
        <v>773</v>
      </c>
      <c r="C48" s="212" t="s">
        <v>4761</v>
      </c>
      <c r="D48" s="212" t="s">
        <v>4762</v>
      </c>
      <c r="E48" s="212" t="s">
        <v>1501</v>
      </c>
      <c r="F48" s="212" t="s">
        <v>1502</v>
      </c>
      <c r="G48" s="230" t="s">
        <v>3925</v>
      </c>
      <c r="H48" s="212" t="s">
        <v>3926</v>
      </c>
      <c r="I48" s="217"/>
      <c r="J48" s="217"/>
    </row>
    <row r="49" spans="1:10" s="246" customFormat="1">
      <c r="A49" s="212" t="s">
        <v>772</v>
      </c>
      <c r="B49" s="212" t="s">
        <v>773</v>
      </c>
      <c r="C49" s="212" t="s">
        <v>4761</v>
      </c>
      <c r="D49" s="212" t="s">
        <v>4762</v>
      </c>
      <c r="E49" s="212" t="s">
        <v>1209</v>
      </c>
      <c r="F49" s="212" t="s">
        <v>1210</v>
      </c>
      <c r="G49" s="230" t="s">
        <v>3925</v>
      </c>
      <c r="H49" s="212" t="s">
        <v>3926</v>
      </c>
      <c r="I49" s="217"/>
      <c r="J49" s="217"/>
    </row>
    <row r="50" spans="1:10" s="246" customFormat="1">
      <c r="A50" s="212" t="s">
        <v>772</v>
      </c>
      <c r="B50" s="212" t="s">
        <v>773</v>
      </c>
      <c r="C50" s="212" t="s">
        <v>4761</v>
      </c>
      <c r="D50" s="212" t="s">
        <v>4762</v>
      </c>
      <c r="E50" s="212" t="s">
        <v>1266</v>
      </c>
      <c r="F50" s="212" t="s">
        <v>1503</v>
      </c>
      <c r="G50" s="230" t="s">
        <v>3925</v>
      </c>
      <c r="H50" s="212" t="s">
        <v>3926</v>
      </c>
      <c r="I50" s="217"/>
      <c r="J50" s="217"/>
    </row>
    <row r="51" spans="1:10" s="246" customFormat="1">
      <c r="A51" s="212" t="s">
        <v>772</v>
      </c>
      <c r="B51" s="212" t="s">
        <v>773</v>
      </c>
      <c r="C51" s="212" t="s">
        <v>4761</v>
      </c>
      <c r="D51" s="212" t="s">
        <v>4762</v>
      </c>
      <c r="E51" s="212" t="s">
        <v>1504</v>
      </c>
      <c r="F51" s="212" t="s">
        <v>1505</v>
      </c>
      <c r="G51" s="230" t="s">
        <v>3925</v>
      </c>
      <c r="H51" s="212" t="s">
        <v>3926</v>
      </c>
      <c r="I51" s="217"/>
      <c r="J51" s="217"/>
    </row>
    <row r="52" spans="1:10" s="246" customFormat="1">
      <c r="A52" s="212" t="s">
        <v>772</v>
      </c>
      <c r="B52" s="212" t="s">
        <v>773</v>
      </c>
      <c r="C52" s="212" t="s">
        <v>4761</v>
      </c>
      <c r="D52" s="212" t="s">
        <v>4762</v>
      </c>
      <c r="E52" s="212" t="s">
        <v>4058</v>
      </c>
      <c r="F52" s="212" t="s">
        <v>4059</v>
      </c>
      <c r="G52" s="230" t="s">
        <v>3925</v>
      </c>
      <c r="H52" s="212" t="s">
        <v>3926</v>
      </c>
      <c r="I52" s="217"/>
      <c r="J52" s="217"/>
    </row>
    <row r="53" spans="1:10" s="246" customFormat="1">
      <c r="A53" s="212" t="s">
        <v>772</v>
      </c>
      <c r="B53" s="212" t="s">
        <v>773</v>
      </c>
      <c r="C53" s="212" t="s">
        <v>4761</v>
      </c>
      <c r="D53" s="212" t="s">
        <v>4762</v>
      </c>
      <c r="E53" s="212" t="s">
        <v>1506</v>
      </c>
      <c r="F53" s="212" t="s">
        <v>1507</v>
      </c>
      <c r="G53" s="230" t="s">
        <v>3921</v>
      </c>
      <c r="H53" s="212" t="s">
        <v>3922</v>
      </c>
      <c r="I53" s="217"/>
      <c r="J53" s="217"/>
    </row>
    <row r="54" spans="1:10" s="246" customFormat="1">
      <c r="A54" s="212" t="s">
        <v>772</v>
      </c>
      <c r="B54" s="212" t="s">
        <v>773</v>
      </c>
      <c r="C54" s="212" t="s">
        <v>4761</v>
      </c>
      <c r="D54" s="212" t="s">
        <v>4762</v>
      </c>
      <c r="E54" s="212" t="s">
        <v>1211</v>
      </c>
      <c r="F54" s="212" t="s">
        <v>1212</v>
      </c>
      <c r="G54" s="230" t="s">
        <v>3925</v>
      </c>
      <c r="H54" s="212" t="s">
        <v>3926</v>
      </c>
      <c r="I54" s="217"/>
      <c r="J54" s="217"/>
    </row>
    <row r="55" spans="1:10" s="246" customFormat="1">
      <c r="A55" s="212" t="s">
        <v>772</v>
      </c>
      <c r="B55" s="212" t="s">
        <v>773</v>
      </c>
      <c r="C55" s="212" t="s">
        <v>4761</v>
      </c>
      <c r="D55" s="212" t="s">
        <v>4762</v>
      </c>
      <c r="E55" s="212" t="s">
        <v>1508</v>
      </c>
      <c r="F55" s="212" t="s">
        <v>1509</v>
      </c>
      <c r="G55" s="230" t="s">
        <v>3925</v>
      </c>
      <c r="H55" s="212" t="s">
        <v>3926</v>
      </c>
      <c r="I55" s="217"/>
      <c r="J55" s="217"/>
    </row>
    <row r="56" spans="1:10" s="246" customFormat="1">
      <c r="A56" s="212" t="s">
        <v>772</v>
      </c>
      <c r="B56" s="212" t="s">
        <v>773</v>
      </c>
      <c r="C56" s="212" t="s">
        <v>4761</v>
      </c>
      <c r="D56" s="212" t="s">
        <v>4762</v>
      </c>
      <c r="E56" s="212" t="s">
        <v>1534</v>
      </c>
      <c r="F56" s="212" t="s">
        <v>2283</v>
      </c>
      <c r="G56" s="230" t="s">
        <v>3925</v>
      </c>
      <c r="H56" s="212" t="s">
        <v>3926</v>
      </c>
      <c r="I56" s="217"/>
      <c r="J56" s="217"/>
    </row>
    <row r="57" spans="1:10" s="246" customFormat="1">
      <c r="A57" s="212" t="s">
        <v>772</v>
      </c>
      <c r="B57" s="212" t="s">
        <v>773</v>
      </c>
      <c r="C57" s="212" t="s">
        <v>4761</v>
      </c>
      <c r="D57" s="212" t="s">
        <v>4762</v>
      </c>
      <c r="E57" s="212" t="s">
        <v>1538</v>
      </c>
      <c r="F57" s="212" t="s">
        <v>1539</v>
      </c>
      <c r="G57" s="230" t="s">
        <v>3925</v>
      </c>
      <c r="H57" s="212" t="s">
        <v>3926</v>
      </c>
      <c r="I57" s="217"/>
      <c r="J57" s="217"/>
    </row>
    <row r="58" spans="1:10" s="246" customFormat="1">
      <c r="A58" s="212" t="s">
        <v>772</v>
      </c>
      <c r="B58" s="212" t="s">
        <v>773</v>
      </c>
      <c r="C58" s="212" t="s">
        <v>4761</v>
      </c>
      <c r="D58" s="212" t="s">
        <v>4762</v>
      </c>
      <c r="E58" s="212" t="s">
        <v>4060</v>
      </c>
      <c r="F58" s="212" t="s">
        <v>4061</v>
      </c>
      <c r="G58" s="230" t="s">
        <v>3937</v>
      </c>
      <c r="H58" s="212" t="s">
        <v>3938</v>
      </c>
      <c r="I58" s="217"/>
      <c r="J58" s="217"/>
    </row>
    <row r="59" spans="1:10" s="246" customFormat="1">
      <c r="A59" s="212" t="s">
        <v>772</v>
      </c>
      <c r="B59" s="212" t="s">
        <v>773</v>
      </c>
      <c r="C59" s="212" t="s">
        <v>4761</v>
      </c>
      <c r="D59" s="212" t="s">
        <v>4762</v>
      </c>
      <c r="E59" s="212" t="s">
        <v>1540</v>
      </c>
      <c r="F59" s="212" t="s">
        <v>1541</v>
      </c>
      <c r="G59" s="230" t="s">
        <v>3929</v>
      </c>
      <c r="H59" s="212" t="s">
        <v>3930</v>
      </c>
      <c r="I59" s="217"/>
      <c r="J59" s="217"/>
    </row>
    <row r="60" spans="1:10" s="246" customFormat="1">
      <c r="A60" s="212" t="s">
        <v>772</v>
      </c>
      <c r="B60" s="212" t="s">
        <v>773</v>
      </c>
      <c r="C60" s="212" t="s">
        <v>4761</v>
      </c>
      <c r="D60" s="212" t="s">
        <v>4762</v>
      </c>
      <c r="E60" s="212" t="s">
        <v>1549</v>
      </c>
      <c r="F60" s="212" t="s">
        <v>2289</v>
      </c>
      <c r="G60" s="230" t="s">
        <v>3923</v>
      </c>
      <c r="H60" s="212" t="s">
        <v>3924</v>
      </c>
      <c r="I60" s="217"/>
      <c r="J60" s="217"/>
    </row>
    <row r="61" spans="1:10" s="246" customFormat="1">
      <c r="A61" s="212" t="s">
        <v>772</v>
      </c>
      <c r="B61" s="212" t="s">
        <v>773</v>
      </c>
      <c r="C61" s="212" t="s">
        <v>4761</v>
      </c>
      <c r="D61" s="212" t="s">
        <v>4762</v>
      </c>
      <c r="E61" s="212" t="s">
        <v>1549</v>
      </c>
      <c r="F61" s="212" t="s">
        <v>2289</v>
      </c>
      <c r="G61" s="230" t="s">
        <v>3925</v>
      </c>
      <c r="H61" s="212" t="s">
        <v>3926</v>
      </c>
      <c r="I61" s="217"/>
      <c r="J61" s="217"/>
    </row>
    <row r="62" spans="1:10" s="246" customFormat="1">
      <c r="A62" s="212" t="s">
        <v>772</v>
      </c>
      <c r="B62" s="212" t="s">
        <v>773</v>
      </c>
      <c r="C62" s="212" t="s">
        <v>4761</v>
      </c>
      <c r="D62" s="212" t="s">
        <v>4762</v>
      </c>
      <c r="E62" s="212" t="s">
        <v>1555</v>
      </c>
      <c r="F62" s="212" t="s">
        <v>1556</v>
      </c>
      <c r="G62" s="230" t="s">
        <v>3941</v>
      </c>
      <c r="H62" s="212" t="s">
        <v>3942</v>
      </c>
      <c r="I62" s="217"/>
      <c r="J62" s="217"/>
    </row>
    <row r="63" spans="1:10" s="246" customFormat="1">
      <c r="A63" s="212" t="s">
        <v>772</v>
      </c>
      <c r="B63" s="212" t="s">
        <v>773</v>
      </c>
      <c r="C63" s="212" t="s">
        <v>4761</v>
      </c>
      <c r="D63" s="212" t="s">
        <v>4762</v>
      </c>
      <c r="E63" s="212" t="s">
        <v>1559</v>
      </c>
      <c r="F63" s="212" t="s">
        <v>1545</v>
      </c>
      <c r="G63" s="230" t="s">
        <v>3925</v>
      </c>
      <c r="H63" s="212" t="s">
        <v>3926</v>
      </c>
      <c r="I63" s="217"/>
      <c r="J63" s="217"/>
    </row>
    <row r="64" spans="1:10" s="246" customFormat="1">
      <c r="A64" s="212" t="s">
        <v>772</v>
      </c>
      <c r="B64" s="212" t="s">
        <v>773</v>
      </c>
      <c r="C64" s="212" t="s">
        <v>4761</v>
      </c>
      <c r="D64" s="212" t="s">
        <v>4762</v>
      </c>
      <c r="E64" s="212" t="s">
        <v>2296</v>
      </c>
      <c r="F64" s="212" t="s">
        <v>2297</v>
      </c>
      <c r="G64" s="230" t="s">
        <v>3925</v>
      </c>
      <c r="H64" s="212" t="s">
        <v>3926</v>
      </c>
      <c r="I64" s="217"/>
      <c r="J64" s="217"/>
    </row>
    <row r="65" spans="1:10" s="246" customFormat="1">
      <c r="A65" s="212" t="s">
        <v>772</v>
      </c>
      <c r="B65" s="212" t="s">
        <v>773</v>
      </c>
      <c r="C65" s="212" t="s">
        <v>4761</v>
      </c>
      <c r="D65" s="212" t="s">
        <v>4762</v>
      </c>
      <c r="E65" s="212" t="s">
        <v>786</v>
      </c>
      <c r="F65" s="212" t="s">
        <v>829</v>
      </c>
      <c r="G65" s="230" t="s">
        <v>3941</v>
      </c>
      <c r="H65" s="212" t="s">
        <v>3942</v>
      </c>
      <c r="I65" s="217"/>
      <c r="J65" s="217"/>
    </row>
    <row r="66" spans="1:10" s="246" customFormat="1">
      <c r="A66" s="212" t="s">
        <v>772</v>
      </c>
      <c r="B66" s="212" t="s">
        <v>773</v>
      </c>
      <c r="C66" s="212" t="s">
        <v>4761</v>
      </c>
      <c r="D66" s="212" t="s">
        <v>4762</v>
      </c>
      <c r="E66" s="212" t="s">
        <v>2298</v>
      </c>
      <c r="F66" s="212" t="s">
        <v>2299</v>
      </c>
      <c r="G66" s="230" t="s">
        <v>3925</v>
      </c>
      <c r="H66" s="212" t="s">
        <v>3926</v>
      </c>
      <c r="I66" s="217"/>
      <c r="J66" s="217"/>
    </row>
    <row r="67" spans="1:10" s="246" customFormat="1">
      <c r="A67" s="212" t="s">
        <v>772</v>
      </c>
      <c r="B67" s="212" t="s">
        <v>773</v>
      </c>
      <c r="C67" s="212" t="s">
        <v>4763</v>
      </c>
      <c r="D67" s="212" t="s">
        <v>4764</v>
      </c>
      <c r="E67" s="212" t="s">
        <v>1368</v>
      </c>
      <c r="F67" s="212" t="s">
        <v>1369</v>
      </c>
      <c r="G67" s="230" t="s">
        <v>3933</v>
      </c>
      <c r="H67" s="212" t="s">
        <v>3934</v>
      </c>
      <c r="I67" s="217"/>
      <c r="J67" s="217"/>
    </row>
    <row r="68" spans="1:10" s="246" customFormat="1">
      <c r="A68" s="212" t="s">
        <v>772</v>
      </c>
      <c r="B68" s="212" t="s">
        <v>773</v>
      </c>
      <c r="C68" s="212" t="s">
        <v>4763</v>
      </c>
      <c r="D68" s="212" t="s">
        <v>4764</v>
      </c>
      <c r="E68" s="212" t="s">
        <v>1370</v>
      </c>
      <c r="F68" s="212" t="s">
        <v>1371</v>
      </c>
      <c r="G68" s="230" t="s">
        <v>3933</v>
      </c>
      <c r="H68" s="212" t="s">
        <v>3934</v>
      </c>
      <c r="I68" s="217"/>
      <c r="J68" s="217"/>
    </row>
    <row r="69" spans="1:10" s="246" customFormat="1">
      <c r="A69" s="212" t="s">
        <v>772</v>
      </c>
      <c r="B69" s="212" t="s">
        <v>773</v>
      </c>
      <c r="C69" s="212" t="s">
        <v>4763</v>
      </c>
      <c r="D69" s="212" t="s">
        <v>4764</v>
      </c>
      <c r="E69" s="212" t="s">
        <v>1372</v>
      </c>
      <c r="F69" s="212" t="s">
        <v>1373</v>
      </c>
      <c r="G69" s="230" t="s">
        <v>3933</v>
      </c>
      <c r="H69" s="212" t="s">
        <v>3934</v>
      </c>
      <c r="I69" s="217"/>
      <c r="J69" s="217"/>
    </row>
    <row r="70" spans="1:10" s="246" customFormat="1">
      <c r="A70" s="212" t="s">
        <v>772</v>
      </c>
      <c r="B70" s="212" t="s">
        <v>773</v>
      </c>
      <c r="C70" s="212" t="s">
        <v>4763</v>
      </c>
      <c r="D70" s="212" t="s">
        <v>4764</v>
      </c>
      <c r="E70" s="212" t="s">
        <v>1374</v>
      </c>
      <c r="F70" s="212" t="s">
        <v>1375</v>
      </c>
      <c r="G70" s="230" t="s">
        <v>3933</v>
      </c>
      <c r="H70" s="212" t="s">
        <v>3934</v>
      </c>
      <c r="I70" s="217"/>
      <c r="J70" s="217"/>
    </row>
    <row r="71" spans="1:10" s="246" customFormat="1">
      <c r="A71" s="212" t="s">
        <v>772</v>
      </c>
      <c r="B71" s="212" t="s">
        <v>773</v>
      </c>
      <c r="C71" s="212" t="s">
        <v>4763</v>
      </c>
      <c r="D71" s="212" t="s">
        <v>4764</v>
      </c>
      <c r="E71" s="212" t="s">
        <v>1532</v>
      </c>
      <c r="F71" s="212" t="s">
        <v>1533</v>
      </c>
      <c r="G71" s="230" t="s">
        <v>3933</v>
      </c>
      <c r="H71" s="212" t="s">
        <v>3934</v>
      </c>
      <c r="I71" s="217"/>
      <c r="J71" s="217"/>
    </row>
    <row r="72" spans="1:10" s="246" customFormat="1">
      <c r="A72" s="212" t="s">
        <v>772</v>
      </c>
      <c r="B72" s="212" t="s">
        <v>773</v>
      </c>
      <c r="C72" s="212" t="s">
        <v>4763</v>
      </c>
      <c r="D72" s="212" t="s">
        <v>4764</v>
      </c>
      <c r="E72" s="212" t="s">
        <v>4062</v>
      </c>
      <c r="F72" s="212" t="s">
        <v>4063</v>
      </c>
      <c r="G72" s="230" t="s">
        <v>3933</v>
      </c>
      <c r="H72" s="212" t="s">
        <v>3934</v>
      </c>
      <c r="I72" s="217"/>
      <c r="J72" s="217"/>
    </row>
    <row r="73" spans="1:10" s="246" customFormat="1">
      <c r="A73" s="212" t="s">
        <v>772</v>
      </c>
      <c r="B73" s="212" t="s">
        <v>773</v>
      </c>
      <c r="C73" s="212" t="s">
        <v>4763</v>
      </c>
      <c r="D73" s="212" t="s">
        <v>4764</v>
      </c>
      <c r="E73" s="212" t="s">
        <v>1550</v>
      </c>
      <c r="F73" s="212" t="s">
        <v>2290</v>
      </c>
      <c r="G73" s="230" t="s">
        <v>3933</v>
      </c>
      <c r="H73" s="212" t="s">
        <v>3934</v>
      </c>
      <c r="I73" s="217"/>
      <c r="J73" s="217"/>
    </row>
    <row r="74" spans="1:10" s="246" customFormat="1">
      <c r="A74" s="212" t="s">
        <v>772</v>
      </c>
      <c r="B74" s="212" t="s">
        <v>773</v>
      </c>
      <c r="C74" s="212" t="s">
        <v>4763</v>
      </c>
      <c r="D74" s="212" t="s">
        <v>4764</v>
      </c>
      <c r="E74" s="212" t="s">
        <v>4064</v>
      </c>
      <c r="F74" s="212" t="s">
        <v>4065</v>
      </c>
      <c r="G74" s="230" t="s">
        <v>3933</v>
      </c>
      <c r="H74" s="212" t="s">
        <v>3934</v>
      </c>
      <c r="I74" s="217"/>
      <c r="J74" s="217"/>
    </row>
    <row r="75" spans="1:10" s="246" customFormat="1">
      <c r="A75" s="212" t="s">
        <v>772</v>
      </c>
      <c r="B75" s="212" t="s">
        <v>773</v>
      </c>
      <c r="C75" s="212" t="s">
        <v>4765</v>
      </c>
      <c r="D75" s="212" t="s">
        <v>1391</v>
      </c>
      <c r="E75" s="212" t="s">
        <v>1348</v>
      </c>
      <c r="F75" s="212" t="s">
        <v>1349</v>
      </c>
      <c r="G75" s="230" t="s">
        <v>3921</v>
      </c>
      <c r="H75" s="212" t="s">
        <v>3922</v>
      </c>
      <c r="I75" s="217"/>
      <c r="J75" s="217"/>
    </row>
    <row r="76" spans="1:10" s="246" customFormat="1">
      <c r="A76" s="212" t="s">
        <v>772</v>
      </c>
      <c r="B76" s="212" t="s">
        <v>773</v>
      </c>
      <c r="C76" s="212" t="s">
        <v>4765</v>
      </c>
      <c r="D76" s="212" t="s">
        <v>1391</v>
      </c>
      <c r="E76" s="212" t="s">
        <v>1390</v>
      </c>
      <c r="F76" s="212" t="s">
        <v>1391</v>
      </c>
      <c r="G76" s="230" t="s">
        <v>3935</v>
      </c>
      <c r="H76" s="212" t="s">
        <v>3936</v>
      </c>
      <c r="I76" s="217"/>
      <c r="J76" s="217"/>
    </row>
    <row r="77" spans="1:10" s="246" customFormat="1">
      <c r="A77" s="212" t="s">
        <v>772</v>
      </c>
      <c r="B77" s="212" t="s">
        <v>773</v>
      </c>
      <c r="C77" s="212" t="s">
        <v>4765</v>
      </c>
      <c r="D77" s="212" t="s">
        <v>1391</v>
      </c>
      <c r="E77" s="212" t="s">
        <v>1390</v>
      </c>
      <c r="F77" s="212" t="s">
        <v>1391</v>
      </c>
      <c r="G77" s="230" t="s">
        <v>3921</v>
      </c>
      <c r="H77" s="212" t="s">
        <v>3922</v>
      </c>
      <c r="I77" s="217"/>
      <c r="J77" s="217"/>
    </row>
    <row r="78" spans="1:10" s="246" customFormat="1">
      <c r="A78" s="212" t="s">
        <v>772</v>
      </c>
      <c r="B78" s="212" t="s">
        <v>773</v>
      </c>
      <c r="C78" s="212" t="s">
        <v>4765</v>
      </c>
      <c r="D78" s="212" t="s">
        <v>1391</v>
      </c>
      <c r="E78" s="212" t="s">
        <v>1392</v>
      </c>
      <c r="F78" s="212" t="s">
        <v>1393</v>
      </c>
      <c r="G78" s="230" t="s">
        <v>3921</v>
      </c>
      <c r="H78" s="212" t="s">
        <v>3922</v>
      </c>
      <c r="I78" s="217"/>
      <c r="J78" s="217"/>
    </row>
    <row r="79" spans="1:10" s="246" customFormat="1">
      <c r="A79" s="212" t="s">
        <v>772</v>
      </c>
      <c r="B79" s="212" t="s">
        <v>773</v>
      </c>
      <c r="C79" s="212" t="s">
        <v>4765</v>
      </c>
      <c r="D79" s="212" t="s">
        <v>1391</v>
      </c>
      <c r="E79" s="212" t="s">
        <v>1396</v>
      </c>
      <c r="F79" s="212" t="s">
        <v>765</v>
      </c>
      <c r="G79" s="230" t="s">
        <v>3935</v>
      </c>
      <c r="H79" s="212" t="s">
        <v>3936</v>
      </c>
      <c r="I79" s="217"/>
      <c r="J79" s="217"/>
    </row>
    <row r="80" spans="1:10" s="246" customFormat="1">
      <c r="A80" s="212" t="s">
        <v>772</v>
      </c>
      <c r="B80" s="212" t="s">
        <v>773</v>
      </c>
      <c r="C80" s="212" t="s">
        <v>4765</v>
      </c>
      <c r="D80" s="212" t="s">
        <v>1391</v>
      </c>
      <c r="E80" s="212" t="s">
        <v>1396</v>
      </c>
      <c r="F80" s="212" t="s">
        <v>765</v>
      </c>
      <c r="G80" s="230" t="s">
        <v>3921</v>
      </c>
      <c r="H80" s="212" t="s">
        <v>3922</v>
      </c>
      <c r="I80" s="217"/>
      <c r="J80" s="217"/>
    </row>
    <row r="81" spans="1:10" s="246" customFormat="1">
      <c r="A81" s="212" t="s">
        <v>772</v>
      </c>
      <c r="B81" s="212" t="s">
        <v>773</v>
      </c>
      <c r="C81" s="212" t="s">
        <v>4765</v>
      </c>
      <c r="D81" s="212" t="s">
        <v>1391</v>
      </c>
      <c r="E81" s="212" t="s">
        <v>1190</v>
      </c>
      <c r="F81" s="212" t="s">
        <v>1191</v>
      </c>
      <c r="G81" s="230" t="s">
        <v>3921</v>
      </c>
      <c r="H81" s="212" t="s">
        <v>3922</v>
      </c>
      <c r="I81" s="217"/>
      <c r="J81" s="217"/>
    </row>
    <row r="82" spans="1:10" s="246" customFormat="1">
      <c r="A82" s="212" t="s">
        <v>772</v>
      </c>
      <c r="B82" s="212" t="s">
        <v>773</v>
      </c>
      <c r="C82" s="212" t="s">
        <v>4765</v>
      </c>
      <c r="D82" s="212" t="s">
        <v>1391</v>
      </c>
      <c r="E82" s="212" t="s">
        <v>4066</v>
      </c>
      <c r="F82" s="212" t="s">
        <v>4067</v>
      </c>
      <c r="G82" s="230" t="s">
        <v>3921</v>
      </c>
      <c r="H82" s="212" t="s">
        <v>3922</v>
      </c>
      <c r="I82" s="217"/>
      <c r="J82" s="217"/>
    </row>
    <row r="83" spans="1:10" s="246" customFormat="1">
      <c r="A83" s="212" t="s">
        <v>772</v>
      </c>
      <c r="B83" s="212" t="s">
        <v>773</v>
      </c>
      <c r="C83" s="212" t="s">
        <v>4765</v>
      </c>
      <c r="D83" s="212" t="s">
        <v>1391</v>
      </c>
      <c r="E83" s="212" t="s">
        <v>1526</v>
      </c>
      <c r="F83" s="212" t="s">
        <v>1527</v>
      </c>
      <c r="G83" s="230" t="s">
        <v>3921</v>
      </c>
      <c r="H83" s="212" t="s">
        <v>3922</v>
      </c>
      <c r="I83" s="217"/>
      <c r="J83" s="217"/>
    </row>
    <row r="84" spans="1:10" s="246" customFormat="1">
      <c r="A84" s="212" t="s">
        <v>772</v>
      </c>
      <c r="B84" s="212" t="s">
        <v>773</v>
      </c>
      <c r="C84" s="212" t="s">
        <v>4765</v>
      </c>
      <c r="D84" s="212" t="s">
        <v>1391</v>
      </c>
      <c r="E84" s="212" t="s">
        <v>1535</v>
      </c>
      <c r="F84" s="212" t="s">
        <v>1536</v>
      </c>
      <c r="G84" s="230" t="s">
        <v>3921</v>
      </c>
      <c r="H84" s="212" t="s">
        <v>3922</v>
      </c>
      <c r="I84" s="217"/>
      <c r="J84" s="217"/>
    </row>
    <row r="85" spans="1:10" s="246" customFormat="1">
      <c r="A85" s="212" t="s">
        <v>772</v>
      </c>
      <c r="B85" s="212" t="s">
        <v>773</v>
      </c>
      <c r="C85" s="212" t="s">
        <v>4765</v>
      </c>
      <c r="D85" s="212" t="s">
        <v>1391</v>
      </c>
      <c r="E85" s="212" t="s">
        <v>1553</v>
      </c>
      <c r="F85" s="212" t="s">
        <v>1554</v>
      </c>
      <c r="G85" s="230" t="s">
        <v>3921</v>
      </c>
      <c r="H85" s="212" t="s">
        <v>3922</v>
      </c>
      <c r="I85" s="217"/>
      <c r="J85" s="217"/>
    </row>
    <row r="86" spans="1:10" s="246" customFormat="1">
      <c r="A86" s="212" t="s">
        <v>772</v>
      </c>
      <c r="B86" s="212" t="s">
        <v>773</v>
      </c>
      <c r="C86" s="212" t="s">
        <v>4765</v>
      </c>
      <c r="D86" s="212" t="s">
        <v>1391</v>
      </c>
      <c r="E86" s="212" t="s">
        <v>1557</v>
      </c>
      <c r="F86" s="212" t="s">
        <v>1558</v>
      </c>
      <c r="G86" s="230" t="s">
        <v>3921</v>
      </c>
      <c r="H86" s="212" t="s">
        <v>3922</v>
      </c>
      <c r="I86" s="217"/>
      <c r="J86" s="217"/>
    </row>
    <row r="87" spans="1:10" s="246" customFormat="1">
      <c r="A87" s="212" t="s">
        <v>772</v>
      </c>
      <c r="B87" s="212" t="s">
        <v>773</v>
      </c>
      <c r="C87" s="212" t="s">
        <v>4765</v>
      </c>
      <c r="D87" s="212" t="s">
        <v>1391</v>
      </c>
      <c r="E87" s="212" t="s">
        <v>1560</v>
      </c>
      <c r="F87" s="212" t="s">
        <v>2293</v>
      </c>
      <c r="G87" s="230" t="s">
        <v>3921</v>
      </c>
      <c r="H87" s="212" t="s">
        <v>3922</v>
      </c>
      <c r="I87" s="217"/>
      <c r="J87" s="217"/>
    </row>
    <row r="88" spans="1:10" s="246" customFormat="1">
      <c r="A88" s="212" t="s">
        <v>772</v>
      </c>
      <c r="B88" s="212" t="s">
        <v>773</v>
      </c>
      <c r="C88" s="212" t="s">
        <v>4766</v>
      </c>
      <c r="D88" s="212" t="s">
        <v>1398</v>
      </c>
      <c r="E88" s="212" t="s">
        <v>1397</v>
      </c>
      <c r="F88" s="212" t="s">
        <v>1398</v>
      </c>
      <c r="G88" s="230" t="s">
        <v>3935</v>
      </c>
      <c r="H88" s="212" t="s">
        <v>3936</v>
      </c>
      <c r="I88" s="217"/>
      <c r="J88" s="217"/>
    </row>
    <row r="89" spans="1:10" s="246" customFormat="1">
      <c r="A89" s="212" t="s">
        <v>772</v>
      </c>
      <c r="B89" s="212" t="s">
        <v>773</v>
      </c>
      <c r="C89" s="212" t="s">
        <v>4766</v>
      </c>
      <c r="D89" s="212" t="s">
        <v>1398</v>
      </c>
      <c r="E89" s="212" t="s">
        <v>1397</v>
      </c>
      <c r="F89" s="212" t="s">
        <v>1398</v>
      </c>
      <c r="G89" s="230" t="s">
        <v>3937</v>
      </c>
      <c r="H89" s="212" t="s">
        <v>3938</v>
      </c>
      <c r="I89" s="217"/>
      <c r="J89" s="217"/>
    </row>
    <row r="90" spans="1:10" s="246" customFormat="1">
      <c r="A90" s="212" t="s">
        <v>772</v>
      </c>
      <c r="B90" s="212" t="s">
        <v>773</v>
      </c>
      <c r="C90" s="212" t="s">
        <v>4766</v>
      </c>
      <c r="D90" s="212" t="s">
        <v>1398</v>
      </c>
      <c r="E90" s="212" t="s">
        <v>1401</v>
      </c>
      <c r="F90" s="212" t="s">
        <v>1402</v>
      </c>
      <c r="G90" s="230" t="s">
        <v>3937</v>
      </c>
      <c r="H90" s="212" t="s">
        <v>3938</v>
      </c>
      <c r="I90" s="217"/>
      <c r="J90" s="217"/>
    </row>
    <row r="91" spans="1:10" s="246" customFormat="1">
      <c r="A91" s="212" t="s">
        <v>772</v>
      </c>
      <c r="B91" s="212" t="s">
        <v>773</v>
      </c>
      <c r="C91" s="212" t="s">
        <v>4766</v>
      </c>
      <c r="D91" s="212" t="s">
        <v>1398</v>
      </c>
      <c r="E91" s="212" t="s">
        <v>1403</v>
      </c>
      <c r="F91" s="212" t="s">
        <v>765</v>
      </c>
      <c r="G91" s="230" t="s">
        <v>3935</v>
      </c>
      <c r="H91" s="212" t="s">
        <v>3936</v>
      </c>
      <c r="I91" s="217"/>
      <c r="J91" s="217"/>
    </row>
    <row r="92" spans="1:10" s="246" customFormat="1">
      <c r="A92" s="212" t="s">
        <v>772</v>
      </c>
      <c r="B92" s="212" t="s">
        <v>773</v>
      </c>
      <c r="C92" s="212" t="s">
        <v>4766</v>
      </c>
      <c r="D92" s="212" t="s">
        <v>1398</v>
      </c>
      <c r="E92" s="212" t="s">
        <v>1192</v>
      </c>
      <c r="F92" s="212" t="s">
        <v>939</v>
      </c>
      <c r="G92" s="230" t="s">
        <v>3937</v>
      </c>
      <c r="H92" s="212" t="s">
        <v>3938</v>
      </c>
      <c r="I92" s="217"/>
      <c r="J92" s="217"/>
    </row>
    <row r="93" spans="1:10" s="246" customFormat="1">
      <c r="A93" s="212" t="s">
        <v>772</v>
      </c>
      <c r="B93" s="212" t="s">
        <v>773</v>
      </c>
      <c r="C93" s="212" t="s">
        <v>4766</v>
      </c>
      <c r="D93" s="212" t="s">
        <v>1398</v>
      </c>
      <c r="E93" s="212" t="s">
        <v>1404</v>
      </c>
      <c r="F93" s="212" t="s">
        <v>1405</v>
      </c>
      <c r="G93" s="230" t="s">
        <v>3937</v>
      </c>
      <c r="H93" s="212" t="s">
        <v>3938</v>
      </c>
      <c r="I93" s="217"/>
      <c r="J93" s="217"/>
    </row>
    <row r="94" spans="1:10" s="246" customFormat="1">
      <c r="A94" s="212" t="s">
        <v>772</v>
      </c>
      <c r="B94" s="212" t="s">
        <v>773</v>
      </c>
      <c r="C94" s="212" t="s">
        <v>4766</v>
      </c>
      <c r="D94" s="212" t="s">
        <v>1398</v>
      </c>
      <c r="E94" s="212" t="s">
        <v>1193</v>
      </c>
      <c r="F94" s="212" t="s">
        <v>1194</v>
      </c>
      <c r="G94" s="230" t="s">
        <v>3937</v>
      </c>
      <c r="H94" s="212" t="s">
        <v>3938</v>
      </c>
      <c r="I94" s="217"/>
      <c r="J94" s="217"/>
    </row>
    <row r="95" spans="1:10" s="246" customFormat="1">
      <c r="A95" s="212" t="s">
        <v>772</v>
      </c>
      <c r="B95" s="212" t="s">
        <v>773</v>
      </c>
      <c r="C95" s="212" t="s">
        <v>4766</v>
      </c>
      <c r="D95" s="212" t="s">
        <v>1398</v>
      </c>
      <c r="E95" s="212" t="s">
        <v>1203</v>
      </c>
      <c r="F95" s="212" t="s">
        <v>1204</v>
      </c>
      <c r="G95" s="230" t="s">
        <v>3937</v>
      </c>
      <c r="H95" s="212" t="s">
        <v>3938</v>
      </c>
      <c r="I95" s="217"/>
      <c r="J95" s="217"/>
    </row>
    <row r="96" spans="1:10" s="246" customFormat="1">
      <c r="A96" s="212" t="s">
        <v>772</v>
      </c>
      <c r="B96" s="212" t="s">
        <v>773</v>
      </c>
      <c r="C96" s="212" t="s">
        <v>4766</v>
      </c>
      <c r="D96" s="212" t="s">
        <v>1398</v>
      </c>
      <c r="E96" s="212" t="s">
        <v>1528</v>
      </c>
      <c r="F96" s="212" t="s">
        <v>1529</v>
      </c>
      <c r="G96" s="230" t="s">
        <v>3937</v>
      </c>
      <c r="H96" s="212" t="s">
        <v>3938</v>
      </c>
      <c r="I96" s="217"/>
      <c r="J96" s="217"/>
    </row>
    <row r="97" spans="1:10" s="246" customFormat="1">
      <c r="A97" s="212" t="s">
        <v>772</v>
      </c>
      <c r="B97" s="212" t="s">
        <v>773</v>
      </c>
      <c r="C97" s="212" t="s">
        <v>4766</v>
      </c>
      <c r="D97" s="212" t="s">
        <v>1398</v>
      </c>
      <c r="E97" s="212" t="s">
        <v>1537</v>
      </c>
      <c r="F97" s="212" t="s">
        <v>2284</v>
      </c>
      <c r="G97" s="230" t="s">
        <v>3937</v>
      </c>
      <c r="H97" s="212" t="s">
        <v>3938</v>
      </c>
      <c r="I97" s="217"/>
      <c r="J97" s="217"/>
    </row>
    <row r="98" spans="1:10" s="246" customFormat="1">
      <c r="A98" s="212" t="s">
        <v>772</v>
      </c>
      <c r="B98" s="212" t="s">
        <v>773</v>
      </c>
      <c r="C98" s="212" t="s">
        <v>4766</v>
      </c>
      <c r="D98" s="212" t="s">
        <v>1398</v>
      </c>
      <c r="E98" s="212" t="s">
        <v>2287</v>
      </c>
      <c r="F98" s="212" t="s">
        <v>2288</v>
      </c>
      <c r="G98" s="230" t="s">
        <v>3937</v>
      </c>
      <c r="H98" s="212" t="s">
        <v>3938</v>
      </c>
      <c r="I98" s="217"/>
      <c r="J98" s="217"/>
    </row>
    <row r="99" spans="1:10" s="246" customFormat="1">
      <c r="A99" s="212" t="s">
        <v>772</v>
      </c>
      <c r="B99" s="212" t="s">
        <v>773</v>
      </c>
      <c r="C99" s="212" t="s">
        <v>4766</v>
      </c>
      <c r="D99" s="212" t="s">
        <v>1398</v>
      </c>
      <c r="E99" s="212" t="s">
        <v>1547</v>
      </c>
      <c r="F99" s="212" t="s">
        <v>1548</v>
      </c>
      <c r="G99" s="230" t="s">
        <v>3937</v>
      </c>
      <c r="H99" s="212" t="s">
        <v>3938</v>
      </c>
      <c r="I99" s="217"/>
      <c r="J99" s="217"/>
    </row>
    <row r="100" spans="1:10" s="246" customFormat="1">
      <c r="A100" s="212" t="s">
        <v>772</v>
      </c>
      <c r="B100" s="212" t="s">
        <v>773</v>
      </c>
      <c r="C100" s="212" t="s">
        <v>4766</v>
      </c>
      <c r="D100" s="212" t="s">
        <v>1398</v>
      </c>
      <c r="E100" s="212" t="s">
        <v>1547</v>
      </c>
      <c r="F100" s="212" t="s">
        <v>1548</v>
      </c>
      <c r="G100" s="230" t="s">
        <v>3925</v>
      </c>
      <c r="H100" s="212" t="s">
        <v>3926</v>
      </c>
      <c r="I100" s="217"/>
      <c r="J100" s="217"/>
    </row>
    <row r="101" spans="1:10" s="246" customFormat="1">
      <c r="A101" s="212" t="s">
        <v>772</v>
      </c>
      <c r="B101" s="212" t="s">
        <v>773</v>
      </c>
      <c r="C101" s="212" t="s">
        <v>4766</v>
      </c>
      <c r="D101" s="212" t="s">
        <v>1398</v>
      </c>
      <c r="E101" s="212" t="s">
        <v>1214</v>
      </c>
      <c r="F101" s="212" t="s">
        <v>1215</v>
      </c>
      <c r="G101" s="230" t="s">
        <v>3937</v>
      </c>
      <c r="H101" s="212" t="s">
        <v>3938</v>
      </c>
      <c r="I101" s="217"/>
      <c r="J101" s="217"/>
    </row>
    <row r="102" spans="1:10" s="246" customFormat="1">
      <c r="A102" s="212" t="s">
        <v>772</v>
      </c>
      <c r="B102" s="212" t="s">
        <v>773</v>
      </c>
      <c r="C102" s="212" t="s">
        <v>4767</v>
      </c>
      <c r="D102" s="212" t="s">
        <v>4768</v>
      </c>
      <c r="E102" s="212" t="s">
        <v>1406</v>
      </c>
      <c r="F102" s="212" t="s">
        <v>1407</v>
      </c>
      <c r="G102" s="230" t="s">
        <v>3939</v>
      </c>
      <c r="H102" s="212" t="s">
        <v>3940</v>
      </c>
      <c r="I102" s="217"/>
      <c r="J102" s="217"/>
    </row>
    <row r="103" spans="1:10" s="246" customFormat="1">
      <c r="A103" s="212" t="s">
        <v>772</v>
      </c>
      <c r="B103" s="212" t="s">
        <v>773</v>
      </c>
      <c r="C103" s="212" t="s">
        <v>4767</v>
      </c>
      <c r="D103" s="212" t="s">
        <v>4768</v>
      </c>
      <c r="E103" s="212" t="s">
        <v>1408</v>
      </c>
      <c r="F103" s="212" t="s">
        <v>1409</v>
      </c>
      <c r="G103" s="230" t="s">
        <v>3939</v>
      </c>
      <c r="H103" s="212" t="s">
        <v>3940</v>
      </c>
      <c r="I103" s="217"/>
      <c r="J103" s="217"/>
    </row>
    <row r="104" spans="1:10" s="246" customFormat="1">
      <c r="A104" s="212" t="s">
        <v>772</v>
      </c>
      <c r="B104" s="212" t="s">
        <v>773</v>
      </c>
      <c r="C104" s="212" t="s">
        <v>4767</v>
      </c>
      <c r="D104" s="212" t="s">
        <v>4768</v>
      </c>
      <c r="E104" s="212" t="s">
        <v>1410</v>
      </c>
      <c r="F104" s="212" t="s">
        <v>1411</v>
      </c>
      <c r="G104" s="230" t="s">
        <v>3939</v>
      </c>
      <c r="H104" s="212" t="s">
        <v>3940</v>
      </c>
      <c r="I104" s="217"/>
      <c r="J104" s="217"/>
    </row>
    <row r="105" spans="1:10" s="246" customFormat="1">
      <c r="A105" s="212" t="s">
        <v>772</v>
      </c>
      <c r="B105" s="212" t="s">
        <v>773</v>
      </c>
      <c r="C105" s="212" t="s">
        <v>4767</v>
      </c>
      <c r="D105" s="212" t="s">
        <v>4768</v>
      </c>
      <c r="E105" s="212" t="s">
        <v>1412</v>
      </c>
      <c r="F105" s="212" t="s">
        <v>1413</v>
      </c>
      <c r="G105" s="230" t="s">
        <v>3939</v>
      </c>
      <c r="H105" s="212" t="s">
        <v>3940</v>
      </c>
      <c r="I105" s="217"/>
      <c r="J105" s="217"/>
    </row>
    <row r="106" spans="1:10" s="246" customFormat="1">
      <c r="A106" s="212" t="s">
        <v>772</v>
      </c>
      <c r="B106" s="212" t="s">
        <v>773</v>
      </c>
      <c r="C106" s="212" t="s">
        <v>4767</v>
      </c>
      <c r="D106" s="212" t="s">
        <v>4768</v>
      </c>
      <c r="E106" s="212" t="s">
        <v>1414</v>
      </c>
      <c r="F106" s="212" t="s">
        <v>1415</v>
      </c>
      <c r="G106" s="230" t="s">
        <v>3939</v>
      </c>
      <c r="H106" s="212" t="s">
        <v>3940</v>
      </c>
      <c r="I106" s="217"/>
      <c r="J106" s="217"/>
    </row>
    <row r="107" spans="1:10" s="246" customFormat="1">
      <c r="A107" s="212" t="s">
        <v>772</v>
      </c>
      <c r="B107" s="212" t="s">
        <v>773</v>
      </c>
      <c r="C107" s="212" t="s">
        <v>4767</v>
      </c>
      <c r="D107" s="212" t="s">
        <v>4768</v>
      </c>
      <c r="E107" s="212" t="s">
        <v>1416</v>
      </c>
      <c r="F107" s="212" t="s">
        <v>1417</v>
      </c>
      <c r="G107" s="230" t="s">
        <v>3939</v>
      </c>
      <c r="H107" s="212" t="s">
        <v>3940</v>
      </c>
      <c r="I107" s="217"/>
      <c r="J107" s="217"/>
    </row>
    <row r="108" spans="1:10" s="246" customFormat="1">
      <c r="A108" s="212" t="s">
        <v>772</v>
      </c>
      <c r="B108" s="212" t="s">
        <v>773</v>
      </c>
      <c r="C108" s="212" t="s">
        <v>4767</v>
      </c>
      <c r="D108" s="212" t="s">
        <v>4768</v>
      </c>
      <c r="E108" s="212" t="s">
        <v>1418</v>
      </c>
      <c r="F108" s="212" t="s">
        <v>1419</v>
      </c>
      <c r="G108" s="230" t="s">
        <v>3939</v>
      </c>
      <c r="H108" s="212" t="s">
        <v>3940</v>
      </c>
      <c r="I108" s="217"/>
      <c r="J108" s="217"/>
    </row>
    <row r="109" spans="1:10" s="246" customFormat="1">
      <c r="A109" s="212" t="s">
        <v>772</v>
      </c>
      <c r="B109" s="212" t="s">
        <v>773</v>
      </c>
      <c r="C109" s="212" t="s">
        <v>4767</v>
      </c>
      <c r="D109" s="212" t="s">
        <v>4768</v>
      </c>
      <c r="E109" s="212" t="s">
        <v>1420</v>
      </c>
      <c r="F109" s="212" t="s">
        <v>1421</v>
      </c>
      <c r="G109" s="230" t="s">
        <v>3939</v>
      </c>
      <c r="H109" s="212" t="s">
        <v>3940</v>
      </c>
      <c r="I109" s="217"/>
      <c r="J109" s="217"/>
    </row>
    <row r="110" spans="1:10" s="246" customFormat="1">
      <c r="A110" s="212" t="s">
        <v>772</v>
      </c>
      <c r="B110" s="212" t="s">
        <v>773</v>
      </c>
      <c r="C110" s="212" t="s">
        <v>4767</v>
      </c>
      <c r="D110" s="212" t="s">
        <v>4768</v>
      </c>
      <c r="E110" s="212" t="s">
        <v>1422</v>
      </c>
      <c r="F110" s="212" t="s">
        <v>1423</v>
      </c>
      <c r="G110" s="230" t="s">
        <v>3939</v>
      </c>
      <c r="H110" s="212" t="s">
        <v>3940</v>
      </c>
      <c r="I110" s="217"/>
      <c r="J110" s="217"/>
    </row>
    <row r="111" spans="1:10" s="246" customFormat="1">
      <c r="A111" s="212" t="s">
        <v>772</v>
      </c>
      <c r="B111" s="212" t="s">
        <v>773</v>
      </c>
      <c r="C111" s="212" t="s">
        <v>4767</v>
      </c>
      <c r="D111" s="212" t="s">
        <v>4768</v>
      </c>
      <c r="E111" s="212" t="s">
        <v>1428</v>
      </c>
      <c r="F111" s="212" t="s">
        <v>1429</v>
      </c>
      <c r="G111" s="230" t="s">
        <v>3929</v>
      </c>
      <c r="H111" s="212" t="s">
        <v>3930</v>
      </c>
      <c r="I111" s="217"/>
      <c r="J111" s="217"/>
    </row>
    <row r="112" spans="1:10" s="246" customFormat="1">
      <c r="A112" s="212" t="s">
        <v>772</v>
      </c>
      <c r="B112" s="212" t="s">
        <v>773</v>
      </c>
      <c r="C112" s="212" t="s">
        <v>4767</v>
      </c>
      <c r="D112" s="212" t="s">
        <v>4768</v>
      </c>
      <c r="E112" s="212" t="s">
        <v>1430</v>
      </c>
      <c r="F112" s="212" t="s">
        <v>1431</v>
      </c>
      <c r="G112" s="230" t="s">
        <v>3939</v>
      </c>
      <c r="H112" s="212" t="s">
        <v>3940</v>
      </c>
      <c r="I112" s="217"/>
      <c r="J112" s="217"/>
    </row>
    <row r="113" spans="1:10" s="246" customFormat="1">
      <c r="A113" s="212" t="s">
        <v>772</v>
      </c>
      <c r="B113" s="212" t="s">
        <v>773</v>
      </c>
      <c r="C113" s="212" t="s">
        <v>4767</v>
      </c>
      <c r="D113" s="212" t="s">
        <v>4768</v>
      </c>
      <c r="E113" s="212" t="s">
        <v>1433</v>
      </c>
      <c r="F113" s="212" t="s">
        <v>1434</v>
      </c>
      <c r="G113" s="230" t="s">
        <v>3929</v>
      </c>
      <c r="H113" s="212" t="s">
        <v>3930</v>
      </c>
      <c r="I113" s="217"/>
      <c r="J113" s="217"/>
    </row>
    <row r="114" spans="1:10" s="246" customFormat="1">
      <c r="A114" s="212" t="s">
        <v>772</v>
      </c>
      <c r="B114" s="212" t="s">
        <v>773</v>
      </c>
      <c r="C114" s="212" t="s">
        <v>4767</v>
      </c>
      <c r="D114" s="212" t="s">
        <v>4768</v>
      </c>
      <c r="E114" s="212" t="s">
        <v>1455</v>
      </c>
      <c r="F114" s="212" t="s">
        <v>1456</v>
      </c>
      <c r="G114" s="230" t="s">
        <v>3925</v>
      </c>
      <c r="H114" s="212" t="s">
        <v>3926</v>
      </c>
      <c r="I114" s="217"/>
      <c r="J114" s="217"/>
    </row>
    <row r="115" spans="1:10" s="246" customFormat="1">
      <c r="A115" s="212" t="s">
        <v>772</v>
      </c>
      <c r="B115" s="212" t="s">
        <v>773</v>
      </c>
      <c r="C115" s="212" t="s">
        <v>4767</v>
      </c>
      <c r="D115" s="212" t="s">
        <v>4768</v>
      </c>
      <c r="E115" s="212" t="s">
        <v>1457</v>
      </c>
      <c r="F115" s="212" t="s">
        <v>1458</v>
      </c>
      <c r="G115" s="230" t="s">
        <v>3929</v>
      </c>
      <c r="H115" s="212" t="s">
        <v>3930</v>
      </c>
      <c r="I115" s="217"/>
      <c r="J115" s="217"/>
    </row>
    <row r="116" spans="1:10" s="246" customFormat="1">
      <c r="A116" s="212" t="s">
        <v>772</v>
      </c>
      <c r="B116" s="212" t="s">
        <v>773</v>
      </c>
      <c r="C116" s="212" t="s">
        <v>4767</v>
      </c>
      <c r="D116" s="212" t="s">
        <v>4768</v>
      </c>
      <c r="E116" s="212" t="s">
        <v>1459</v>
      </c>
      <c r="F116" s="212" t="s">
        <v>1460</v>
      </c>
      <c r="G116" s="230" t="s">
        <v>3929</v>
      </c>
      <c r="H116" s="212" t="s">
        <v>3930</v>
      </c>
      <c r="I116" s="217"/>
      <c r="J116" s="217"/>
    </row>
    <row r="117" spans="1:10" s="246" customFormat="1">
      <c r="A117" s="212" t="s">
        <v>772</v>
      </c>
      <c r="B117" s="212" t="s">
        <v>773</v>
      </c>
      <c r="C117" s="212" t="s">
        <v>4767</v>
      </c>
      <c r="D117" s="212" t="s">
        <v>4768</v>
      </c>
      <c r="E117" s="212" t="s">
        <v>1461</v>
      </c>
      <c r="F117" s="212" t="s">
        <v>1462</v>
      </c>
      <c r="G117" s="230" t="s">
        <v>3929</v>
      </c>
      <c r="H117" s="212" t="s">
        <v>3930</v>
      </c>
      <c r="I117" s="217"/>
      <c r="J117" s="217"/>
    </row>
    <row r="118" spans="1:10" s="246" customFormat="1">
      <c r="A118" s="212" t="s">
        <v>772</v>
      </c>
      <c r="B118" s="212" t="s">
        <v>773</v>
      </c>
      <c r="C118" s="212" t="s">
        <v>4767</v>
      </c>
      <c r="D118" s="212" t="s">
        <v>4768</v>
      </c>
      <c r="E118" s="212" t="s">
        <v>1463</v>
      </c>
      <c r="F118" s="212" t="s">
        <v>1464</v>
      </c>
      <c r="G118" s="230" t="s">
        <v>3929</v>
      </c>
      <c r="H118" s="212" t="s">
        <v>3930</v>
      </c>
      <c r="I118" s="217"/>
      <c r="J118" s="217"/>
    </row>
    <row r="119" spans="1:10" s="246" customFormat="1">
      <c r="A119" s="212" t="s">
        <v>772</v>
      </c>
      <c r="B119" s="212" t="s">
        <v>773</v>
      </c>
      <c r="C119" s="212" t="s">
        <v>4767</v>
      </c>
      <c r="D119" s="212" t="s">
        <v>4768</v>
      </c>
      <c r="E119" s="212" t="s">
        <v>1465</v>
      </c>
      <c r="F119" s="212" t="s">
        <v>1466</v>
      </c>
      <c r="G119" s="230" t="s">
        <v>3929</v>
      </c>
      <c r="H119" s="212" t="s">
        <v>3930</v>
      </c>
      <c r="I119" s="217"/>
      <c r="J119" s="217"/>
    </row>
    <row r="120" spans="1:10" s="246" customFormat="1">
      <c r="A120" s="212" t="s">
        <v>772</v>
      </c>
      <c r="B120" s="212" t="s">
        <v>773</v>
      </c>
      <c r="C120" s="212" t="s">
        <v>4767</v>
      </c>
      <c r="D120" s="212" t="s">
        <v>4768</v>
      </c>
      <c r="E120" s="212" t="s">
        <v>1216</v>
      </c>
      <c r="F120" s="212" t="s">
        <v>1217</v>
      </c>
      <c r="G120" s="230" t="s">
        <v>3929</v>
      </c>
      <c r="H120" s="212" t="s">
        <v>3930</v>
      </c>
      <c r="I120" s="217"/>
      <c r="J120" s="217"/>
    </row>
    <row r="121" spans="1:10" s="246" customFormat="1">
      <c r="A121" s="212" t="s">
        <v>772</v>
      </c>
      <c r="B121" s="212" t="s">
        <v>773</v>
      </c>
      <c r="C121" s="212" t="s">
        <v>4767</v>
      </c>
      <c r="D121" s="212" t="s">
        <v>4768</v>
      </c>
      <c r="E121" s="212" t="s">
        <v>1207</v>
      </c>
      <c r="F121" s="212" t="s">
        <v>1208</v>
      </c>
      <c r="G121" s="230" t="s">
        <v>3929</v>
      </c>
      <c r="H121" s="212" t="s">
        <v>3930</v>
      </c>
      <c r="I121" s="217"/>
      <c r="J121" s="217"/>
    </row>
    <row r="122" spans="1:10" s="246" customFormat="1">
      <c r="A122" s="212" t="s">
        <v>772</v>
      </c>
      <c r="B122" s="212" t="s">
        <v>773</v>
      </c>
      <c r="C122" s="212" t="s">
        <v>4769</v>
      </c>
      <c r="D122" s="212" t="s">
        <v>4770</v>
      </c>
      <c r="E122" s="212" t="s">
        <v>1380</v>
      </c>
      <c r="F122" s="212" t="s">
        <v>1381</v>
      </c>
      <c r="G122" s="230" t="s">
        <v>3923</v>
      </c>
      <c r="H122" s="212" t="s">
        <v>3924</v>
      </c>
      <c r="I122" s="217"/>
      <c r="J122" s="217"/>
    </row>
    <row r="123" spans="1:10" s="246" customFormat="1">
      <c r="A123" s="212" t="s">
        <v>772</v>
      </c>
      <c r="B123" s="212" t="s">
        <v>773</v>
      </c>
      <c r="C123" s="212" t="s">
        <v>4769</v>
      </c>
      <c r="D123" s="212" t="s">
        <v>4770</v>
      </c>
      <c r="E123" s="212" t="s">
        <v>1386</v>
      </c>
      <c r="F123" s="212" t="s">
        <v>1387</v>
      </c>
      <c r="G123" s="230" t="s">
        <v>3923</v>
      </c>
      <c r="H123" s="212" t="s">
        <v>3924</v>
      </c>
      <c r="I123" s="217"/>
      <c r="J123" s="217"/>
    </row>
    <row r="124" spans="1:10" s="246" customFormat="1">
      <c r="A124" s="212" t="s">
        <v>772</v>
      </c>
      <c r="B124" s="212" t="s">
        <v>773</v>
      </c>
      <c r="C124" s="212" t="s">
        <v>4769</v>
      </c>
      <c r="D124" s="212" t="s">
        <v>4770</v>
      </c>
      <c r="E124" s="212" t="s">
        <v>1424</v>
      </c>
      <c r="F124" s="212" t="s">
        <v>1425</v>
      </c>
      <c r="G124" s="230" t="s">
        <v>3929</v>
      </c>
      <c r="H124" s="212" t="s">
        <v>3930</v>
      </c>
      <c r="I124" s="217"/>
      <c r="J124" s="217"/>
    </row>
    <row r="125" spans="1:10" s="246" customFormat="1">
      <c r="A125" s="212" t="s">
        <v>772</v>
      </c>
      <c r="B125" s="212" t="s">
        <v>773</v>
      </c>
      <c r="C125" s="212" t="s">
        <v>4769</v>
      </c>
      <c r="D125" s="212" t="s">
        <v>4770</v>
      </c>
      <c r="E125" s="212" t="s">
        <v>858</v>
      </c>
      <c r="F125" s="212" t="s">
        <v>4068</v>
      </c>
      <c r="G125" s="230" t="s">
        <v>3923</v>
      </c>
      <c r="H125" s="212" t="s">
        <v>3924</v>
      </c>
      <c r="I125" s="217"/>
      <c r="J125" s="217"/>
    </row>
    <row r="126" spans="1:10" s="246" customFormat="1">
      <c r="A126" s="212" t="s">
        <v>772</v>
      </c>
      <c r="B126" s="212" t="s">
        <v>773</v>
      </c>
      <c r="C126" s="212" t="s">
        <v>4769</v>
      </c>
      <c r="D126" s="212" t="s">
        <v>4770</v>
      </c>
      <c r="E126" s="212" t="s">
        <v>858</v>
      </c>
      <c r="F126" s="212" t="s">
        <v>4068</v>
      </c>
      <c r="G126" s="230" t="s">
        <v>3929</v>
      </c>
      <c r="H126" s="212" t="s">
        <v>3930</v>
      </c>
      <c r="I126" s="217"/>
      <c r="J126" s="217"/>
    </row>
    <row r="127" spans="1:10" s="246" customFormat="1">
      <c r="A127" s="212" t="s">
        <v>772</v>
      </c>
      <c r="B127" s="212" t="s">
        <v>773</v>
      </c>
      <c r="C127" s="212" t="s">
        <v>4769</v>
      </c>
      <c r="D127" s="212" t="s">
        <v>4770</v>
      </c>
      <c r="E127" s="212" t="s">
        <v>1435</v>
      </c>
      <c r="F127" s="212" t="s">
        <v>1436</v>
      </c>
      <c r="G127" s="230" t="s">
        <v>3923</v>
      </c>
      <c r="H127" s="212" t="s">
        <v>3924</v>
      </c>
      <c r="I127" s="217"/>
      <c r="J127" s="217"/>
    </row>
    <row r="128" spans="1:10" s="246" customFormat="1">
      <c r="A128" s="212" t="s">
        <v>772</v>
      </c>
      <c r="B128" s="212" t="s">
        <v>773</v>
      </c>
      <c r="C128" s="212" t="s">
        <v>4769</v>
      </c>
      <c r="D128" s="212" t="s">
        <v>4770</v>
      </c>
      <c r="E128" s="212" t="s">
        <v>1437</v>
      </c>
      <c r="F128" s="212" t="s">
        <v>1438</v>
      </c>
      <c r="G128" s="230" t="s">
        <v>3923</v>
      </c>
      <c r="H128" s="212" t="s">
        <v>3924</v>
      </c>
      <c r="I128" s="217"/>
      <c r="J128" s="217"/>
    </row>
    <row r="129" spans="1:10" s="246" customFormat="1">
      <c r="A129" s="212" t="s">
        <v>772</v>
      </c>
      <c r="B129" s="212" t="s">
        <v>773</v>
      </c>
      <c r="C129" s="212" t="s">
        <v>4769</v>
      </c>
      <c r="D129" s="212" t="s">
        <v>4770</v>
      </c>
      <c r="E129" s="212" t="s">
        <v>1439</v>
      </c>
      <c r="F129" s="212" t="s">
        <v>1440</v>
      </c>
      <c r="G129" s="230" t="s">
        <v>3923</v>
      </c>
      <c r="H129" s="212" t="s">
        <v>3924</v>
      </c>
      <c r="I129" s="217"/>
      <c r="J129" s="217"/>
    </row>
    <row r="130" spans="1:10" s="246" customFormat="1">
      <c r="A130" s="212" t="s">
        <v>772</v>
      </c>
      <c r="B130" s="212" t="s">
        <v>773</v>
      </c>
      <c r="C130" s="212" t="s">
        <v>4769</v>
      </c>
      <c r="D130" s="212" t="s">
        <v>4770</v>
      </c>
      <c r="E130" s="212" t="s">
        <v>1441</v>
      </c>
      <c r="F130" s="212" t="s">
        <v>1442</v>
      </c>
      <c r="G130" s="230" t="s">
        <v>3923</v>
      </c>
      <c r="H130" s="212" t="s">
        <v>3924</v>
      </c>
      <c r="I130" s="217"/>
      <c r="J130" s="217"/>
    </row>
    <row r="131" spans="1:10" s="246" customFormat="1">
      <c r="A131" s="212" t="s">
        <v>772</v>
      </c>
      <c r="B131" s="212" t="s">
        <v>773</v>
      </c>
      <c r="C131" s="212" t="s">
        <v>4769</v>
      </c>
      <c r="D131" s="212" t="s">
        <v>4770</v>
      </c>
      <c r="E131" s="212" t="s">
        <v>1443</v>
      </c>
      <c r="F131" s="212" t="s">
        <v>1444</v>
      </c>
      <c r="G131" s="230" t="s">
        <v>3923</v>
      </c>
      <c r="H131" s="212" t="s">
        <v>3924</v>
      </c>
      <c r="I131" s="217"/>
      <c r="J131" s="217"/>
    </row>
    <row r="132" spans="1:10" s="246" customFormat="1">
      <c r="A132" s="212" t="s">
        <v>772</v>
      </c>
      <c r="B132" s="212" t="s">
        <v>773</v>
      </c>
      <c r="C132" s="212" t="s">
        <v>4769</v>
      </c>
      <c r="D132" s="212" t="s">
        <v>4770</v>
      </c>
      <c r="E132" s="212" t="s">
        <v>1449</v>
      </c>
      <c r="F132" s="212" t="s">
        <v>1450</v>
      </c>
      <c r="G132" s="230" t="s">
        <v>3923</v>
      </c>
      <c r="H132" s="212" t="s">
        <v>3924</v>
      </c>
      <c r="I132" s="217"/>
      <c r="J132" s="217"/>
    </row>
    <row r="133" spans="1:10" s="246" customFormat="1">
      <c r="A133" s="212" t="s">
        <v>772</v>
      </c>
      <c r="B133" s="212" t="s">
        <v>773</v>
      </c>
      <c r="C133" s="212" t="s">
        <v>4769</v>
      </c>
      <c r="D133" s="212" t="s">
        <v>4770</v>
      </c>
      <c r="E133" s="212" t="s">
        <v>1197</v>
      </c>
      <c r="F133" s="212" t="s">
        <v>1198</v>
      </c>
      <c r="G133" s="230" t="s">
        <v>3923</v>
      </c>
      <c r="H133" s="212" t="s">
        <v>3924</v>
      </c>
      <c r="I133" s="217"/>
      <c r="J133" s="217"/>
    </row>
    <row r="134" spans="1:10" s="246" customFormat="1">
      <c r="A134" s="212" t="s">
        <v>772</v>
      </c>
      <c r="B134" s="212" t="s">
        <v>773</v>
      </c>
      <c r="C134" s="212" t="s">
        <v>4769</v>
      </c>
      <c r="D134" s="212" t="s">
        <v>4770</v>
      </c>
      <c r="E134" s="212" t="s">
        <v>1199</v>
      </c>
      <c r="F134" s="212" t="s">
        <v>1200</v>
      </c>
      <c r="G134" s="230" t="s">
        <v>3923</v>
      </c>
      <c r="H134" s="212" t="s">
        <v>3924</v>
      </c>
      <c r="I134" s="217"/>
      <c r="J134" s="217"/>
    </row>
    <row r="135" spans="1:10" s="246" customFormat="1">
      <c r="A135" s="212" t="s">
        <v>772</v>
      </c>
      <c r="B135" s="212" t="s">
        <v>773</v>
      </c>
      <c r="C135" s="212" t="s">
        <v>4769</v>
      </c>
      <c r="D135" s="212" t="s">
        <v>4770</v>
      </c>
      <c r="E135" s="212" t="s">
        <v>1493</v>
      </c>
      <c r="F135" s="212" t="s">
        <v>1494</v>
      </c>
      <c r="G135" s="230" t="s">
        <v>3923</v>
      </c>
      <c r="H135" s="212" t="s">
        <v>3924</v>
      </c>
      <c r="I135" s="217"/>
      <c r="J135" s="217"/>
    </row>
    <row r="136" spans="1:10" s="246" customFormat="1">
      <c r="A136" s="212" t="s">
        <v>772</v>
      </c>
      <c r="B136" s="212" t="s">
        <v>773</v>
      </c>
      <c r="C136" s="212" t="s">
        <v>4769</v>
      </c>
      <c r="D136" s="212" t="s">
        <v>4770</v>
      </c>
      <c r="E136" s="212" t="s">
        <v>1205</v>
      </c>
      <c r="F136" s="212" t="s">
        <v>1206</v>
      </c>
      <c r="G136" s="230" t="s">
        <v>3923</v>
      </c>
      <c r="H136" s="212" t="s">
        <v>3924</v>
      </c>
      <c r="I136" s="217"/>
      <c r="J136" s="217"/>
    </row>
    <row r="137" spans="1:10" s="246" customFormat="1">
      <c r="A137" s="212" t="s">
        <v>772</v>
      </c>
      <c r="B137" s="212" t="s">
        <v>773</v>
      </c>
      <c r="C137" s="212" t="s">
        <v>4769</v>
      </c>
      <c r="D137" s="212" t="s">
        <v>4770</v>
      </c>
      <c r="E137" s="212" t="s">
        <v>789</v>
      </c>
      <c r="F137" s="212" t="s">
        <v>790</v>
      </c>
      <c r="G137" s="230" t="s">
        <v>3923</v>
      </c>
      <c r="H137" s="212" t="s">
        <v>3924</v>
      </c>
      <c r="I137" s="217"/>
      <c r="J137" s="217"/>
    </row>
    <row r="138" spans="1:10" s="246" customFormat="1">
      <c r="A138" s="212" t="s">
        <v>772</v>
      </c>
      <c r="B138" s="212" t="s">
        <v>773</v>
      </c>
      <c r="C138" s="212" t="s">
        <v>4769</v>
      </c>
      <c r="D138" s="212" t="s">
        <v>4770</v>
      </c>
      <c r="E138" s="212" t="s">
        <v>1258</v>
      </c>
      <c r="F138" s="212" t="s">
        <v>1259</v>
      </c>
      <c r="G138" s="230" t="s">
        <v>3923</v>
      </c>
      <c r="H138" s="212" t="s">
        <v>3924</v>
      </c>
      <c r="I138" s="217"/>
      <c r="J138" s="217"/>
    </row>
    <row r="139" spans="1:10" s="246" customFormat="1">
      <c r="A139" s="212" t="s">
        <v>772</v>
      </c>
      <c r="B139" s="212" t="s">
        <v>773</v>
      </c>
      <c r="C139" s="212" t="s">
        <v>4769</v>
      </c>
      <c r="D139" s="212" t="s">
        <v>4770</v>
      </c>
      <c r="E139" s="212" t="s">
        <v>2281</v>
      </c>
      <c r="F139" s="212" t="s">
        <v>2282</v>
      </c>
      <c r="G139" s="230" t="s">
        <v>3923</v>
      </c>
      <c r="H139" s="212" t="s">
        <v>3924</v>
      </c>
      <c r="I139" s="217"/>
      <c r="J139" s="217"/>
    </row>
    <row r="140" spans="1:10" s="246" customFormat="1">
      <c r="A140" s="212" t="s">
        <v>772</v>
      </c>
      <c r="B140" s="212" t="s">
        <v>773</v>
      </c>
      <c r="C140" s="212" t="s">
        <v>4769</v>
      </c>
      <c r="D140" s="212" t="s">
        <v>4770</v>
      </c>
      <c r="E140" s="212" t="s">
        <v>791</v>
      </c>
      <c r="F140" s="212" t="s">
        <v>1213</v>
      </c>
      <c r="G140" s="230" t="s">
        <v>3923</v>
      </c>
      <c r="H140" s="212" t="s">
        <v>3924</v>
      </c>
      <c r="I140" s="217"/>
      <c r="J140" s="217"/>
    </row>
    <row r="141" spans="1:10" s="246" customFormat="1">
      <c r="A141" s="212" t="s">
        <v>772</v>
      </c>
      <c r="B141" s="212" t="s">
        <v>773</v>
      </c>
      <c r="C141" s="212" t="s">
        <v>4769</v>
      </c>
      <c r="D141" s="212" t="s">
        <v>4770</v>
      </c>
      <c r="E141" s="212" t="s">
        <v>2285</v>
      </c>
      <c r="F141" s="212" t="s">
        <v>2286</v>
      </c>
      <c r="G141" s="230" t="s">
        <v>3923</v>
      </c>
      <c r="H141" s="212" t="s">
        <v>3924</v>
      </c>
      <c r="I141" s="217"/>
      <c r="J141" s="217"/>
    </row>
    <row r="142" spans="1:10" s="246" customFormat="1">
      <c r="A142" s="212" t="s">
        <v>772</v>
      </c>
      <c r="B142" s="212" t="s">
        <v>773</v>
      </c>
      <c r="C142" s="212" t="s">
        <v>4769</v>
      </c>
      <c r="D142" s="212" t="s">
        <v>4770</v>
      </c>
      <c r="E142" s="212" t="s">
        <v>1542</v>
      </c>
      <c r="F142" s="212" t="s">
        <v>1543</v>
      </c>
      <c r="G142" s="230" t="s">
        <v>3923</v>
      </c>
      <c r="H142" s="212" t="s">
        <v>3924</v>
      </c>
      <c r="I142" s="217"/>
      <c r="J142" s="217"/>
    </row>
    <row r="143" spans="1:10" s="246" customFormat="1">
      <c r="A143" s="212" t="s">
        <v>772</v>
      </c>
      <c r="B143" s="212" t="s">
        <v>773</v>
      </c>
      <c r="C143" s="212" t="s">
        <v>4769</v>
      </c>
      <c r="D143" s="212" t="s">
        <v>4770</v>
      </c>
      <c r="E143" s="212" t="s">
        <v>4069</v>
      </c>
      <c r="F143" s="212" t="s">
        <v>4070</v>
      </c>
      <c r="G143" s="230" t="s">
        <v>3923</v>
      </c>
      <c r="H143" s="212" t="s">
        <v>3924</v>
      </c>
      <c r="I143" s="217"/>
      <c r="J143" s="217"/>
    </row>
    <row r="144" spans="1:10" s="246" customFormat="1">
      <c r="A144" s="212" t="s">
        <v>772</v>
      </c>
      <c r="B144" s="212" t="s">
        <v>773</v>
      </c>
      <c r="C144" s="212" t="s">
        <v>4769</v>
      </c>
      <c r="D144" s="212" t="s">
        <v>4770</v>
      </c>
      <c r="E144" s="212" t="s">
        <v>2291</v>
      </c>
      <c r="F144" s="212" t="s">
        <v>2292</v>
      </c>
      <c r="G144" s="230" t="s">
        <v>3923</v>
      </c>
      <c r="H144" s="212" t="s">
        <v>3924</v>
      </c>
      <c r="I144" s="217"/>
      <c r="J144" s="217"/>
    </row>
    <row r="145" spans="1:10" s="246" customFormat="1">
      <c r="A145" s="212" t="s">
        <v>772</v>
      </c>
      <c r="B145" s="212" t="s">
        <v>773</v>
      </c>
      <c r="C145" s="212" t="s">
        <v>4769</v>
      </c>
      <c r="D145" s="212" t="s">
        <v>4770</v>
      </c>
      <c r="E145" s="212" t="s">
        <v>2294</v>
      </c>
      <c r="F145" s="212" t="s">
        <v>2295</v>
      </c>
      <c r="G145" s="230" t="s">
        <v>3923</v>
      </c>
      <c r="H145" s="212" t="s">
        <v>3924</v>
      </c>
      <c r="I145" s="217"/>
      <c r="J145" s="217"/>
    </row>
    <row r="146" spans="1:10" s="246" customFormat="1">
      <c r="A146" s="212" t="s">
        <v>772</v>
      </c>
      <c r="B146" s="212" t="s">
        <v>773</v>
      </c>
      <c r="C146" s="212" t="s">
        <v>4771</v>
      </c>
      <c r="D146" s="212" t="s">
        <v>4772</v>
      </c>
      <c r="E146" s="212" t="s">
        <v>1366</v>
      </c>
      <c r="F146" s="212" t="s">
        <v>1367</v>
      </c>
      <c r="G146" s="230" t="s">
        <v>3927</v>
      </c>
      <c r="H146" s="212" t="s">
        <v>3928</v>
      </c>
      <c r="I146" s="217"/>
      <c r="J146" s="217"/>
    </row>
    <row r="147" spans="1:10" s="246" customFormat="1">
      <c r="A147" s="212" t="s">
        <v>772</v>
      </c>
      <c r="B147" s="212" t="s">
        <v>773</v>
      </c>
      <c r="C147" s="212" t="s">
        <v>4771</v>
      </c>
      <c r="D147" s="212" t="s">
        <v>4772</v>
      </c>
      <c r="E147" s="212" t="s">
        <v>1445</v>
      </c>
      <c r="F147" s="212" t="s">
        <v>1446</v>
      </c>
      <c r="G147" s="230" t="s">
        <v>3923</v>
      </c>
      <c r="H147" s="212" t="s">
        <v>3924</v>
      </c>
      <c r="I147" s="217"/>
      <c r="J147" s="217"/>
    </row>
    <row r="148" spans="1:10" s="246" customFormat="1">
      <c r="A148" s="212" t="s">
        <v>772</v>
      </c>
      <c r="B148" s="212" t="s">
        <v>773</v>
      </c>
      <c r="C148" s="212" t="s">
        <v>4771</v>
      </c>
      <c r="D148" s="212" t="s">
        <v>4772</v>
      </c>
      <c r="E148" s="212" t="s">
        <v>1530</v>
      </c>
      <c r="F148" s="212" t="s">
        <v>1531</v>
      </c>
      <c r="G148" s="230" t="s">
        <v>3927</v>
      </c>
      <c r="H148" s="212" t="s">
        <v>3928</v>
      </c>
      <c r="I148" s="217"/>
      <c r="J148" s="217"/>
    </row>
    <row r="149" spans="1:10" s="246" customFormat="1">
      <c r="A149" s="212" t="s">
        <v>43</v>
      </c>
      <c r="B149" s="212" t="s">
        <v>44</v>
      </c>
      <c r="C149" s="212" t="s">
        <v>4767</v>
      </c>
      <c r="D149" s="212" t="s">
        <v>4768</v>
      </c>
      <c r="E149" s="212" t="s">
        <v>47</v>
      </c>
      <c r="F149" s="212" t="s">
        <v>48</v>
      </c>
      <c r="G149" s="230" t="s">
        <v>3929</v>
      </c>
      <c r="H149" s="212" t="s">
        <v>3930</v>
      </c>
      <c r="I149" s="217"/>
      <c r="J149" s="217"/>
    </row>
    <row r="150" spans="1:10" s="246" customFormat="1">
      <c r="A150" s="212" t="s">
        <v>43</v>
      </c>
      <c r="B150" s="212" t="s">
        <v>44</v>
      </c>
      <c r="C150" s="212" t="s">
        <v>4767</v>
      </c>
      <c r="D150" s="212" t="s">
        <v>4768</v>
      </c>
      <c r="E150" s="212" t="s">
        <v>57</v>
      </c>
      <c r="F150" s="212" t="s">
        <v>58</v>
      </c>
      <c r="G150" s="230" t="s">
        <v>3929</v>
      </c>
      <c r="H150" s="212" t="s">
        <v>3930</v>
      </c>
      <c r="I150" s="217"/>
      <c r="J150" s="217"/>
    </row>
    <row r="151" spans="1:10" s="246" customFormat="1">
      <c r="A151" s="212" t="s">
        <v>43</v>
      </c>
      <c r="B151" s="212" t="s">
        <v>44</v>
      </c>
      <c r="C151" s="212" t="s">
        <v>4767</v>
      </c>
      <c r="D151" s="212" t="s">
        <v>4768</v>
      </c>
      <c r="E151" s="212" t="s">
        <v>60</v>
      </c>
      <c r="F151" s="212" t="s">
        <v>61</v>
      </c>
      <c r="G151" s="230" t="s">
        <v>3929</v>
      </c>
      <c r="H151" s="212" t="s">
        <v>3930</v>
      </c>
      <c r="I151" s="217"/>
      <c r="J151" s="217"/>
    </row>
    <row r="152" spans="1:10" s="246" customFormat="1">
      <c r="A152" s="212" t="s">
        <v>43</v>
      </c>
      <c r="B152" s="212" t="s">
        <v>44</v>
      </c>
      <c r="C152" s="212" t="s">
        <v>4767</v>
      </c>
      <c r="D152" s="212" t="s">
        <v>4768</v>
      </c>
      <c r="E152" s="212" t="s">
        <v>62</v>
      </c>
      <c r="F152" s="212" t="s">
        <v>63</v>
      </c>
      <c r="G152" s="230" t="s">
        <v>3929</v>
      </c>
      <c r="H152" s="212" t="s">
        <v>3930</v>
      </c>
      <c r="I152" s="217"/>
      <c r="J152" s="217"/>
    </row>
    <row r="153" spans="1:10" s="246" customFormat="1">
      <c r="A153" s="212" t="s">
        <v>43</v>
      </c>
      <c r="B153" s="212" t="s">
        <v>44</v>
      </c>
      <c r="C153" s="212" t="s">
        <v>4767</v>
      </c>
      <c r="D153" s="212" t="s">
        <v>4768</v>
      </c>
      <c r="E153" s="212" t="s">
        <v>667</v>
      </c>
      <c r="F153" s="212" t="s">
        <v>668</v>
      </c>
      <c r="G153" s="230" t="s">
        <v>3929</v>
      </c>
      <c r="H153" s="212" t="s">
        <v>3930</v>
      </c>
      <c r="I153" s="217"/>
      <c r="J153" s="217"/>
    </row>
    <row r="154" spans="1:10" s="246" customFormat="1">
      <c r="A154" s="212" t="s">
        <v>43</v>
      </c>
      <c r="B154" s="212" t="s">
        <v>44</v>
      </c>
      <c r="C154" s="212" t="s">
        <v>4767</v>
      </c>
      <c r="D154" s="212" t="s">
        <v>4768</v>
      </c>
      <c r="E154" s="212" t="s">
        <v>67</v>
      </c>
      <c r="F154" s="212" t="s">
        <v>68</v>
      </c>
      <c r="G154" s="230" t="s">
        <v>3929</v>
      </c>
      <c r="H154" s="212" t="s">
        <v>3930</v>
      </c>
      <c r="I154" s="217"/>
      <c r="J154" s="217"/>
    </row>
    <row r="155" spans="1:10" s="246" customFormat="1">
      <c r="A155" s="212" t="s">
        <v>43</v>
      </c>
      <c r="B155" s="212" t="s">
        <v>44</v>
      </c>
      <c r="C155" s="212" t="s">
        <v>4767</v>
      </c>
      <c r="D155" s="212" t="s">
        <v>4768</v>
      </c>
      <c r="E155" s="212" t="s">
        <v>69</v>
      </c>
      <c r="F155" s="212" t="s">
        <v>70</v>
      </c>
      <c r="G155" s="230" t="s">
        <v>3929</v>
      </c>
      <c r="H155" s="212" t="s">
        <v>3930</v>
      </c>
      <c r="I155" s="217"/>
      <c r="J155" s="217"/>
    </row>
    <row r="156" spans="1:10" s="246" customFormat="1">
      <c r="A156" s="212" t="s">
        <v>43</v>
      </c>
      <c r="B156" s="212" t="s">
        <v>44</v>
      </c>
      <c r="C156" s="212" t="s">
        <v>4767</v>
      </c>
      <c r="D156" s="212" t="s">
        <v>4768</v>
      </c>
      <c r="E156" s="212" t="s">
        <v>71</v>
      </c>
      <c r="F156" s="212" t="s">
        <v>72</v>
      </c>
      <c r="G156" s="230" t="s">
        <v>3929</v>
      </c>
      <c r="H156" s="212" t="s">
        <v>3930</v>
      </c>
      <c r="I156" s="217"/>
      <c r="J156" s="217"/>
    </row>
    <row r="157" spans="1:10" s="246" customFormat="1">
      <c r="A157" s="212" t="s">
        <v>43</v>
      </c>
      <c r="B157" s="212" t="s">
        <v>44</v>
      </c>
      <c r="C157" s="212" t="s">
        <v>4767</v>
      </c>
      <c r="D157" s="212" t="s">
        <v>4768</v>
      </c>
      <c r="E157" s="212" t="s">
        <v>74</v>
      </c>
      <c r="F157" s="212" t="s">
        <v>75</v>
      </c>
      <c r="G157" s="230" t="s">
        <v>3929</v>
      </c>
      <c r="H157" s="212" t="s">
        <v>3930</v>
      </c>
      <c r="I157" s="217"/>
      <c r="J157" s="217"/>
    </row>
    <row r="158" spans="1:10" s="246" customFormat="1">
      <c r="A158" s="212" t="s">
        <v>43</v>
      </c>
      <c r="B158" s="212" t="s">
        <v>44</v>
      </c>
      <c r="C158" s="212" t="s">
        <v>4767</v>
      </c>
      <c r="D158" s="212" t="s">
        <v>4768</v>
      </c>
      <c r="E158" s="212" t="s">
        <v>671</v>
      </c>
      <c r="F158" s="212" t="s">
        <v>672</v>
      </c>
      <c r="G158" s="230" t="s">
        <v>3929</v>
      </c>
      <c r="H158" s="212" t="s">
        <v>3930</v>
      </c>
      <c r="I158" s="217"/>
      <c r="J158" s="217"/>
    </row>
    <row r="159" spans="1:10" s="246" customFormat="1">
      <c r="A159" s="212" t="s">
        <v>43</v>
      </c>
      <c r="B159" s="212" t="s">
        <v>44</v>
      </c>
      <c r="C159" s="212" t="s">
        <v>4767</v>
      </c>
      <c r="D159" s="212" t="s">
        <v>4768</v>
      </c>
      <c r="E159" s="212" t="s">
        <v>1432</v>
      </c>
      <c r="F159" s="212" t="s">
        <v>765</v>
      </c>
      <c r="G159" s="230" t="s">
        <v>3929</v>
      </c>
      <c r="H159" s="212" t="s">
        <v>3930</v>
      </c>
      <c r="I159" s="217"/>
      <c r="J159" s="217"/>
    </row>
    <row r="160" spans="1:10" s="246" customFormat="1">
      <c r="A160" s="212" t="s">
        <v>43</v>
      </c>
      <c r="B160" s="212" t="s">
        <v>44</v>
      </c>
      <c r="C160" s="212" t="s">
        <v>4767</v>
      </c>
      <c r="D160" s="212" t="s">
        <v>4768</v>
      </c>
      <c r="E160" s="212" t="s">
        <v>766</v>
      </c>
      <c r="F160" s="212" t="s">
        <v>767</v>
      </c>
      <c r="G160" s="230" t="s">
        <v>3929</v>
      </c>
      <c r="H160" s="212" t="s">
        <v>3930</v>
      </c>
      <c r="I160" s="217"/>
      <c r="J160" s="217"/>
    </row>
    <row r="161" spans="1:10" s="246" customFormat="1">
      <c r="A161" s="212" t="s">
        <v>43</v>
      </c>
      <c r="B161" s="212" t="s">
        <v>44</v>
      </c>
      <c r="C161" s="212" t="s">
        <v>4767</v>
      </c>
      <c r="D161" s="212" t="s">
        <v>4768</v>
      </c>
      <c r="E161" s="212" t="s">
        <v>665</v>
      </c>
      <c r="F161" s="212" t="s">
        <v>666</v>
      </c>
      <c r="G161" s="230" t="s">
        <v>3929</v>
      </c>
      <c r="H161" s="212" t="s">
        <v>3930</v>
      </c>
      <c r="I161" s="217"/>
      <c r="J161" s="217"/>
    </row>
    <row r="162" spans="1:10" s="246" customFormat="1">
      <c r="A162" s="212" t="s">
        <v>43</v>
      </c>
      <c r="B162" s="212" t="s">
        <v>44</v>
      </c>
      <c r="C162" s="212" t="s">
        <v>4767</v>
      </c>
      <c r="D162" s="212" t="s">
        <v>4768</v>
      </c>
      <c r="E162" s="212" t="s">
        <v>91</v>
      </c>
      <c r="F162" s="212" t="s">
        <v>1296</v>
      </c>
      <c r="G162" s="230" t="s">
        <v>3929</v>
      </c>
      <c r="H162" s="212" t="s">
        <v>3930</v>
      </c>
      <c r="I162" s="217"/>
      <c r="J162" s="217"/>
    </row>
    <row r="163" spans="1:10" s="246" customFormat="1">
      <c r="A163" s="212" t="s">
        <v>43</v>
      </c>
      <c r="B163" s="212" t="s">
        <v>44</v>
      </c>
      <c r="C163" s="212" t="s">
        <v>4767</v>
      </c>
      <c r="D163" s="212" t="s">
        <v>4768</v>
      </c>
      <c r="E163" s="212" t="s">
        <v>116</v>
      </c>
      <c r="F163" s="212" t="s">
        <v>1297</v>
      </c>
      <c r="G163" s="230" t="s">
        <v>3929</v>
      </c>
      <c r="H163" s="212" t="s">
        <v>3930</v>
      </c>
      <c r="I163" s="217"/>
      <c r="J163" s="217"/>
    </row>
    <row r="164" spans="1:10" s="246" customFormat="1">
      <c r="A164" s="212" t="s">
        <v>43</v>
      </c>
      <c r="B164" s="212" t="s">
        <v>44</v>
      </c>
      <c r="C164" s="212" t="s">
        <v>4767</v>
      </c>
      <c r="D164" s="212" t="s">
        <v>4768</v>
      </c>
      <c r="E164" s="212" t="s">
        <v>1467</v>
      </c>
      <c r="F164" s="212" t="s">
        <v>1468</v>
      </c>
      <c r="G164" s="230" t="s">
        <v>3929</v>
      </c>
      <c r="H164" s="212" t="s">
        <v>3930</v>
      </c>
      <c r="I164" s="217"/>
      <c r="J164" s="217"/>
    </row>
    <row r="165" spans="1:10" s="246" customFormat="1">
      <c r="A165" s="212" t="s">
        <v>43</v>
      </c>
      <c r="B165" s="212" t="s">
        <v>44</v>
      </c>
      <c r="C165" s="212" t="s">
        <v>4767</v>
      </c>
      <c r="D165" s="212" t="s">
        <v>4768</v>
      </c>
      <c r="E165" s="212" t="s">
        <v>123</v>
      </c>
      <c r="F165" s="212" t="s">
        <v>1298</v>
      </c>
      <c r="G165" s="230" t="s">
        <v>3929</v>
      </c>
      <c r="H165" s="212" t="s">
        <v>3930</v>
      </c>
      <c r="I165" s="217"/>
      <c r="J165" s="217"/>
    </row>
    <row r="166" spans="1:10" s="246" customFormat="1">
      <c r="A166" s="212" t="s">
        <v>43</v>
      </c>
      <c r="B166" s="212" t="s">
        <v>44</v>
      </c>
      <c r="C166" s="212" t="s">
        <v>4767</v>
      </c>
      <c r="D166" s="212" t="s">
        <v>4768</v>
      </c>
      <c r="E166" s="212" t="s">
        <v>129</v>
      </c>
      <c r="F166" s="212" t="s">
        <v>1299</v>
      </c>
      <c r="G166" s="230" t="s">
        <v>3929</v>
      </c>
      <c r="H166" s="212" t="s">
        <v>3930</v>
      </c>
      <c r="I166" s="217"/>
      <c r="J166" s="217"/>
    </row>
    <row r="167" spans="1:10" s="246" customFormat="1">
      <c r="A167" s="212" t="s">
        <v>43</v>
      </c>
      <c r="B167" s="212" t="s">
        <v>44</v>
      </c>
      <c r="C167" s="212" t="s">
        <v>4767</v>
      </c>
      <c r="D167" s="212" t="s">
        <v>4768</v>
      </c>
      <c r="E167" s="212" t="s">
        <v>131</v>
      </c>
      <c r="F167" s="212" t="s">
        <v>1300</v>
      </c>
      <c r="G167" s="230" t="s">
        <v>3929</v>
      </c>
      <c r="H167" s="212" t="s">
        <v>3930</v>
      </c>
      <c r="I167" s="217"/>
      <c r="J167" s="217"/>
    </row>
    <row r="168" spans="1:10" s="246" customFormat="1">
      <c r="A168" s="212" t="s">
        <v>43</v>
      </c>
      <c r="B168" s="212" t="s">
        <v>44</v>
      </c>
      <c r="C168" s="212" t="s">
        <v>4767</v>
      </c>
      <c r="D168" s="212" t="s">
        <v>4768</v>
      </c>
      <c r="E168" s="212" t="s">
        <v>133</v>
      </c>
      <c r="F168" s="212" t="s">
        <v>1469</v>
      </c>
      <c r="G168" s="230" t="s">
        <v>3929</v>
      </c>
      <c r="H168" s="212" t="s">
        <v>3930</v>
      </c>
      <c r="I168" s="217"/>
      <c r="J168" s="217"/>
    </row>
    <row r="169" spans="1:10" s="246" customFormat="1">
      <c r="A169" s="212" t="s">
        <v>43</v>
      </c>
      <c r="B169" s="212" t="s">
        <v>44</v>
      </c>
      <c r="C169" s="212" t="s">
        <v>4767</v>
      </c>
      <c r="D169" s="212" t="s">
        <v>4768</v>
      </c>
      <c r="E169" s="212" t="s">
        <v>137</v>
      </c>
      <c r="F169" s="212" t="s">
        <v>1470</v>
      </c>
      <c r="G169" s="230" t="s">
        <v>3929</v>
      </c>
      <c r="H169" s="212" t="s">
        <v>3930</v>
      </c>
      <c r="I169" s="217"/>
      <c r="J169" s="217"/>
    </row>
    <row r="170" spans="1:10" s="246" customFormat="1">
      <c r="A170" s="212" t="s">
        <v>43</v>
      </c>
      <c r="B170" s="212" t="s">
        <v>44</v>
      </c>
      <c r="C170" s="212" t="s">
        <v>4767</v>
      </c>
      <c r="D170" s="212" t="s">
        <v>4768</v>
      </c>
      <c r="E170" s="212" t="s">
        <v>141</v>
      </c>
      <c r="F170" s="212" t="s">
        <v>142</v>
      </c>
      <c r="G170" s="230" t="s">
        <v>3929</v>
      </c>
      <c r="H170" s="212" t="s">
        <v>3930</v>
      </c>
      <c r="I170" s="217"/>
      <c r="J170" s="217"/>
    </row>
    <row r="171" spans="1:10" s="246" customFormat="1">
      <c r="A171" s="212" t="s">
        <v>43</v>
      </c>
      <c r="B171" s="212" t="s">
        <v>44</v>
      </c>
      <c r="C171" s="212" t="s">
        <v>4767</v>
      </c>
      <c r="D171" s="212" t="s">
        <v>4768</v>
      </c>
      <c r="E171" s="212" t="s">
        <v>141</v>
      </c>
      <c r="F171" s="212" t="s">
        <v>142</v>
      </c>
      <c r="G171" s="230" t="s">
        <v>3939</v>
      </c>
      <c r="H171" s="212" t="s">
        <v>3940</v>
      </c>
      <c r="I171" s="217"/>
      <c r="J171" s="217"/>
    </row>
    <row r="172" spans="1:10" s="246" customFormat="1">
      <c r="A172" s="212" t="s">
        <v>43</v>
      </c>
      <c r="B172" s="212" t="s">
        <v>44</v>
      </c>
      <c r="C172" s="212" t="s">
        <v>4767</v>
      </c>
      <c r="D172" s="212" t="s">
        <v>4768</v>
      </c>
      <c r="E172" s="212" t="s">
        <v>143</v>
      </c>
      <c r="F172" s="212" t="s">
        <v>1301</v>
      </c>
      <c r="G172" s="230" t="s">
        <v>3929</v>
      </c>
      <c r="H172" s="212" t="s">
        <v>3930</v>
      </c>
      <c r="I172" s="217"/>
      <c r="J172" s="217"/>
    </row>
    <row r="173" spans="1:10" s="246" customFormat="1">
      <c r="A173" s="212" t="s">
        <v>43</v>
      </c>
      <c r="B173" s="212" t="s">
        <v>44</v>
      </c>
      <c r="C173" s="212" t="s">
        <v>4767</v>
      </c>
      <c r="D173" s="212" t="s">
        <v>4768</v>
      </c>
      <c r="E173" s="212" t="s">
        <v>144</v>
      </c>
      <c r="F173" s="212" t="s">
        <v>1023</v>
      </c>
      <c r="G173" s="230" t="s">
        <v>3929</v>
      </c>
      <c r="H173" s="212" t="s">
        <v>3930</v>
      </c>
      <c r="I173" s="217"/>
      <c r="J173" s="217"/>
    </row>
    <row r="174" spans="1:10" s="246" customFormat="1">
      <c r="A174" s="212" t="s">
        <v>43</v>
      </c>
      <c r="B174" s="212" t="s">
        <v>44</v>
      </c>
      <c r="C174" s="212" t="s">
        <v>4767</v>
      </c>
      <c r="D174" s="212" t="s">
        <v>4768</v>
      </c>
      <c r="E174" s="212" t="s">
        <v>173</v>
      </c>
      <c r="F174" s="212" t="s">
        <v>1024</v>
      </c>
      <c r="G174" s="230" t="s">
        <v>3929</v>
      </c>
      <c r="H174" s="212" t="s">
        <v>3930</v>
      </c>
      <c r="I174" s="217"/>
      <c r="J174" s="217"/>
    </row>
    <row r="175" spans="1:10" s="246" customFormat="1">
      <c r="A175" s="212" t="s">
        <v>43</v>
      </c>
      <c r="B175" s="212" t="s">
        <v>44</v>
      </c>
      <c r="C175" s="212" t="s">
        <v>4767</v>
      </c>
      <c r="D175" s="212" t="s">
        <v>4768</v>
      </c>
      <c r="E175" s="212" t="s">
        <v>176</v>
      </c>
      <c r="F175" s="212" t="s">
        <v>1025</v>
      </c>
      <c r="G175" s="230" t="s">
        <v>3929</v>
      </c>
      <c r="H175" s="212" t="s">
        <v>3930</v>
      </c>
      <c r="I175" s="217"/>
      <c r="J175" s="217"/>
    </row>
    <row r="176" spans="1:10" s="246" customFormat="1">
      <c r="A176" s="212" t="s">
        <v>43</v>
      </c>
      <c r="B176" s="212" t="s">
        <v>44</v>
      </c>
      <c r="C176" s="212" t="s">
        <v>4767</v>
      </c>
      <c r="D176" s="212" t="s">
        <v>4768</v>
      </c>
      <c r="E176" s="212" t="s">
        <v>179</v>
      </c>
      <c r="F176" s="212" t="s">
        <v>1026</v>
      </c>
      <c r="G176" s="230" t="s">
        <v>3929</v>
      </c>
      <c r="H176" s="212" t="s">
        <v>3930</v>
      </c>
      <c r="I176" s="217"/>
      <c r="J176" s="217"/>
    </row>
    <row r="177" spans="1:10" s="246" customFormat="1">
      <c r="A177" s="212" t="s">
        <v>43</v>
      </c>
      <c r="B177" s="212" t="s">
        <v>44</v>
      </c>
      <c r="C177" s="212" t="s">
        <v>4767</v>
      </c>
      <c r="D177" s="212" t="s">
        <v>4768</v>
      </c>
      <c r="E177" s="212" t="s">
        <v>183</v>
      </c>
      <c r="F177" s="212" t="s">
        <v>1027</v>
      </c>
      <c r="G177" s="230" t="s">
        <v>3929</v>
      </c>
      <c r="H177" s="212" t="s">
        <v>3930</v>
      </c>
      <c r="I177" s="217"/>
      <c r="J177" s="217"/>
    </row>
    <row r="178" spans="1:10" s="246" customFormat="1">
      <c r="A178" s="212" t="s">
        <v>43</v>
      </c>
      <c r="B178" s="212" t="s">
        <v>44</v>
      </c>
      <c r="C178" s="212" t="s">
        <v>4767</v>
      </c>
      <c r="D178" s="212" t="s">
        <v>4768</v>
      </c>
      <c r="E178" s="212" t="s">
        <v>184</v>
      </c>
      <c r="F178" s="212" t="s">
        <v>1028</v>
      </c>
      <c r="G178" s="230" t="s">
        <v>3929</v>
      </c>
      <c r="H178" s="212" t="s">
        <v>3930</v>
      </c>
      <c r="I178" s="217"/>
      <c r="J178" s="217"/>
    </row>
    <row r="179" spans="1:10" s="246" customFormat="1">
      <c r="A179" s="212" t="s">
        <v>43</v>
      </c>
      <c r="B179" s="212" t="s">
        <v>44</v>
      </c>
      <c r="C179" s="212" t="s">
        <v>4767</v>
      </c>
      <c r="D179" s="212" t="s">
        <v>4768</v>
      </c>
      <c r="E179" s="212" t="s">
        <v>186</v>
      </c>
      <c r="F179" s="212" t="s">
        <v>1029</v>
      </c>
      <c r="G179" s="230" t="s">
        <v>3929</v>
      </c>
      <c r="H179" s="212" t="s">
        <v>3930</v>
      </c>
      <c r="I179" s="217"/>
      <c r="J179" s="217"/>
    </row>
    <row r="180" spans="1:10" s="246" customFormat="1">
      <c r="A180" s="212" t="s">
        <v>43</v>
      </c>
      <c r="B180" s="212" t="s">
        <v>44</v>
      </c>
      <c r="C180" s="212" t="s">
        <v>4767</v>
      </c>
      <c r="D180" s="212" t="s">
        <v>4768</v>
      </c>
      <c r="E180" s="212" t="s">
        <v>192</v>
      </c>
      <c r="F180" s="212" t="s">
        <v>1030</v>
      </c>
      <c r="G180" s="230" t="s">
        <v>3929</v>
      </c>
      <c r="H180" s="212" t="s">
        <v>3930</v>
      </c>
      <c r="I180" s="217"/>
      <c r="J180" s="217"/>
    </row>
    <row r="181" spans="1:10" s="246" customFormat="1">
      <c r="A181" s="212" t="s">
        <v>43</v>
      </c>
      <c r="B181" s="212" t="s">
        <v>44</v>
      </c>
      <c r="C181" s="212" t="s">
        <v>4767</v>
      </c>
      <c r="D181" s="212" t="s">
        <v>4768</v>
      </c>
      <c r="E181" s="212" t="s">
        <v>193</v>
      </c>
      <c r="F181" s="212" t="s">
        <v>1031</v>
      </c>
      <c r="G181" s="230" t="s">
        <v>3929</v>
      </c>
      <c r="H181" s="212" t="s">
        <v>3930</v>
      </c>
      <c r="I181" s="217"/>
      <c r="J181" s="217"/>
    </row>
    <row r="182" spans="1:10" s="246" customFormat="1">
      <c r="A182" s="212" t="s">
        <v>43</v>
      </c>
      <c r="B182" s="212" t="s">
        <v>44</v>
      </c>
      <c r="C182" s="212" t="s">
        <v>4767</v>
      </c>
      <c r="D182" s="212" t="s">
        <v>4768</v>
      </c>
      <c r="E182" s="212" t="s">
        <v>1471</v>
      </c>
      <c r="F182" s="212" t="s">
        <v>1472</v>
      </c>
      <c r="G182" s="230" t="s">
        <v>3929</v>
      </c>
      <c r="H182" s="212" t="s">
        <v>3930</v>
      </c>
      <c r="I182" s="217"/>
      <c r="J182" s="217"/>
    </row>
    <row r="183" spans="1:10" s="246" customFormat="1">
      <c r="A183" s="212" t="s">
        <v>43</v>
      </c>
      <c r="B183" s="212" t="s">
        <v>44</v>
      </c>
      <c r="C183" s="212" t="s">
        <v>4767</v>
      </c>
      <c r="D183" s="212" t="s">
        <v>4768</v>
      </c>
      <c r="E183" s="212" t="s">
        <v>663</v>
      </c>
      <c r="F183" s="212" t="s">
        <v>664</v>
      </c>
      <c r="G183" s="230" t="s">
        <v>3929</v>
      </c>
      <c r="H183" s="212" t="s">
        <v>3930</v>
      </c>
      <c r="I183" s="217"/>
      <c r="J183" s="217"/>
    </row>
    <row r="184" spans="1:10" s="246" customFormat="1">
      <c r="A184" s="212" t="s">
        <v>43</v>
      </c>
      <c r="B184" s="212" t="s">
        <v>44</v>
      </c>
      <c r="C184" s="212" t="s">
        <v>4767</v>
      </c>
      <c r="D184" s="212" t="s">
        <v>4768</v>
      </c>
      <c r="E184" s="212" t="s">
        <v>1218</v>
      </c>
      <c r="F184" s="212" t="s">
        <v>1473</v>
      </c>
      <c r="G184" s="230" t="s">
        <v>3929</v>
      </c>
      <c r="H184" s="212" t="s">
        <v>3930</v>
      </c>
      <c r="I184" s="217"/>
      <c r="J184" s="217"/>
    </row>
    <row r="185" spans="1:10" s="246" customFormat="1">
      <c r="A185" s="212" t="s">
        <v>43</v>
      </c>
      <c r="B185" s="212" t="s">
        <v>44</v>
      </c>
      <c r="C185" s="212" t="s">
        <v>4767</v>
      </c>
      <c r="D185" s="212" t="s">
        <v>4768</v>
      </c>
      <c r="E185" s="212" t="s">
        <v>1303</v>
      </c>
      <c r="F185" s="212" t="s">
        <v>1474</v>
      </c>
      <c r="G185" s="230" t="s">
        <v>3929</v>
      </c>
      <c r="H185" s="212" t="s">
        <v>3930</v>
      </c>
      <c r="I185" s="217"/>
      <c r="J185" s="217"/>
    </row>
    <row r="186" spans="1:10" s="246" customFormat="1">
      <c r="A186" s="212" t="s">
        <v>43</v>
      </c>
      <c r="B186" s="212" t="s">
        <v>44</v>
      </c>
      <c r="C186" s="212" t="s">
        <v>4767</v>
      </c>
      <c r="D186" s="212" t="s">
        <v>4768</v>
      </c>
      <c r="E186" s="212" t="s">
        <v>1475</v>
      </c>
      <c r="F186" s="212" t="s">
        <v>1476</v>
      </c>
      <c r="G186" s="230" t="s">
        <v>3929</v>
      </c>
      <c r="H186" s="212" t="s">
        <v>3930</v>
      </c>
      <c r="I186" s="217"/>
      <c r="J186" s="217"/>
    </row>
    <row r="187" spans="1:10" s="246" customFormat="1">
      <c r="A187" s="212" t="s">
        <v>43</v>
      </c>
      <c r="B187" s="212" t="s">
        <v>44</v>
      </c>
      <c r="C187" s="212" t="s">
        <v>4767</v>
      </c>
      <c r="D187" s="212" t="s">
        <v>4768</v>
      </c>
      <c r="E187" s="212" t="s">
        <v>1477</v>
      </c>
      <c r="F187" s="212" t="s">
        <v>1478</v>
      </c>
      <c r="G187" s="230" t="s">
        <v>3929</v>
      </c>
      <c r="H187" s="212" t="s">
        <v>3930</v>
      </c>
      <c r="I187" s="217"/>
      <c r="J187" s="217"/>
    </row>
    <row r="188" spans="1:10" s="246" customFormat="1">
      <c r="A188" s="212" t="s">
        <v>43</v>
      </c>
      <c r="B188" s="212" t="s">
        <v>44</v>
      </c>
      <c r="C188" s="212" t="s">
        <v>4767</v>
      </c>
      <c r="D188" s="212" t="s">
        <v>4768</v>
      </c>
      <c r="E188" s="212" t="s">
        <v>669</v>
      </c>
      <c r="F188" s="212" t="s">
        <v>670</v>
      </c>
      <c r="G188" s="230" t="s">
        <v>3929</v>
      </c>
      <c r="H188" s="212" t="s">
        <v>3930</v>
      </c>
      <c r="I188" s="217"/>
      <c r="J188" s="217"/>
    </row>
    <row r="189" spans="1:10" s="246" customFormat="1">
      <c r="A189" s="212" t="s">
        <v>43</v>
      </c>
      <c r="B189" s="212" t="s">
        <v>44</v>
      </c>
      <c r="C189" s="212" t="s">
        <v>4767</v>
      </c>
      <c r="D189" s="212" t="s">
        <v>4768</v>
      </c>
      <c r="E189" s="212" t="s">
        <v>229</v>
      </c>
      <c r="F189" s="212" t="s">
        <v>1213</v>
      </c>
      <c r="G189" s="230" t="s">
        <v>3929</v>
      </c>
      <c r="H189" s="212" t="s">
        <v>3930</v>
      </c>
      <c r="I189" s="217"/>
      <c r="J189" s="217"/>
    </row>
    <row r="190" spans="1:10" s="246" customFormat="1">
      <c r="A190" s="212" t="s">
        <v>43</v>
      </c>
      <c r="B190" s="212" t="s">
        <v>44</v>
      </c>
      <c r="C190" s="212" t="s">
        <v>4767</v>
      </c>
      <c r="D190" s="212" t="s">
        <v>4768</v>
      </c>
      <c r="E190" s="212" t="s">
        <v>676</v>
      </c>
      <c r="F190" s="212" t="s">
        <v>677</v>
      </c>
      <c r="G190" s="230" t="s">
        <v>3929</v>
      </c>
      <c r="H190" s="212" t="s">
        <v>3930</v>
      </c>
      <c r="I190" s="217"/>
      <c r="J190" s="217"/>
    </row>
    <row r="191" spans="1:10" s="246" customFormat="1">
      <c r="A191" s="212" t="s">
        <v>43</v>
      </c>
      <c r="B191" s="212" t="s">
        <v>44</v>
      </c>
      <c r="C191" s="212" t="s">
        <v>4767</v>
      </c>
      <c r="D191" s="212" t="s">
        <v>4768</v>
      </c>
      <c r="E191" s="212" t="s">
        <v>1551</v>
      </c>
      <c r="F191" s="212" t="s">
        <v>1545</v>
      </c>
      <c r="G191" s="230" t="s">
        <v>3929</v>
      </c>
      <c r="H191" s="212" t="s">
        <v>3930</v>
      </c>
      <c r="I191" s="217"/>
      <c r="J191" s="217"/>
    </row>
    <row r="192" spans="1:10" s="246" customFormat="1">
      <c r="A192" s="212" t="s">
        <v>43</v>
      </c>
      <c r="B192" s="212" t="s">
        <v>44</v>
      </c>
      <c r="C192" s="212" t="s">
        <v>4767</v>
      </c>
      <c r="D192" s="212" t="s">
        <v>4768</v>
      </c>
      <c r="E192" s="212" t="s">
        <v>1552</v>
      </c>
      <c r="F192" s="212" t="s">
        <v>2289</v>
      </c>
      <c r="G192" s="230" t="s">
        <v>3929</v>
      </c>
      <c r="H192" s="212" t="s">
        <v>3930</v>
      </c>
      <c r="I192" s="217"/>
      <c r="J192" s="217"/>
    </row>
    <row r="193" spans="1:10" s="246" customFormat="1">
      <c r="A193" s="212" t="s">
        <v>43</v>
      </c>
      <c r="B193" s="212" t="s">
        <v>44</v>
      </c>
      <c r="C193" s="212" t="s">
        <v>4767</v>
      </c>
      <c r="D193" s="212" t="s">
        <v>4768</v>
      </c>
      <c r="E193" s="212" t="s">
        <v>2300</v>
      </c>
      <c r="F193" s="212" t="s">
        <v>4071</v>
      </c>
      <c r="G193" s="230" t="s">
        <v>3929</v>
      </c>
      <c r="H193" s="212" t="s">
        <v>3930</v>
      </c>
      <c r="I193" s="217"/>
      <c r="J193" s="217"/>
    </row>
    <row r="194" spans="1:10" s="246" customFormat="1">
      <c r="A194" s="212" t="s">
        <v>43</v>
      </c>
      <c r="B194" s="212" t="s">
        <v>44</v>
      </c>
      <c r="C194" s="212" t="s">
        <v>4767</v>
      </c>
      <c r="D194" s="212" t="s">
        <v>4768</v>
      </c>
      <c r="E194" s="212" t="s">
        <v>4072</v>
      </c>
      <c r="F194" s="212" t="s">
        <v>2297</v>
      </c>
      <c r="G194" s="230" t="s">
        <v>3929</v>
      </c>
      <c r="H194" s="212" t="s">
        <v>3930</v>
      </c>
      <c r="I194" s="217"/>
      <c r="J194" s="217"/>
    </row>
    <row r="195" spans="1:10" s="246" customFormat="1">
      <c r="A195" s="212" t="s">
        <v>43</v>
      </c>
      <c r="B195" s="212" t="s">
        <v>44</v>
      </c>
      <c r="C195" s="212" t="s">
        <v>4769</v>
      </c>
      <c r="D195" s="212" t="s">
        <v>4770</v>
      </c>
      <c r="E195" s="212" t="s">
        <v>673</v>
      </c>
      <c r="F195" s="212" t="s">
        <v>674</v>
      </c>
      <c r="G195" s="230" t="s">
        <v>3929</v>
      </c>
      <c r="H195" s="212" t="s">
        <v>3930</v>
      </c>
      <c r="I195" s="217"/>
      <c r="J195" s="217"/>
    </row>
    <row r="196" spans="1:10" s="246" customFormat="1">
      <c r="A196" s="212" t="s">
        <v>529</v>
      </c>
      <c r="B196" s="212" t="s">
        <v>768</v>
      </c>
      <c r="C196" s="212" t="s">
        <v>4769</v>
      </c>
      <c r="D196" s="212" t="s">
        <v>4770</v>
      </c>
      <c r="E196" s="212" t="s">
        <v>678</v>
      </c>
      <c r="F196" s="212" t="s">
        <v>679</v>
      </c>
      <c r="G196" s="230" t="s">
        <v>3923</v>
      </c>
      <c r="H196" s="212" t="s">
        <v>3924</v>
      </c>
      <c r="I196" s="217"/>
      <c r="J196" s="217"/>
    </row>
    <row r="197" spans="1:10" s="246" customFormat="1">
      <c r="A197" s="212" t="s">
        <v>529</v>
      </c>
      <c r="B197" s="212" t="s">
        <v>768</v>
      </c>
      <c r="C197" s="212" t="s">
        <v>4769</v>
      </c>
      <c r="D197" s="212" t="s">
        <v>4770</v>
      </c>
      <c r="E197" s="212" t="s">
        <v>680</v>
      </c>
      <c r="F197" s="212" t="s">
        <v>681</v>
      </c>
      <c r="G197" s="230" t="s">
        <v>3923</v>
      </c>
      <c r="H197" s="212" t="s">
        <v>3924</v>
      </c>
      <c r="I197" s="217"/>
      <c r="J197" s="217"/>
    </row>
    <row r="198" spans="1:10" s="246" customFormat="1">
      <c r="A198" s="212" t="s">
        <v>529</v>
      </c>
      <c r="B198" s="212" t="s">
        <v>768</v>
      </c>
      <c r="C198" s="212" t="s">
        <v>4769</v>
      </c>
      <c r="D198" s="212" t="s">
        <v>4770</v>
      </c>
      <c r="E198" s="212" t="s">
        <v>769</v>
      </c>
      <c r="F198" s="212" t="s">
        <v>770</v>
      </c>
      <c r="G198" s="230" t="s">
        <v>3923</v>
      </c>
      <c r="H198" s="212" t="s">
        <v>3924</v>
      </c>
      <c r="I198" s="217"/>
      <c r="J198" s="217"/>
    </row>
    <row r="199" spans="1:10" s="246" customFormat="1">
      <c r="A199" s="212" t="s">
        <v>529</v>
      </c>
      <c r="B199" s="212" t="s">
        <v>768</v>
      </c>
      <c r="C199" s="212" t="s">
        <v>4769</v>
      </c>
      <c r="D199" s="212" t="s">
        <v>4770</v>
      </c>
      <c r="E199" s="212" t="s">
        <v>682</v>
      </c>
      <c r="F199" s="212" t="s">
        <v>683</v>
      </c>
      <c r="G199" s="230" t="s">
        <v>3923</v>
      </c>
      <c r="H199" s="212" t="s">
        <v>3924</v>
      </c>
      <c r="I199" s="217"/>
      <c r="J199" s="217"/>
    </row>
    <row r="200" spans="1:10" s="246" customFormat="1">
      <c r="A200" s="212" t="s">
        <v>529</v>
      </c>
      <c r="B200" s="212" t="s">
        <v>768</v>
      </c>
      <c r="C200" s="212" t="s">
        <v>4769</v>
      </c>
      <c r="D200" s="212" t="s">
        <v>4770</v>
      </c>
      <c r="E200" s="212" t="s">
        <v>771</v>
      </c>
      <c r="F200" s="212" t="s">
        <v>765</v>
      </c>
      <c r="G200" s="230" t="s">
        <v>3923</v>
      </c>
      <c r="H200" s="212" t="s">
        <v>3924</v>
      </c>
      <c r="I200" s="217"/>
      <c r="J200" s="217"/>
    </row>
    <row r="201" spans="1:10" s="246" customFormat="1">
      <c r="A201" s="212" t="s">
        <v>529</v>
      </c>
      <c r="B201" s="212" t="s">
        <v>768</v>
      </c>
      <c r="C201" s="212" t="s">
        <v>4769</v>
      </c>
      <c r="D201" s="212" t="s">
        <v>4770</v>
      </c>
      <c r="E201" s="212" t="s">
        <v>684</v>
      </c>
      <c r="F201" s="212" t="s">
        <v>1302</v>
      </c>
      <c r="G201" s="230" t="s">
        <v>3923</v>
      </c>
      <c r="H201" s="212" t="s">
        <v>3924</v>
      </c>
      <c r="I201" s="217"/>
      <c r="J201" s="217"/>
    </row>
    <row r="202" spans="1:10" s="246" customFormat="1">
      <c r="A202" s="212" t="s">
        <v>529</v>
      </c>
      <c r="B202" s="212" t="s">
        <v>768</v>
      </c>
      <c r="C202" s="212" t="s">
        <v>4769</v>
      </c>
      <c r="D202" s="212" t="s">
        <v>4770</v>
      </c>
      <c r="E202" s="212" t="s">
        <v>685</v>
      </c>
      <c r="F202" s="212" t="s">
        <v>1032</v>
      </c>
      <c r="G202" s="230" t="s">
        <v>3923</v>
      </c>
      <c r="H202" s="212" t="s">
        <v>3924</v>
      </c>
      <c r="I202" s="217"/>
      <c r="J202" s="217"/>
    </row>
    <row r="203" spans="1:10" s="246" customFormat="1">
      <c r="A203" s="212" t="s">
        <v>529</v>
      </c>
      <c r="B203" s="212" t="s">
        <v>768</v>
      </c>
      <c r="C203" s="212" t="s">
        <v>4769</v>
      </c>
      <c r="D203" s="212" t="s">
        <v>4770</v>
      </c>
      <c r="E203" s="212" t="s">
        <v>686</v>
      </c>
      <c r="F203" s="212" t="s">
        <v>687</v>
      </c>
      <c r="G203" s="230" t="s">
        <v>3923</v>
      </c>
      <c r="H203" s="212" t="s">
        <v>3924</v>
      </c>
      <c r="I203" s="217"/>
      <c r="J203" s="217"/>
    </row>
    <row r="204" spans="1:10" s="246" customFormat="1">
      <c r="A204" s="212" t="s">
        <v>529</v>
      </c>
      <c r="B204" s="212" t="s">
        <v>768</v>
      </c>
      <c r="C204" s="212" t="s">
        <v>4769</v>
      </c>
      <c r="D204" s="212" t="s">
        <v>4770</v>
      </c>
      <c r="E204" s="212" t="s">
        <v>688</v>
      </c>
      <c r="F204" s="212" t="s">
        <v>675</v>
      </c>
      <c r="G204" s="230" t="s">
        <v>3923</v>
      </c>
      <c r="H204" s="212" t="s">
        <v>3924</v>
      </c>
      <c r="I204" s="217"/>
      <c r="J204" s="217"/>
    </row>
    <row r="205" spans="1:10" s="246" customFormat="1">
      <c r="A205" s="212" t="s">
        <v>529</v>
      </c>
      <c r="B205" s="212" t="s">
        <v>768</v>
      </c>
      <c r="C205" s="212" t="s">
        <v>4769</v>
      </c>
      <c r="D205" s="212" t="s">
        <v>4770</v>
      </c>
      <c r="E205" s="212" t="s">
        <v>1544</v>
      </c>
      <c r="F205" s="212" t="s">
        <v>1545</v>
      </c>
      <c r="G205" s="230" t="s">
        <v>3923</v>
      </c>
      <c r="H205" s="212" t="s">
        <v>3924</v>
      </c>
      <c r="I205" s="217"/>
      <c r="J205" s="217"/>
    </row>
    <row r="206" spans="1:10" s="246" customFormat="1">
      <c r="A206" s="212" t="s">
        <v>529</v>
      </c>
      <c r="B206" s="212" t="s">
        <v>768</v>
      </c>
      <c r="C206" s="212" t="s">
        <v>4769</v>
      </c>
      <c r="D206" s="212" t="s">
        <v>4770</v>
      </c>
      <c r="E206" s="212" t="s">
        <v>1546</v>
      </c>
      <c r="F206" s="212" t="s">
        <v>2289</v>
      </c>
      <c r="G206" s="230" t="s">
        <v>3923</v>
      </c>
      <c r="H206" s="212" t="s">
        <v>3924</v>
      </c>
      <c r="I206" s="217"/>
      <c r="J206" s="217"/>
    </row>
    <row r="207" spans="1:10" s="246" customFormat="1">
      <c r="A207" s="212" t="s">
        <v>529</v>
      </c>
      <c r="B207" s="212" t="s">
        <v>768</v>
      </c>
      <c r="C207" s="212" t="s">
        <v>4769</v>
      </c>
      <c r="D207" s="212" t="s">
        <v>4770</v>
      </c>
      <c r="E207" s="212" t="s">
        <v>2301</v>
      </c>
      <c r="F207" s="212" t="s">
        <v>2302</v>
      </c>
      <c r="G207" s="230" t="s">
        <v>3923</v>
      </c>
      <c r="H207" s="212" t="s">
        <v>3924</v>
      </c>
      <c r="I207" s="217"/>
      <c r="J207" s="217"/>
    </row>
    <row r="208" spans="1:10" s="246" customFormat="1">
      <c r="A208" s="212" t="s">
        <v>529</v>
      </c>
      <c r="B208" s="212" t="s">
        <v>768</v>
      </c>
      <c r="C208" s="212" t="s">
        <v>4769</v>
      </c>
      <c r="D208" s="212" t="s">
        <v>4770</v>
      </c>
      <c r="E208" s="212" t="s">
        <v>4073</v>
      </c>
      <c r="F208" s="212" t="s">
        <v>2297</v>
      </c>
      <c r="G208" s="230" t="s">
        <v>3923</v>
      </c>
      <c r="H208" s="212" t="s">
        <v>3924</v>
      </c>
      <c r="I208" s="217"/>
      <c r="J208" s="217"/>
    </row>
    <row r="209" spans="1:10" s="246" customFormat="1">
      <c r="A209" s="212" t="s">
        <v>792</v>
      </c>
      <c r="B209" s="212" t="s">
        <v>793</v>
      </c>
      <c r="C209" s="212" t="s">
        <v>4769</v>
      </c>
      <c r="D209" s="212" t="s">
        <v>4770</v>
      </c>
      <c r="E209" s="212" t="s">
        <v>794</v>
      </c>
      <c r="F209" s="212" t="s">
        <v>795</v>
      </c>
      <c r="G209" s="230" t="s">
        <v>3923</v>
      </c>
      <c r="H209" s="212" t="s">
        <v>3924</v>
      </c>
      <c r="I209" s="217"/>
      <c r="J209" s="217"/>
    </row>
    <row r="210" spans="1:10" s="246" customFormat="1">
      <c r="A210" s="212" t="s">
        <v>792</v>
      </c>
      <c r="B210" s="212" t="s">
        <v>793</v>
      </c>
      <c r="C210" s="212" t="s">
        <v>4769</v>
      </c>
      <c r="D210" s="212" t="s">
        <v>4770</v>
      </c>
      <c r="E210" s="212" t="s">
        <v>796</v>
      </c>
      <c r="F210" s="212" t="s">
        <v>2303</v>
      </c>
      <c r="G210" s="230" t="s">
        <v>3923</v>
      </c>
      <c r="H210" s="212" t="s">
        <v>3924</v>
      </c>
      <c r="I210" s="217"/>
      <c r="J210" s="217"/>
    </row>
    <row r="211" spans="1:10" s="246" customFormat="1">
      <c r="A211" s="212" t="s">
        <v>797</v>
      </c>
      <c r="B211" s="212" t="s">
        <v>798</v>
      </c>
      <c r="C211" s="212" t="s">
        <v>4769</v>
      </c>
      <c r="D211" s="212" t="s">
        <v>4770</v>
      </c>
      <c r="E211" s="212" t="s">
        <v>799</v>
      </c>
      <c r="F211" s="212" t="s">
        <v>800</v>
      </c>
      <c r="G211" s="230" t="s">
        <v>3931</v>
      </c>
      <c r="H211" s="212" t="s">
        <v>3932</v>
      </c>
      <c r="I211" s="217"/>
      <c r="J211" s="217"/>
    </row>
    <row r="212" spans="1:10" s="246" customFormat="1">
      <c r="A212" s="212" t="s">
        <v>797</v>
      </c>
      <c r="B212" s="212" t="s">
        <v>798</v>
      </c>
      <c r="C212" s="212" t="s">
        <v>4769</v>
      </c>
      <c r="D212" s="212" t="s">
        <v>4770</v>
      </c>
      <c r="E212" s="212" t="s">
        <v>801</v>
      </c>
      <c r="F212" s="212" t="s">
        <v>802</v>
      </c>
      <c r="G212" s="230" t="s">
        <v>3931</v>
      </c>
      <c r="H212" s="212" t="s">
        <v>3932</v>
      </c>
      <c r="I212" s="217"/>
      <c r="J212" s="217"/>
    </row>
    <row r="213" spans="1:10" s="246" customFormat="1">
      <c r="A213" s="212" t="s">
        <v>797</v>
      </c>
      <c r="B213" s="212" t="s">
        <v>798</v>
      </c>
      <c r="C213" s="212" t="s">
        <v>4769</v>
      </c>
      <c r="D213" s="212" t="s">
        <v>4770</v>
      </c>
      <c r="E213" s="212" t="s">
        <v>803</v>
      </c>
      <c r="F213" s="212" t="s">
        <v>1033</v>
      </c>
      <c r="G213" s="230" t="s">
        <v>3931</v>
      </c>
      <c r="H213" s="212" t="s">
        <v>3932</v>
      </c>
      <c r="I213" s="217"/>
      <c r="J213" s="217"/>
    </row>
    <row r="214" spans="1:10" s="246" customFormat="1">
      <c r="A214" s="212" t="s">
        <v>797</v>
      </c>
      <c r="B214" s="212" t="s">
        <v>798</v>
      </c>
      <c r="C214" s="212" t="s">
        <v>4769</v>
      </c>
      <c r="D214" s="212" t="s">
        <v>4770</v>
      </c>
      <c r="E214" s="212" t="s">
        <v>4074</v>
      </c>
      <c r="F214" s="212" t="s">
        <v>765</v>
      </c>
      <c r="G214" s="230" t="s">
        <v>3931</v>
      </c>
      <c r="H214" s="212" t="s">
        <v>3932</v>
      </c>
      <c r="I214" s="217"/>
      <c r="J214" s="217"/>
    </row>
    <row r="215" spans="1:10" s="246" customFormat="1">
      <c r="A215" s="212" t="s">
        <v>797</v>
      </c>
      <c r="B215" s="212" t="s">
        <v>798</v>
      </c>
      <c r="C215" s="212" t="s">
        <v>4769</v>
      </c>
      <c r="D215" s="212" t="s">
        <v>4770</v>
      </c>
      <c r="E215" s="212" t="s">
        <v>804</v>
      </c>
      <c r="F215" s="212" t="s">
        <v>805</v>
      </c>
      <c r="G215" s="230" t="s">
        <v>3931</v>
      </c>
      <c r="H215" s="212" t="s">
        <v>3932</v>
      </c>
      <c r="I215" s="217"/>
      <c r="J215" s="217"/>
    </row>
    <row r="216" spans="1:10" s="246" customFormat="1">
      <c r="A216" s="212" t="s">
        <v>797</v>
      </c>
      <c r="B216" s="212" t="s">
        <v>798</v>
      </c>
      <c r="C216" s="212" t="s">
        <v>4769</v>
      </c>
      <c r="D216" s="212" t="s">
        <v>4770</v>
      </c>
      <c r="E216" s="212" t="s">
        <v>4075</v>
      </c>
      <c r="F216" s="212" t="s">
        <v>4076</v>
      </c>
      <c r="G216" s="230" t="s">
        <v>3931</v>
      </c>
      <c r="H216" s="212" t="s">
        <v>3932</v>
      </c>
      <c r="I216" s="217"/>
      <c r="J216" s="217"/>
    </row>
    <row r="217" spans="1:10" s="246" customFormat="1">
      <c r="A217" s="212" t="s">
        <v>806</v>
      </c>
      <c r="B217" s="212" t="s">
        <v>807</v>
      </c>
      <c r="C217" s="212" t="s">
        <v>4771</v>
      </c>
      <c r="D217" s="212" t="s">
        <v>4772</v>
      </c>
      <c r="E217" s="212" t="s">
        <v>808</v>
      </c>
      <c r="F217" s="212" t="s">
        <v>809</v>
      </c>
      <c r="G217" s="230" t="s">
        <v>3943</v>
      </c>
      <c r="H217" s="212" t="s">
        <v>3944</v>
      </c>
      <c r="I217" s="217"/>
      <c r="J217" s="217"/>
    </row>
    <row r="218" spans="1:10" s="246" customFormat="1">
      <c r="A218" s="212" t="s">
        <v>806</v>
      </c>
      <c r="B218" s="212" t="s">
        <v>807</v>
      </c>
      <c r="C218" s="212" t="s">
        <v>4771</v>
      </c>
      <c r="D218" s="212" t="s">
        <v>4772</v>
      </c>
      <c r="E218" s="212" t="s">
        <v>810</v>
      </c>
      <c r="F218" s="212" t="s">
        <v>811</v>
      </c>
      <c r="G218" s="230" t="s">
        <v>3943</v>
      </c>
      <c r="H218" s="212" t="s">
        <v>3944</v>
      </c>
      <c r="I218" s="217"/>
      <c r="J218" s="217"/>
    </row>
    <row r="219" spans="1:10" s="246" customFormat="1">
      <c r="A219" s="212" t="s">
        <v>806</v>
      </c>
      <c r="B219" s="212" t="s">
        <v>807</v>
      </c>
      <c r="C219" s="212" t="s">
        <v>4771</v>
      </c>
      <c r="D219" s="212" t="s">
        <v>4772</v>
      </c>
      <c r="E219" s="212" t="s">
        <v>812</v>
      </c>
      <c r="F219" s="212" t="s">
        <v>813</v>
      </c>
      <c r="G219" s="230" t="s">
        <v>3945</v>
      </c>
      <c r="H219" s="212" t="s">
        <v>3946</v>
      </c>
      <c r="I219" s="217"/>
      <c r="J219" s="217"/>
    </row>
    <row r="220" spans="1:10" s="246" customFormat="1">
      <c r="A220" s="212" t="s">
        <v>806</v>
      </c>
      <c r="B220" s="212" t="s">
        <v>807</v>
      </c>
      <c r="C220" s="212" t="s">
        <v>4771</v>
      </c>
      <c r="D220" s="212" t="s">
        <v>4772</v>
      </c>
      <c r="E220" s="212" t="s">
        <v>814</v>
      </c>
      <c r="F220" s="212" t="s">
        <v>815</v>
      </c>
      <c r="G220" s="230" t="s">
        <v>3943</v>
      </c>
      <c r="H220" s="212" t="s">
        <v>3944</v>
      </c>
      <c r="I220" s="217"/>
      <c r="J220" s="217"/>
    </row>
    <row r="221" spans="1:10" s="246" customFormat="1">
      <c r="A221" s="212" t="s">
        <v>806</v>
      </c>
      <c r="B221" s="212" t="s">
        <v>807</v>
      </c>
      <c r="C221" s="212" t="s">
        <v>4771</v>
      </c>
      <c r="D221" s="212" t="s">
        <v>4772</v>
      </c>
      <c r="E221" s="212" t="s">
        <v>816</v>
      </c>
      <c r="F221" s="212" t="s">
        <v>817</v>
      </c>
      <c r="G221" s="230" t="s">
        <v>3943</v>
      </c>
      <c r="H221" s="212" t="s">
        <v>3944</v>
      </c>
      <c r="I221" s="217"/>
      <c r="J221" s="217"/>
    </row>
    <row r="222" spans="1:10" s="246" customFormat="1">
      <c r="A222" s="212" t="s">
        <v>806</v>
      </c>
      <c r="B222" s="212" t="s">
        <v>807</v>
      </c>
      <c r="C222" s="212" t="s">
        <v>4771</v>
      </c>
      <c r="D222" s="212" t="s">
        <v>4772</v>
      </c>
      <c r="E222" s="212" t="s">
        <v>818</v>
      </c>
      <c r="F222" s="212" t="s">
        <v>819</v>
      </c>
      <c r="G222" s="230" t="s">
        <v>3943</v>
      </c>
      <c r="H222" s="212" t="s">
        <v>3944</v>
      </c>
      <c r="I222" s="217"/>
      <c r="J222" s="217"/>
    </row>
    <row r="223" spans="1:10" s="246" customFormat="1">
      <c r="A223" s="212" t="s">
        <v>806</v>
      </c>
      <c r="B223" s="212" t="s">
        <v>807</v>
      </c>
      <c r="C223" s="212" t="s">
        <v>4771</v>
      </c>
      <c r="D223" s="212" t="s">
        <v>4772</v>
      </c>
      <c r="E223" s="212" t="s">
        <v>820</v>
      </c>
      <c r="F223" s="212" t="s">
        <v>821</v>
      </c>
      <c r="G223" s="230" t="s">
        <v>3943</v>
      </c>
      <c r="H223" s="212" t="s">
        <v>3944</v>
      </c>
      <c r="I223" s="217"/>
      <c r="J223" s="217"/>
    </row>
    <row r="224" spans="1:10" s="246" customFormat="1">
      <c r="A224" s="212" t="s">
        <v>806</v>
      </c>
      <c r="B224" s="212" t="s">
        <v>807</v>
      </c>
      <c r="C224" s="212" t="s">
        <v>4771</v>
      </c>
      <c r="D224" s="212" t="s">
        <v>4772</v>
      </c>
      <c r="E224" s="212" t="s">
        <v>820</v>
      </c>
      <c r="F224" s="212" t="s">
        <v>821</v>
      </c>
      <c r="G224" s="230" t="s">
        <v>3925</v>
      </c>
      <c r="H224" s="212" t="s">
        <v>3926</v>
      </c>
      <c r="I224" s="217"/>
      <c r="J224" s="217"/>
    </row>
    <row r="225" spans="1:10" s="246" customFormat="1">
      <c r="A225" s="212" t="s">
        <v>806</v>
      </c>
      <c r="B225" s="212" t="s">
        <v>807</v>
      </c>
      <c r="C225" s="212" t="s">
        <v>4771</v>
      </c>
      <c r="D225" s="212" t="s">
        <v>4772</v>
      </c>
      <c r="E225" s="212" t="s">
        <v>1219</v>
      </c>
      <c r="F225" s="212" t="s">
        <v>1220</v>
      </c>
      <c r="G225" s="230" t="s">
        <v>3943</v>
      </c>
      <c r="H225" s="212" t="s">
        <v>3944</v>
      </c>
      <c r="I225" s="217"/>
      <c r="J225" s="217"/>
    </row>
    <row r="226" spans="1:10" s="246" customFormat="1">
      <c r="A226" s="212" t="s">
        <v>806</v>
      </c>
      <c r="B226" s="212" t="s">
        <v>807</v>
      </c>
      <c r="C226" s="212" t="s">
        <v>4771</v>
      </c>
      <c r="D226" s="212" t="s">
        <v>4772</v>
      </c>
      <c r="E226" s="212" t="s">
        <v>2304</v>
      </c>
      <c r="F226" s="212" t="s">
        <v>2305</v>
      </c>
      <c r="G226" s="230" t="s">
        <v>3943</v>
      </c>
      <c r="H226" s="212" t="s">
        <v>3944</v>
      </c>
      <c r="I226" s="217"/>
      <c r="J226" s="217"/>
    </row>
    <row r="227" spans="1:10" s="246" customFormat="1">
      <c r="A227" s="212" t="s">
        <v>806</v>
      </c>
      <c r="B227" s="212" t="s">
        <v>807</v>
      </c>
      <c r="C227" s="212" t="s">
        <v>4771</v>
      </c>
      <c r="D227" s="212" t="s">
        <v>4772</v>
      </c>
      <c r="E227" s="212" t="s">
        <v>822</v>
      </c>
      <c r="F227" s="212" t="s">
        <v>823</v>
      </c>
      <c r="G227" s="230" t="s">
        <v>3943</v>
      </c>
      <c r="H227" s="212" t="s">
        <v>3944</v>
      </c>
      <c r="I227" s="217"/>
      <c r="J227" s="217"/>
    </row>
    <row r="228" spans="1:10" s="246" customFormat="1">
      <c r="A228" s="212" t="s">
        <v>806</v>
      </c>
      <c r="B228" s="212" t="s">
        <v>807</v>
      </c>
      <c r="C228" s="212" t="s">
        <v>4771</v>
      </c>
      <c r="D228" s="212" t="s">
        <v>4772</v>
      </c>
      <c r="E228" s="212" t="s">
        <v>824</v>
      </c>
      <c r="F228" s="212" t="s">
        <v>825</v>
      </c>
      <c r="G228" s="230" t="s">
        <v>3943</v>
      </c>
      <c r="H228" s="212" t="s">
        <v>3944</v>
      </c>
      <c r="I228" s="217"/>
      <c r="J228" s="217"/>
    </row>
    <row r="229" spans="1:10" s="246" customFormat="1">
      <c r="A229" s="212" t="s">
        <v>806</v>
      </c>
      <c r="B229" s="212" t="s">
        <v>807</v>
      </c>
      <c r="C229" s="212" t="s">
        <v>4771</v>
      </c>
      <c r="D229" s="212" t="s">
        <v>4772</v>
      </c>
      <c r="E229" s="212" t="s">
        <v>826</v>
      </c>
      <c r="F229" s="212" t="s">
        <v>827</v>
      </c>
      <c r="G229" s="230" t="s">
        <v>3925</v>
      </c>
      <c r="H229" s="212" t="s">
        <v>3926</v>
      </c>
      <c r="I229" s="217"/>
      <c r="J229" s="217"/>
    </row>
    <row r="230" spans="1:10" s="246" customFormat="1">
      <c r="A230" s="212" t="s">
        <v>806</v>
      </c>
      <c r="B230" s="212" t="s">
        <v>807</v>
      </c>
      <c r="C230" s="212" t="s">
        <v>4771</v>
      </c>
      <c r="D230" s="212" t="s">
        <v>4772</v>
      </c>
      <c r="E230" s="212" t="s">
        <v>828</v>
      </c>
      <c r="F230" s="212" t="s">
        <v>829</v>
      </c>
      <c r="G230" s="230" t="s">
        <v>3925</v>
      </c>
      <c r="H230" s="212" t="s">
        <v>3926</v>
      </c>
      <c r="I230" s="217"/>
      <c r="J230" s="217"/>
    </row>
    <row r="231" spans="1:10" s="246" customFormat="1">
      <c r="A231" s="212" t="s">
        <v>806</v>
      </c>
      <c r="B231" s="212" t="s">
        <v>807</v>
      </c>
      <c r="C231" s="212" t="s">
        <v>4771</v>
      </c>
      <c r="D231" s="212" t="s">
        <v>4772</v>
      </c>
      <c r="E231" s="212" t="s">
        <v>2306</v>
      </c>
      <c r="F231" s="212" t="s">
        <v>4077</v>
      </c>
      <c r="G231" s="230" t="s">
        <v>3943</v>
      </c>
      <c r="H231" s="212" t="s">
        <v>3944</v>
      </c>
      <c r="I231" s="217"/>
      <c r="J231" s="217"/>
    </row>
    <row r="232" spans="1:10" s="246" customFormat="1">
      <c r="A232" s="212" t="s">
        <v>806</v>
      </c>
      <c r="B232" s="212" t="s">
        <v>807</v>
      </c>
      <c r="C232" s="212" t="s">
        <v>4771</v>
      </c>
      <c r="D232" s="212" t="s">
        <v>4772</v>
      </c>
      <c r="E232" s="212" t="s">
        <v>4078</v>
      </c>
      <c r="F232" s="212" t="s">
        <v>4079</v>
      </c>
      <c r="G232" s="230" t="s">
        <v>3943</v>
      </c>
      <c r="H232" s="212" t="s">
        <v>3944</v>
      </c>
      <c r="I232" s="217"/>
      <c r="J232" s="217"/>
    </row>
    <row r="233" spans="1:10" s="246" customFormat="1">
      <c r="A233" s="212" t="s">
        <v>830</v>
      </c>
      <c r="B233" s="212" t="s">
        <v>831</v>
      </c>
      <c r="C233" s="212" t="s">
        <v>4769</v>
      </c>
      <c r="D233" s="212" t="s">
        <v>4770</v>
      </c>
      <c r="E233" s="212" t="s">
        <v>832</v>
      </c>
      <c r="F233" s="212" t="s">
        <v>833</v>
      </c>
      <c r="G233" s="230" t="s">
        <v>3923</v>
      </c>
      <c r="H233" s="212" t="s">
        <v>3924</v>
      </c>
      <c r="I233" s="217"/>
      <c r="J233" s="217"/>
    </row>
    <row r="234" spans="1:10" s="246" customFormat="1">
      <c r="A234" s="212" t="s">
        <v>830</v>
      </c>
      <c r="B234" s="212" t="s">
        <v>831</v>
      </c>
      <c r="C234" s="212" t="s">
        <v>4769</v>
      </c>
      <c r="D234" s="212" t="s">
        <v>4770</v>
      </c>
      <c r="E234" s="212" t="s">
        <v>834</v>
      </c>
      <c r="F234" s="212" t="s">
        <v>1035</v>
      </c>
      <c r="G234" s="230" t="s">
        <v>3923</v>
      </c>
      <c r="H234" s="212" t="s">
        <v>3924</v>
      </c>
      <c r="I234" s="217"/>
      <c r="J234" s="217"/>
    </row>
    <row r="235" spans="1:10" s="246" customFormat="1">
      <c r="A235" s="212" t="s">
        <v>830</v>
      </c>
      <c r="B235" s="212" t="s">
        <v>831</v>
      </c>
      <c r="C235" s="212" t="s">
        <v>4769</v>
      </c>
      <c r="D235" s="212" t="s">
        <v>4770</v>
      </c>
      <c r="E235" s="212" t="s">
        <v>4080</v>
      </c>
      <c r="F235" s="212" t="s">
        <v>765</v>
      </c>
      <c r="G235" s="230" t="s">
        <v>3923</v>
      </c>
      <c r="H235" s="212" t="s">
        <v>3924</v>
      </c>
      <c r="I235" s="217"/>
      <c r="J235" s="217"/>
    </row>
    <row r="236" spans="1:10" s="246" customFormat="1">
      <c r="A236" s="212" t="s">
        <v>835</v>
      </c>
      <c r="B236" s="212" t="s">
        <v>836</v>
      </c>
      <c r="C236" s="212" t="s">
        <v>4771</v>
      </c>
      <c r="D236" s="212" t="s">
        <v>4772</v>
      </c>
      <c r="E236" s="212" t="s">
        <v>837</v>
      </c>
      <c r="F236" s="212" t="s">
        <v>838</v>
      </c>
      <c r="G236" s="230" t="s">
        <v>3943</v>
      </c>
      <c r="H236" s="212" t="s">
        <v>3944</v>
      </c>
      <c r="I236" s="217"/>
      <c r="J236" s="217"/>
    </row>
    <row r="237" spans="1:10" s="246" customFormat="1">
      <c r="A237" s="212" t="s">
        <v>835</v>
      </c>
      <c r="B237" s="212" t="s">
        <v>836</v>
      </c>
      <c r="C237" s="212" t="s">
        <v>4771</v>
      </c>
      <c r="D237" s="212" t="s">
        <v>4772</v>
      </c>
      <c r="E237" s="212" t="s">
        <v>839</v>
      </c>
      <c r="F237" s="212" t="s">
        <v>1034</v>
      </c>
      <c r="G237" s="230" t="s">
        <v>3943</v>
      </c>
      <c r="H237" s="212" t="s">
        <v>3944</v>
      </c>
      <c r="I237" s="217"/>
      <c r="J237" s="217"/>
    </row>
    <row r="238" spans="1:10" s="246" customFormat="1">
      <c r="A238" s="212" t="s">
        <v>835</v>
      </c>
      <c r="B238" s="212" t="s">
        <v>836</v>
      </c>
      <c r="C238" s="212" t="s">
        <v>4771</v>
      </c>
      <c r="D238" s="212" t="s">
        <v>4772</v>
      </c>
      <c r="E238" s="212" t="s">
        <v>4081</v>
      </c>
      <c r="F238" s="212" t="s">
        <v>765</v>
      </c>
      <c r="G238" s="230" t="s">
        <v>3943</v>
      </c>
      <c r="H238" s="212" t="s">
        <v>3944</v>
      </c>
      <c r="I238" s="217"/>
      <c r="J238" s="217"/>
    </row>
    <row r="239" spans="1:10" s="246" customFormat="1">
      <c r="A239" s="212" t="s">
        <v>835</v>
      </c>
      <c r="B239" s="212" t="s">
        <v>836</v>
      </c>
      <c r="C239" s="212" t="s">
        <v>4771</v>
      </c>
      <c r="D239" s="212" t="s">
        <v>4772</v>
      </c>
      <c r="E239" s="212" t="s">
        <v>840</v>
      </c>
      <c r="F239" s="212" t="s">
        <v>841</v>
      </c>
      <c r="G239" s="230" t="s">
        <v>3943</v>
      </c>
      <c r="H239" s="212" t="s">
        <v>3944</v>
      </c>
      <c r="I239" s="217"/>
      <c r="J239" s="217"/>
    </row>
    <row r="240" spans="1:10" s="246" customFormat="1">
      <c r="A240" s="212" t="s">
        <v>835</v>
      </c>
      <c r="B240" s="212" t="s">
        <v>836</v>
      </c>
      <c r="C240" s="212" t="s">
        <v>4771</v>
      </c>
      <c r="D240" s="212" t="s">
        <v>4772</v>
      </c>
      <c r="E240" s="212" t="s">
        <v>842</v>
      </c>
      <c r="F240" s="212" t="s">
        <v>843</v>
      </c>
      <c r="G240" s="230" t="s">
        <v>3943</v>
      </c>
      <c r="H240" s="212" t="s">
        <v>3944</v>
      </c>
      <c r="I240" s="217"/>
      <c r="J240" s="217"/>
    </row>
    <row r="241" spans="1:10" s="246" customFormat="1">
      <c r="A241" s="212" t="s">
        <v>835</v>
      </c>
      <c r="B241" s="212" t="s">
        <v>836</v>
      </c>
      <c r="C241" s="212" t="s">
        <v>4771</v>
      </c>
      <c r="D241" s="212" t="s">
        <v>4772</v>
      </c>
      <c r="E241" s="212" t="s">
        <v>2307</v>
      </c>
      <c r="F241" s="212" t="s">
        <v>4082</v>
      </c>
      <c r="G241" s="230" t="s">
        <v>3943</v>
      </c>
      <c r="H241" s="212" t="s">
        <v>3944</v>
      </c>
      <c r="I241" s="217"/>
      <c r="J241" s="217"/>
    </row>
    <row r="242" spans="1:10" s="246" customFormat="1">
      <c r="A242" s="212" t="s">
        <v>835</v>
      </c>
      <c r="B242" s="212" t="s">
        <v>836</v>
      </c>
      <c r="C242" s="212" t="s">
        <v>4771</v>
      </c>
      <c r="D242" s="212" t="s">
        <v>4772</v>
      </c>
      <c r="E242" s="212" t="s">
        <v>4083</v>
      </c>
      <c r="F242" s="212" t="s">
        <v>4079</v>
      </c>
      <c r="G242" s="230" t="s">
        <v>3943</v>
      </c>
      <c r="H242" s="212" t="s">
        <v>3944</v>
      </c>
      <c r="I242" s="217"/>
      <c r="J242" s="217"/>
    </row>
    <row r="243" spans="1:10" s="246" customFormat="1">
      <c r="A243" s="212" t="s">
        <v>844</v>
      </c>
      <c r="B243" s="212" t="s">
        <v>845</v>
      </c>
      <c r="C243" s="212" t="s">
        <v>4761</v>
      </c>
      <c r="D243" s="212" t="s">
        <v>4762</v>
      </c>
      <c r="E243" s="212" t="s">
        <v>4084</v>
      </c>
      <c r="F243" s="212" t="s">
        <v>4085</v>
      </c>
      <c r="G243" s="230" t="s">
        <v>3925</v>
      </c>
      <c r="H243" s="212" t="s">
        <v>3926</v>
      </c>
      <c r="I243" s="217"/>
      <c r="J243" s="217"/>
    </row>
    <row r="244" spans="1:10" s="246" customFormat="1">
      <c r="A244" s="212" t="s">
        <v>844</v>
      </c>
      <c r="B244" s="212" t="s">
        <v>845</v>
      </c>
      <c r="C244" s="212" t="s">
        <v>4761</v>
      </c>
      <c r="D244" s="212" t="s">
        <v>4762</v>
      </c>
      <c r="E244" s="212" t="s">
        <v>846</v>
      </c>
      <c r="F244" s="212" t="s">
        <v>4086</v>
      </c>
      <c r="G244" s="230" t="s">
        <v>3925</v>
      </c>
      <c r="H244" s="212" t="s">
        <v>3926</v>
      </c>
      <c r="I244" s="217"/>
      <c r="J244" s="217"/>
    </row>
    <row r="245" spans="1:10" s="246" customFormat="1">
      <c r="A245" s="212" t="s">
        <v>844</v>
      </c>
      <c r="B245" s="212" t="s">
        <v>845</v>
      </c>
      <c r="C245" s="212" t="s">
        <v>4761</v>
      </c>
      <c r="D245" s="212" t="s">
        <v>4762</v>
      </c>
      <c r="E245" s="212" t="s">
        <v>4087</v>
      </c>
      <c r="F245" s="212" t="s">
        <v>4057</v>
      </c>
      <c r="G245" s="230" t="s">
        <v>3925</v>
      </c>
      <c r="H245" s="212" t="s">
        <v>3926</v>
      </c>
      <c r="I245" s="217"/>
      <c r="J245" s="217"/>
    </row>
    <row r="246" spans="1:10" s="246" customFormat="1">
      <c r="A246" s="212" t="s">
        <v>844</v>
      </c>
      <c r="B246" s="212" t="s">
        <v>845</v>
      </c>
      <c r="C246" s="212" t="s">
        <v>4761</v>
      </c>
      <c r="D246" s="212" t="s">
        <v>4762</v>
      </c>
      <c r="E246" s="212" t="s">
        <v>847</v>
      </c>
      <c r="F246" s="212" t="s">
        <v>848</v>
      </c>
      <c r="G246" s="230" t="s">
        <v>3925</v>
      </c>
      <c r="H246" s="212" t="s">
        <v>3926</v>
      </c>
      <c r="I246" s="217"/>
      <c r="J246" s="217"/>
    </row>
    <row r="247" spans="1:10" s="246" customFormat="1">
      <c r="A247" s="212" t="s">
        <v>844</v>
      </c>
      <c r="B247" s="212" t="s">
        <v>845</v>
      </c>
      <c r="C247" s="212" t="s">
        <v>4761</v>
      </c>
      <c r="D247" s="212" t="s">
        <v>4762</v>
      </c>
      <c r="E247" s="212" t="s">
        <v>849</v>
      </c>
      <c r="F247" s="212" t="s">
        <v>4088</v>
      </c>
      <c r="G247" s="230" t="s">
        <v>3925</v>
      </c>
      <c r="H247" s="212" t="s">
        <v>3926</v>
      </c>
      <c r="I247" s="217"/>
      <c r="J247" s="217"/>
    </row>
    <row r="248" spans="1:10" s="246" customFormat="1">
      <c r="A248" s="212" t="s">
        <v>844</v>
      </c>
      <c r="B248" s="212" t="s">
        <v>845</v>
      </c>
      <c r="C248" s="212" t="s">
        <v>4761</v>
      </c>
      <c r="D248" s="212" t="s">
        <v>4762</v>
      </c>
      <c r="E248" s="212" t="s">
        <v>850</v>
      </c>
      <c r="F248" s="212" t="s">
        <v>851</v>
      </c>
      <c r="G248" s="230" t="s">
        <v>3925</v>
      </c>
      <c r="H248" s="212" t="s">
        <v>3926</v>
      </c>
      <c r="I248" s="217"/>
      <c r="J248" s="217"/>
    </row>
    <row r="249" spans="1:10" s="246" customFormat="1">
      <c r="A249" s="212" t="s">
        <v>844</v>
      </c>
      <c r="B249" s="212" t="s">
        <v>845</v>
      </c>
      <c r="C249" s="212" t="s">
        <v>4761</v>
      </c>
      <c r="D249" s="212" t="s">
        <v>4762</v>
      </c>
      <c r="E249" s="212" t="s">
        <v>852</v>
      </c>
      <c r="F249" s="212" t="s">
        <v>853</v>
      </c>
      <c r="G249" s="230" t="s">
        <v>3925</v>
      </c>
      <c r="H249" s="212" t="s">
        <v>3926</v>
      </c>
      <c r="I249" s="217"/>
      <c r="J249" s="217"/>
    </row>
    <row r="250" spans="1:10" s="246" customFormat="1">
      <c r="A250" s="212" t="s">
        <v>844</v>
      </c>
      <c r="B250" s="212" t="s">
        <v>845</v>
      </c>
      <c r="C250" s="212" t="s">
        <v>4761</v>
      </c>
      <c r="D250" s="212" t="s">
        <v>4762</v>
      </c>
      <c r="E250" s="212" t="s">
        <v>1221</v>
      </c>
      <c r="F250" s="212" t="s">
        <v>677</v>
      </c>
      <c r="G250" s="230" t="s">
        <v>3925</v>
      </c>
      <c r="H250" s="212" t="s">
        <v>3926</v>
      </c>
      <c r="I250" s="217"/>
      <c r="J250" s="217"/>
    </row>
    <row r="251" spans="1:10" s="246" customFormat="1">
      <c r="A251" s="212" t="s">
        <v>854</v>
      </c>
      <c r="B251" s="212" t="s">
        <v>855</v>
      </c>
      <c r="C251" s="212" t="s">
        <v>4767</v>
      </c>
      <c r="D251" s="212" t="s">
        <v>4768</v>
      </c>
      <c r="E251" s="212" t="s">
        <v>856</v>
      </c>
      <c r="F251" s="212" t="s">
        <v>857</v>
      </c>
      <c r="G251" s="230" t="s">
        <v>3929</v>
      </c>
      <c r="H251" s="212" t="s">
        <v>3930</v>
      </c>
      <c r="I251" s="217"/>
      <c r="J251" s="217"/>
    </row>
    <row r="252" spans="1:10" s="246" customFormat="1">
      <c r="A252" s="212" t="s">
        <v>854</v>
      </c>
      <c r="B252" s="212" t="s">
        <v>855</v>
      </c>
      <c r="C252" s="212" t="s">
        <v>4767</v>
      </c>
      <c r="D252" s="212" t="s">
        <v>4768</v>
      </c>
      <c r="E252" s="212" t="s">
        <v>859</v>
      </c>
      <c r="F252" s="212" t="s">
        <v>860</v>
      </c>
      <c r="G252" s="230" t="s">
        <v>3929</v>
      </c>
      <c r="H252" s="212" t="s">
        <v>3930</v>
      </c>
      <c r="I252" s="217"/>
      <c r="J252" s="217"/>
    </row>
    <row r="253" spans="1:10" s="246" customFormat="1">
      <c r="A253" s="212" t="s">
        <v>854</v>
      </c>
      <c r="B253" s="212" t="s">
        <v>855</v>
      </c>
      <c r="C253" s="212" t="s">
        <v>4767</v>
      </c>
      <c r="D253" s="212" t="s">
        <v>4768</v>
      </c>
      <c r="E253" s="212" t="s">
        <v>861</v>
      </c>
      <c r="F253" s="212" t="s">
        <v>862</v>
      </c>
      <c r="G253" s="230" t="s">
        <v>3929</v>
      </c>
      <c r="H253" s="212" t="s">
        <v>3930</v>
      </c>
      <c r="I253" s="217"/>
      <c r="J253" s="217"/>
    </row>
    <row r="254" spans="1:10" s="246" customFormat="1">
      <c r="A254" s="212" t="s">
        <v>854</v>
      </c>
      <c r="B254" s="212" t="s">
        <v>855</v>
      </c>
      <c r="C254" s="212" t="s">
        <v>4767</v>
      </c>
      <c r="D254" s="212" t="s">
        <v>4768</v>
      </c>
      <c r="E254" s="212" t="s">
        <v>863</v>
      </c>
      <c r="F254" s="212" t="s">
        <v>864</v>
      </c>
      <c r="G254" s="230" t="s">
        <v>3929</v>
      </c>
      <c r="H254" s="212" t="s">
        <v>3930</v>
      </c>
      <c r="I254" s="217"/>
      <c r="J254" s="217"/>
    </row>
    <row r="255" spans="1:10" s="246" customFormat="1">
      <c r="A255" s="212" t="s">
        <v>854</v>
      </c>
      <c r="B255" s="212" t="s">
        <v>855</v>
      </c>
      <c r="C255" s="212" t="s">
        <v>4767</v>
      </c>
      <c r="D255" s="212" t="s">
        <v>4768</v>
      </c>
      <c r="E255" s="212" t="s">
        <v>865</v>
      </c>
      <c r="F255" s="212" t="s">
        <v>866</v>
      </c>
      <c r="G255" s="230" t="s">
        <v>3929</v>
      </c>
      <c r="H255" s="212" t="s">
        <v>3930</v>
      </c>
      <c r="I255" s="217"/>
      <c r="J255" s="217"/>
    </row>
    <row r="256" spans="1:10" s="246" customFormat="1">
      <c r="A256" s="212" t="s">
        <v>854</v>
      </c>
      <c r="B256" s="212" t="s">
        <v>855</v>
      </c>
      <c r="C256" s="212" t="s">
        <v>4767</v>
      </c>
      <c r="D256" s="212" t="s">
        <v>4768</v>
      </c>
      <c r="E256" s="212" t="s">
        <v>867</v>
      </c>
      <c r="F256" s="212" t="s">
        <v>868</v>
      </c>
      <c r="G256" s="230" t="s">
        <v>3929</v>
      </c>
      <c r="H256" s="212" t="s">
        <v>3930</v>
      </c>
      <c r="I256" s="217"/>
      <c r="J256" s="217"/>
    </row>
    <row r="257" spans="1:10" s="246" customFormat="1">
      <c r="A257" s="212" t="s">
        <v>854</v>
      </c>
      <c r="B257" s="212" t="s">
        <v>855</v>
      </c>
      <c r="C257" s="212" t="s">
        <v>4767</v>
      </c>
      <c r="D257" s="212" t="s">
        <v>4768</v>
      </c>
      <c r="E257" s="212" t="s">
        <v>869</v>
      </c>
      <c r="F257" s="212" t="s">
        <v>870</v>
      </c>
      <c r="G257" s="230" t="s">
        <v>3929</v>
      </c>
      <c r="H257" s="212" t="s">
        <v>3930</v>
      </c>
      <c r="I257" s="217"/>
      <c r="J257" s="217"/>
    </row>
    <row r="258" spans="1:10" s="246" customFormat="1">
      <c r="A258" s="212" t="s">
        <v>854</v>
      </c>
      <c r="B258" s="212" t="s">
        <v>855</v>
      </c>
      <c r="C258" s="212" t="s">
        <v>4767</v>
      </c>
      <c r="D258" s="212" t="s">
        <v>4768</v>
      </c>
      <c r="E258" s="212" t="s">
        <v>871</v>
      </c>
      <c r="F258" s="212" t="s">
        <v>872</v>
      </c>
      <c r="G258" s="230" t="s">
        <v>3929</v>
      </c>
      <c r="H258" s="212" t="s">
        <v>3930</v>
      </c>
      <c r="I258" s="217"/>
      <c r="J258" s="217"/>
    </row>
    <row r="259" spans="1:10" s="246" customFormat="1">
      <c r="A259" s="212" t="s">
        <v>854</v>
      </c>
      <c r="B259" s="212" t="s">
        <v>855</v>
      </c>
      <c r="C259" s="212" t="s">
        <v>4767</v>
      </c>
      <c r="D259" s="212" t="s">
        <v>4768</v>
      </c>
      <c r="E259" s="212" t="s">
        <v>873</v>
      </c>
      <c r="F259" s="212" t="s">
        <v>874</v>
      </c>
      <c r="G259" s="230" t="s">
        <v>3929</v>
      </c>
      <c r="H259" s="212" t="s">
        <v>3930</v>
      </c>
      <c r="I259" s="217"/>
      <c r="J259" s="217"/>
    </row>
    <row r="260" spans="1:10" s="246" customFormat="1">
      <c r="A260" s="212" t="s">
        <v>854</v>
      </c>
      <c r="B260" s="212" t="s">
        <v>855</v>
      </c>
      <c r="C260" s="212" t="s">
        <v>4767</v>
      </c>
      <c r="D260" s="212" t="s">
        <v>4768</v>
      </c>
      <c r="E260" s="212" t="s">
        <v>875</v>
      </c>
      <c r="F260" s="212" t="s">
        <v>876</v>
      </c>
      <c r="G260" s="230" t="s">
        <v>3929</v>
      </c>
      <c r="H260" s="212" t="s">
        <v>3930</v>
      </c>
      <c r="I260" s="217"/>
      <c r="J260" s="217"/>
    </row>
    <row r="261" spans="1:10" s="246" customFormat="1">
      <c r="A261" s="212" t="s">
        <v>854</v>
      </c>
      <c r="B261" s="212" t="s">
        <v>855</v>
      </c>
      <c r="C261" s="212" t="s">
        <v>4767</v>
      </c>
      <c r="D261" s="212" t="s">
        <v>4768</v>
      </c>
      <c r="E261" s="212" t="s">
        <v>877</v>
      </c>
      <c r="F261" s="212" t="s">
        <v>878</v>
      </c>
      <c r="G261" s="230" t="s">
        <v>3929</v>
      </c>
      <c r="H261" s="212" t="s">
        <v>3930</v>
      </c>
      <c r="I261" s="217"/>
      <c r="J261" s="217"/>
    </row>
    <row r="262" spans="1:10" s="246" customFormat="1">
      <c r="A262" s="212" t="s">
        <v>854</v>
      </c>
      <c r="B262" s="212" t="s">
        <v>855</v>
      </c>
      <c r="C262" s="212" t="s">
        <v>4767</v>
      </c>
      <c r="D262" s="212" t="s">
        <v>4768</v>
      </c>
      <c r="E262" s="212" t="s">
        <v>879</v>
      </c>
      <c r="F262" s="212" t="s">
        <v>880</v>
      </c>
      <c r="G262" s="230" t="s">
        <v>3929</v>
      </c>
      <c r="H262" s="212" t="s">
        <v>3930</v>
      </c>
      <c r="I262" s="217"/>
      <c r="J262" s="217"/>
    </row>
    <row r="263" spans="1:10" s="246" customFormat="1">
      <c r="A263" s="212" t="s">
        <v>854</v>
      </c>
      <c r="B263" s="212" t="s">
        <v>855</v>
      </c>
      <c r="C263" s="212" t="s">
        <v>4767</v>
      </c>
      <c r="D263" s="212" t="s">
        <v>4768</v>
      </c>
      <c r="E263" s="212" t="s">
        <v>1222</v>
      </c>
      <c r="F263" s="212" t="s">
        <v>1223</v>
      </c>
      <c r="G263" s="230" t="s">
        <v>3929</v>
      </c>
      <c r="H263" s="212" t="s">
        <v>3930</v>
      </c>
      <c r="I263" s="217"/>
      <c r="J263" s="217"/>
    </row>
    <row r="264" spans="1:10" s="246" customFormat="1">
      <c r="A264" s="212" t="s">
        <v>854</v>
      </c>
      <c r="B264" s="212" t="s">
        <v>855</v>
      </c>
      <c r="C264" s="212" t="s">
        <v>4767</v>
      </c>
      <c r="D264" s="212" t="s">
        <v>4768</v>
      </c>
      <c r="E264" s="212" t="s">
        <v>1522</v>
      </c>
      <c r="F264" s="212" t="s">
        <v>1523</v>
      </c>
      <c r="G264" s="230" t="s">
        <v>3929</v>
      </c>
      <c r="H264" s="212" t="s">
        <v>3930</v>
      </c>
      <c r="I264" s="217"/>
      <c r="J264" s="217"/>
    </row>
    <row r="265" spans="1:10" s="246" customFormat="1">
      <c r="A265" s="212" t="s">
        <v>854</v>
      </c>
      <c r="B265" s="212" t="s">
        <v>855</v>
      </c>
      <c r="C265" s="212" t="s">
        <v>4767</v>
      </c>
      <c r="D265" s="212" t="s">
        <v>4768</v>
      </c>
      <c r="E265" s="212" t="s">
        <v>2308</v>
      </c>
      <c r="F265" s="212" t="s">
        <v>2309</v>
      </c>
      <c r="G265" s="230" t="s">
        <v>3929</v>
      </c>
      <c r="H265" s="212" t="s">
        <v>3930</v>
      </c>
      <c r="I265" s="217"/>
      <c r="J265" s="217"/>
    </row>
    <row r="266" spans="1:10" s="246" customFormat="1">
      <c r="A266" s="212" t="s">
        <v>854</v>
      </c>
      <c r="B266" s="212" t="s">
        <v>855</v>
      </c>
      <c r="C266" s="212" t="s">
        <v>4767</v>
      </c>
      <c r="D266" s="212" t="s">
        <v>4768</v>
      </c>
      <c r="E266" s="212" t="s">
        <v>1524</v>
      </c>
      <c r="F266" s="212" t="s">
        <v>1525</v>
      </c>
      <c r="G266" s="230" t="s">
        <v>3929</v>
      </c>
      <c r="H266" s="212" t="s">
        <v>3930</v>
      </c>
      <c r="I266" s="217"/>
      <c r="J266" s="217"/>
    </row>
    <row r="267" spans="1:10" s="246" customFormat="1">
      <c r="A267" s="212" t="s">
        <v>854</v>
      </c>
      <c r="B267" s="212" t="s">
        <v>855</v>
      </c>
      <c r="C267" s="212" t="s">
        <v>4767</v>
      </c>
      <c r="D267" s="212" t="s">
        <v>4768</v>
      </c>
      <c r="E267" s="212" t="s">
        <v>4089</v>
      </c>
      <c r="F267" s="212" t="s">
        <v>4090</v>
      </c>
      <c r="G267" s="230" t="s">
        <v>3929</v>
      </c>
      <c r="H267" s="212" t="s">
        <v>3930</v>
      </c>
      <c r="I267" s="217"/>
      <c r="J267" s="217"/>
    </row>
    <row r="268" spans="1:10" s="246" customFormat="1">
      <c r="A268" s="212" t="s">
        <v>854</v>
      </c>
      <c r="B268" s="212" t="s">
        <v>855</v>
      </c>
      <c r="C268" s="212" t="s">
        <v>4767</v>
      </c>
      <c r="D268" s="212" t="s">
        <v>4768</v>
      </c>
      <c r="E268" s="212" t="s">
        <v>4091</v>
      </c>
      <c r="F268" s="212" t="s">
        <v>4057</v>
      </c>
      <c r="G268" s="230" t="s">
        <v>3929</v>
      </c>
      <c r="H268" s="212" t="s">
        <v>3930</v>
      </c>
      <c r="I268" s="217"/>
      <c r="J268" s="217"/>
    </row>
    <row r="269" spans="1:10" s="246" customFormat="1">
      <c r="A269" s="212" t="s">
        <v>854</v>
      </c>
      <c r="B269" s="212" t="s">
        <v>855</v>
      </c>
      <c r="C269" s="212" t="s">
        <v>4767</v>
      </c>
      <c r="D269" s="212" t="s">
        <v>4768</v>
      </c>
      <c r="E269" s="212" t="s">
        <v>881</v>
      </c>
      <c r="F269" s="212" t="s">
        <v>882</v>
      </c>
      <c r="G269" s="230" t="s">
        <v>3929</v>
      </c>
      <c r="H269" s="212" t="s">
        <v>3930</v>
      </c>
      <c r="I269" s="217"/>
      <c r="J269" s="217"/>
    </row>
    <row r="270" spans="1:10" s="246" customFormat="1">
      <c r="A270" s="212" t="s">
        <v>854</v>
      </c>
      <c r="B270" s="212" t="s">
        <v>855</v>
      </c>
      <c r="C270" s="212" t="s">
        <v>4767</v>
      </c>
      <c r="D270" s="212" t="s">
        <v>4768</v>
      </c>
      <c r="E270" s="212" t="s">
        <v>883</v>
      </c>
      <c r="F270" s="212" t="s">
        <v>884</v>
      </c>
      <c r="G270" s="230" t="s">
        <v>3929</v>
      </c>
      <c r="H270" s="212" t="s">
        <v>3930</v>
      </c>
      <c r="I270" s="217"/>
      <c r="J270" s="217"/>
    </row>
    <row r="271" spans="1:10" s="246" customFormat="1">
      <c r="A271" s="212" t="s">
        <v>854</v>
      </c>
      <c r="B271" s="212" t="s">
        <v>855</v>
      </c>
      <c r="C271" s="212" t="s">
        <v>4767</v>
      </c>
      <c r="D271" s="212" t="s">
        <v>4768</v>
      </c>
      <c r="E271" s="212" t="s">
        <v>885</v>
      </c>
      <c r="F271" s="212" t="s">
        <v>677</v>
      </c>
      <c r="G271" s="230" t="s">
        <v>3929</v>
      </c>
      <c r="H271" s="212" t="s">
        <v>3930</v>
      </c>
      <c r="I271" s="217"/>
      <c r="J271" s="217"/>
    </row>
    <row r="272" spans="1:10" s="246" customFormat="1">
      <c r="A272" s="212" t="s">
        <v>854</v>
      </c>
      <c r="B272" s="212" t="s">
        <v>855</v>
      </c>
      <c r="C272" s="212" t="s">
        <v>4767</v>
      </c>
      <c r="D272" s="212" t="s">
        <v>4768</v>
      </c>
      <c r="E272" s="212" t="s">
        <v>4092</v>
      </c>
      <c r="F272" s="212" t="s">
        <v>4093</v>
      </c>
      <c r="G272" s="230" t="s">
        <v>3929</v>
      </c>
      <c r="H272" s="212" t="s">
        <v>3930</v>
      </c>
      <c r="I272" s="217"/>
      <c r="J272" s="217"/>
    </row>
    <row r="273" spans="1:10" s="246" customFormat="1">
      <c r="A273" s="212" t="s">
        <v>886</v>
      </c>
      <c r="B273" s="212" t="s">
        <v>887</v>
      </c>
      <c r="C273" s="212" t="s">
        <v>4761</v>
      </c>
      <c r="D273" s="212" t="s">
        <v>4762</v>
      </c>
      <c r="E273" s="212" t="s">
        <v>888</v>
      </c>
      <c r="F273" s="212" t="s">
        <v>889</v>
      </c>
      <c r="G273" s="230" t="s">
        <v>3925</v>
      </c>
      <c r="H273" s="212" t="s">
        <v>3926</v>
      </c>
      <c r="I273" s="217"/>
      <c r="J273" s="217"/>
    </row>
    <row r="274" spans="1:10" s="246" customFormat="1">
      <c r="A274" s="212" t="s">
        <v>886</v>
      </c>
      <c r="B274" s="212" t="s">
        <v>887</v>
      </c>
      <c r="C274" s="212" t="s">
        <v>4761</v>
      </c>
      <c r="D274" s="212" t="s">
        <v>4762</v>
      </c>
      <c r="E274" s="212" t="s">
        <v>890</v>
      </c>
      <c r="F274" s="212" t="s">
        <v>1224</v>
      </c>
      <c r="G274" s="230" t="s">
        <v>3925</v>
      </c>
      <c r="H274" s="212" t="s">
        <v>3926</v>
      </c>
      <c r="I274" s="217"/>
      <c r="J274" s="217"/>
    </row>
    <row r="275" spans="1:10" s="246" customFormat="1">
      <c r="A275" s="212" t="s">
        <v>886</v>
      </c>
      <c r="B275" s="212" t="s">
        <v>887</v>
      </c>
      <c r="C275" s="212" t="s">
        <v>4761</v>
      </c>
      <c r="D275" s="212" t="s">
        <v>4762</v>
      </c>
      <c r="E275" s="212" t="s">
        <v>891</v>
      </c>
      <c r="F275" s="212" t="s">
        <v>892</v>
      </c>
      <c r="G275" s="230" t="s">
        <v>3925</v>
      </c>
      <c r="H275" s="212" t="s">
        <v>3926</v>
      </c>
      <c r="I275" s="217"/>
      <c r="J275" s="217"/>
    </row>
    <row r="276" spans="1:10" s="246" customFormat="1">
      <c r="A276" s="212" t="s">
        <v>886</v>
      </c>
      <c r="B276" s="212" t="s">
        <v>887</v>
      </c>
      <c r="C276" s="212" t="s">
        <v>4761</v>
      </c>
      <c r="D276" s="212" t="s">
        <v>4762</v>
      </c>
      <c r="E276" s="212" t="s">
        <v>2310</v>
      </c>
      <c r="F276" s="212" t="s">
        <v>2311</v>
      </c>
      <c r="G276" s="230" t="s">
        <v>3925</v>
      </c>
      <c r="H276" s="212" t="s">
        <v>3926</v>
      </c>
      <c r="I276" s="217"/>
      <c r="J276" s="217"/>
    </row>
    <row r="277" spans="1:10" s="246" customFormat="1">
      <c r="A277" s="212" t="s">
        <v>886</v>
      </c>
      <c r="B277" s="212" t="s">
        <v>887</v>
      </c>
      <c r="C277" s="212" t="s">
        <v>4761</v>
      </c>
      <c r="D277" s="212" t="s">
        <v>4762</v>
      </c>
      <c r="E277" s="212" t="s">
        <v>893</v>
      </c>
      <c r="F277" s="212" t="s">
        <v>894</v>
      </c>
      <c r="G277" s="230" t="s">
        <v>3925</v>
      </c>
      <c r="H277" s="212" t="s">
        <v>3926</v>
      </c>
      <c r="I277" s="217"/>
      <c r="J277" s="217"/>
    </row>
    <row r="278" spans="1:10" s="246" customFormat="1">
      <c r="A278" s="212" t="s">
        <v>886</v>
      </c>
      <c r="B278" s="212" t="s">
        <v>887</v>
      </c>
      <c r="C278" s="212" t="s">
        <v>4761</v>
      </c>
      <c r="D278" s="212" t="s">
        <v>4762</v>
      </c>
      <c r="E278" s="212" t="s">
        <v>1561</v>
      </c>
      <c r="F278" s="212" t="s">
        <v>4094</v>
      </c>
      <c r="G278" s="230" t="s">
        <v>3925</v>
      </c>
      <c r="H278" s="212" t="s">
        <v>3926</v>
      </c>
      <c r="I278" s="217"/>
      <c r="J278" s="217"/>
    </row>
    <row r="279" spans="1:10" s="246" customFormat="1">
      <c r="A279" s="212" t="s">
        <v>886</v>
      </c>
      <c r="B279" s="212" t="s">
        <v>887</v>
      </c>
      <c r="C279" s="212" t="s">
        <v>4761</v>
      </c>
      <c r="D279" s="212" t="s">
        <v>4762</v>
      </c>
      <c r="E279" s="212" t="s">
        <v>1562</v>
      </c>
      <c r="F279" s="212" t="s">
        <v>2312</v>
      </c>
      <c r="G279" s="230" t="s">
        <v>3925</v>
      </c>
      <c r="H279" s="212" t="s">
        <v>3926</v>
      </c>
      <c r="I279" s="217"/>
      <c r="J279" s="217"/>
    </row>
    <row r="280" spans="1:10" s="246" customFormat="1">
      <c r="A280" s="212" t="s">
        <v>886</v>
      </c>
      <c r="B280" s="212" t="s">
        <v>887</v>
      </c>
      <c r="C280" s="212" t="s">
        <v>4761</v>
      </c>
      <c r="D280" s="212" t="s">
        <v>4762</v>
      </c>
      <c r="E280" s="212" t="s">
        <v>4095</v>
      </c>
      <c r="F280" s="212" t="s">
        <v>4096</v>
      </c>
      <c r="G280" s="230" t="s">
        <v>3925</v>
      </c>
      <c r="H280" s="212" t="s">
        <v>3926</v>
      </c>
      <c r="I280" s="217"/>
      <c r="J280" s="217"/>
    </row>
    <row r="281" spans="1:10" s="246" customFormat="1">
      <c r="A281" s="212" t="s">
        <v>895</v>
      </c>
      <c r="B281" s="212" t="s">
        <v>896</v>
      </c>
      <c r="C281" s="212" t="s">
        <v>4761</v>
      </c>
      <c r="D281" s="212" t="s">
        <v>4762</v>
      </c>
      <c r="E281" s="212" t="s">
        <v>897</v>
      </c>
      <c r="F281" s="212" t="s">
        <v>898</v>
      </c>
      <c r="G281" s="230" t="s">
        <v>3925</v>
      </c>
      <c r="H281" s="212" t="s">
        <v>3926</v>
      </c>
      <c r="I281" s="217"/>
      <c r="J281" s="217"/>
    </row>
    <row r="282" spans="1:10" s="246" customFormat="1">
      <c r="A282" s="212" t="s">
        <v>895</v>
      </c>
      <c r="B282" s="212" t="s">
        <v>896</v>
      </c>
      <c r="C282" s="212" t="s">
        <v>4761</v>
      </c>
      <c r="D282" s="212" t="s">
        <v>4762</v>
      </c>
      <c r="E282" s="212" t="s">
        <v>899</v>
      </c>
      <c r="F282" s="212" t="s">
        <v>4097</v>
      </c>
      <c r="G282" s="230" t="s">
        <v>3925</v>
      </c>
      <c r="H282" s="212" t="s">
        <v>3926</v>
      </c>
      <c r="I282" s="217"/>
      <c r="J282" s="217"/>
    </row>
    <row r="283" spans="1:10" s="246" customFormat="1">
      <c r="A283" s="212" t="s">
        <v>895</v>
      </c>
      <c r="B283" s="212" t="s">
        <v>896</v>
      </c>
      <c r="C283" s="212" t="s">
        <v>4761</v>
      </c>
      <c r="D283" s="212" t="s">
        <v>4762</v>
      </c>
      <c r="E283" s="212" t="s">
        <v>900</v>
      </c>
      <c r="F283" s="212" t="s">
        <v>901</v>
      </c>
      <c r="G283" s="230" t="s">
        <v>3925</v>
      </c>
      <c r="H283" s="212" t="s">
        <v>3926</v>
      </c>
      <c r="I283" s="217"/>
      <c r="J283" s="217"/>
    </row>
    <row r="284" spans="1:10" s="246" customFormat="1">
      <c r="A284" s="212" t="s">
        <v>895</v>
      </c>
      <c r="B284" s="212" t="s">
        <v>896</v>
      </c>
      <c r="C284" s="212" t="s">
        <v>4761</v>
      </c>
      <c r="D284" s="212" t="s">
        <v>4762</v>
      </c>
      <c r="E284" s="212" t="s">
        <v>902</v>
      </c>
      <c r="F284" s="212" t="s">
        <v>903</v>
      </c>
      <c r="G284" s="230" t="s">
        <v>3925</v>
      </c>
      <c r="H284" s="212" t="s">
        <v>3926</v>
      </c>
      <c r="I284" s="217"/>
      <c r="J284" s="217"/>
    </row>
    <row r="285" spans="1:10" s="246" customFormat="1">
      <c r="A285" s="212" t="s">
        <v>895</v>
      </c>
      <c r="B285" s="212" t="s">
        <v>896</v>
      </c>
      <c r="C285" s="212" t="s">
        <v>4761</v>
      </c>
      <c r="D285" s="212" t="s">
        <v>4762</v>
      </c>
      <c r="E285" s="212" t="s">
        <v>904</v>
      </c>
      <c r="F285" s="212" t="s">
        <v>905</v>
      </c>
      <c r="G285" s="230" t="s">
        <v>3925</v>
      </c>
      <c r="H285" s="212" t="s">
        <v>3926</v>
      </c>
      <c r="I285" s="217"/>
      <c r="J285" s="217"/>
    </row>
    <row r="286" spans="1:10" s="246" customFormat="1">
      <c r="A286" s="212" t="s">
        <v>895</v>
      </c>
      <c r="B286" s="212" t="s">
        <v>896</v>
      </c>
      <c r="C286" s="212" t="s">
        <v>4761</v>
      </c>
      <c r="D286" s="212" t="s">
        <v>4762</v>
      </c>
      <c r="E286" s="212" t="s">
        <v>906</v>
      </c>
      <c r="F286" s="212" t="s">
        <v>907</v>
      </c>
      <c r="G286" s="230" t="s">
        <v>3925</v>
      </c>
      <c r="H286" s="212" t="s">
        <v>3926</v>
      </c>
      <c r="I286" s="217"/>
      <c r="J286" s="217"/>
    </row>
    <row r="287" spans="1:10" s="246" customFormat="1">
      <c r="A287" s="212" t="s">
        <v>895</v>
      </c>
      <c r="B287" s="212" t="s">
        <v>896</v>
      </c>
      <c r="C287" s="212" t="s">
        <v>4761</v>
      </c>
      <c r="D287" s="212" t="s">
        <v>4762</v>
      </c>
      <c r="E287" s="212" t="s">
        <v>908</v>
      </c>
      <c r="F287" s="212" t="s">
        <v>909</v>
      </c>
      <c r="G287" s="230" t="s">
        <v>3925</v>
      </c>
      <c r="H287" s="212" t="s">
        <v>3926</v>
      </c>
      <c r="I287" s="217"/>
      <c r="J287" s="217"/>
    </row>
    <row r="288" spans="1:10" s="246" customFormat="1">
      <c r="A288" s="212" t="s">
        <v>895</v>
      </c>
      <c r="B288" s="212" t="s">
        <v>896</v>
      </c>
      <c r="C288" s="212" t="s">
        <v>4761</v>
      </c>
      <c r="D288" s="212" t="s">
        <v>4762</v>
      </c>
      <c r="E288" s="212" t="s">
        <v>910</v>
      </c>
      <c r="F288" s="212" t="s">
        <v>911</v>
      </c>
      <c r="G288" s="230" t="s">
        <v>3925</v>
      </c>
      <c r="H288" s="212" t="s">
        <v>3926</v>
      </c>
      <c r="I288" s="217"/>
      <c r="J288" s="217"/>
    </row>
    <row r="289" spans="1:10" s="246" customFormat="1">
      <c r="A289" s="212" t="s">
        <v>895</v>
      </c>
      <c r="B289" s="212" t="s">
        <v>896</v>
      </c>
      <c r="C289" s="212" t="s">
        <v>4761</v>
      </c>
      <c r="D289" s="212" t="s">
        <v>4762</v>
      </c>
      <c r="E289" s="212" t="s">
        <v>912</v>
      </c>
      <c r="F289" s="212" t="s">
        <v>913</v>
      </c>
      <c r="G289" s="230" t="s">
        <v>3925</v>
      </c>
      <c r="H289" s="212" t="s">
        <v>3926</v>
      </c>
      <c r="I289" s="217"/>
      <c r="J289" s="217"/>
    </row>
    <row r="290" spans="1:10" s="246" customFormat="1">
      <c r="A290" s="212" t="s">
        <v>895</v>
      </c>
      <c r="B290" s="212" t="s">
        <v>896</v>
      </c>
      <c r="C290" s="212" t="s">
        <v>4761</v>
      </c>
      <c r="D290" s="212" t="s">
        <v>4762</v>
      </c>
      <c r="E290" s="212" t="s">
        <v>914</v>
      </c>
      <c r="F290" s="212" t="s">
        <v>2313</v>
      </c>
      <c r="G290" s="230" t="s">
        <v>3925</v>
      </c>
      <c r="H290" s="212" t="s">
        <v>3926</v>
      </c>
      <c r="I290" s="217"/>
      <c r="J290" s="217"/>
    </row>
    <row r="291" spans="1:10" s="246" customFormat="1">
      <c r="A291" s="212" t="s">
        <v>895</v>
      </c>
      <c r="B291" s="212" t="s">
        <v>896</v>
      </c>
      <c r="C291" s="212" t="s">
        <v>4761</v>
      </c>
      <c r="D291" s="212" t="s">
        <v>4762</v>
      </c>
      <c r="E291" s="212" t="s">
        <v>915</v>
      </c>
      <c r="F291" s="212" t="s">
        <v>1225</v>
      </c>
      <c r="G291" s="230" t="s">
        <v>3925</v>
      </c>
      <c r="H291" s="212" t="s">
        <v>3926</v>
      </c>
      <c r="I291" s="217"/>
      <c r="J291" s="217"/>
    </row>
    <row r="292" spans="1:10" s="246" customFormat="1">
      <c r="A292" s="212" t="s">
        <v>895</v>
      </c>
      <c r="B292" s="212" t="s">
        <v>896</v>
      </c>
      <c r="C292" s="212" t="s">
        <v>4761</v>
      </c>
      <c r="D292" s="212" t="s">
        <v>4762</v>
      </c>
      <c r="E292" s="212" t="s">
        <v>916</v>
      </c>
      <c r="F292" s="212" t="s">
        <v>1226</v>
      </c>
      <c r="G292" s="230" t="s">
        <v>3925</v>
      </c>
      <c r="H292" s="212" t="s">
        <v>3926</v>
      </c>
      <c r="I292" s="217"/>
      <c r="J292" s="217"/>
    </row>
    <row r="293" spans="1:10" s="246" customFormat="1">
      <c r="A293" s="212" t="s">
        <v>895</v>
      </c>
      <c r="B293" s="212" t="s">
        <v>896</v>
      </c>
      <c r="C293" s="212" t="s">
        <v>4761</v>
      </c>
      <c r="D293" s="212" t="s">
        <v>4762</v>
      </c>
      <c r="E293" s="212" t="s">
        <v>917</v>
      </c>
      <c r="F293" s="212" t="s">
        <v>1227</v>
      </c>
      <c r="G293" s="230" t="s">
        <v>3925</v>
      </c>
      <c r="H293" s="212" t="s">
        <v>3926</v>
      </c>
      <c r="I293" s="217"/>
      <c r="J293" s="217"/>
    </row>
    <row r="294" spans="1:10" s="246" customFormat="1">
      <c r="A294" s="212" t="s">
        <v>895</v>
      </c>
      <c r="B294" s="212" t="s">
        <v>896</v>
      </c>
      <c r="C294" s="212" t="s">
        <v>4761</v>
      </c>
      <c r="D294" s="212" t="s">
        <v>4762</v>
      </c>
      <c r="E294" s="212" t="s">
        <v>918</v>
      </c>
      <c r="F294" s="212" t="s">
        <v>919</v>
      </c>
      <c r="G294" s="230" t="s">
        <v>3925</v>
      </c>
      <c r="H294" s="212" t="s">
        <v>3926</v>
      </c>
      <c r="I294" s="217"/>
      <c r="J294" s="217"/>
    </row>
    <row r="295" spans="1:10" s="246" customFormat="1">
      <c r="A295" s="212" t="s">
        <v>895</v>
      </c>
      <c r="B295" s="212" t="s">
        <v>896</v>
      </c>
      <c r="C295" s="212" t="s">
        <v>4761</v>
      </c>
      <c r="D295" s="212" t="s">
        <v>4762</v>
      </c>
      <c r="E295" s="212" t="s">
        <v>920</v>
      </c>
      <c r="F295" s="212" t="s">
        <v>4098</v>
      </c>
      <c r="G295" s="230" t="s">
        <v>3925</v>
      </c>
      <c r="H295" s="212" t="s">
        <v>3926</v>
      </c>
      <c r="I295" s="217"/>
      <c r="J295" s="217"/>
    </row>
    <row r="296" spans="1:10" s="246" customFormat="1">
      <c r="A296" s="212" t="s">
        <v>895</v>
      </c>
      <c r="B296" s="212" t="s">
        <v>896</v>
      </c>
      <c r="C296" s="212" t="s">
        <v>4761</v>
      </c>
      <c r="D296" s="212" t="s">
        <v>4762</v>
      </c>
      <c r="E296" s="212" t="s">
        <v>921</v>
      </c>
      <c r="F296" s="212" t="s">
        <v>1228</v>
      </c>
      <c r="G296" s="230" t="s">
        <v>3925</v>
      </c>
      <c r="H296" s="212" t="s">
        <v>3926</v>
      </c>
      <c r="I296" s="217"/>
      <c r="J296" s="217"/>
    </row>
    <row r="297" spans="1:10" s="246" customFormat="1">
      <c r="A297" s="212" t="s">
        <v>895</v>
      </c>
      <c r="B297" s="212" t="s">
        <v>896</v>
      </c>
      <c r="C297" s="212" t="s">
        <v>4761</v>
      </c>
      <c r="D297" s="212" t="s">
        <v>4762</v>
      </c>
      <c r="E297" s="212" t="s">
        <v>922</v>
      </c>
      <c r="F297" s="212" t="s">
        <v>923</v>
      </c>
      <c r="G297" s="230" t="s">
        <v>3925</v>
      </c>
      <c r="H297" s="212" t="s">
        <v>3926</v>
      </c>
      <c r="I297" s="217"/>
      <c r="J297" s="217"/>
    </row>
    <row r="298" spans="1:10" s="246" customFormat="1">
      <c r="A298" s="212" t="s">
        <v>895</v>
      </c>
      <c r="B298" s="212" t="s">
        <v>896</v>
      </c>
      <c r="C298" s="212" t="s">
        <v>4761</v>
      </c>
      <c r="D298" s="212" t="s">
        <v>4762</v>
      </c>
      <c r="E298" s="212" t="s">
        <v>924</v>
      </c>
      <c r="F298" s="212" t="s">
        <v>925</v>
      </c>
      <c r="G298" s="230" t="s">
        <v>3925</v>
      </c>
      <c r="H298" s="212" t="s">
        <v>3926</v>
      </c>
      <c r="I298" s="217"/>
      <c r="J298" s="217"/>
    </row>
    <row r="299" spans="1:10" s="246" customFormat="1">
      <c r="A299" s="212" t="s">
        <v>895</v>
      </c>
      <c r="B299" s="212" t="s">
        <v>896</v>
      </c>
      <c r="C299" s="212" t="s">
        <v>4761</v>
      </c>
      <c r="D299" s="212" t="s">
        <v>4762</v>
      </c>
      <c r="E299" s="212" t="s">
        <v>1510</v>
      </c>
      <c r="F299" s="212" t="s">
        <v>1511</v>
      </c>
      <c r="G299" s="230" t="s">
        <v>3925</v>
      </c>
      <c r="H299" s="212" t="s">
        <v>3926</v>
      </c>
      <c r="I299" s="217"/>
      <c r="J299" s="217"/>
    </row>
    <row r="300" spans="1:10" s="246" customFormat="1">
      <c r="A300" s="212" t="s">
        <v>895</v>
      </c>
      <c r="B300" s="212" t="s">
        <v>896</v>
      </c>
      <c r="C300" s="212" t="s">
        <v>4761</v>
      </c>
      <c r="D300" s="212" t="s">
        <v>4762</v>
      </c>
      <c r="E300" s="212" t="s">
        <v>1512</v>
      </c>
      <c r="F300" s="212" t="s">
        <v>1513</v>
      </c>
      <c r="G300" s="230" t="s">
        <v>3925</v>
      </c>
      <c r="H300" s="212" t="s">
        <v>3926</v>
      </c>
      <c r="I300" s="217"/>
      <c r="J300" s="217"/>
    </row>
    <row r="301" spans="1:10" s="246" customFormat="1">
      <c r="A301" s="212" t="s">
        <v>895</v>
      </c>
      <c r="B301" s="212" t="s">
        <v>896</v>
      </c>
      <c r="C301" s="212" t="s">
        <v>4761</v>
      </c>
      <c r="D301" s="212" t="s">
        <v>4762</v>
      </c>
      <c r="E301" s="212" t="s">
        <v>1514</v>
      </c>
      <c r="F301" s="212" t="s">
        <v>1515</v>
      </c>
      <c r="G301" s="230" t="s">
        <v>3925</v>
      </c>
      <c r="H301" s="212" t="s">
        <v>3926</v>
      </c>
      <c r="I301" s="217"/>
      <c r="J301" s="217"/>
    </row>
    <row r="302" spans="1:10" s="246" customFormat="1">
      <c r="A302" s="212" t="s">
        <v>895</v>
      </c>
      <c r="B302" s="212" t="s">
        <v>896</v>
      </c>
      <c r="C302" s="212" t="s">
        <v>4761</v>
      </c>
      <c r="D302" s="212" t="s">
        <v>4762</v>
      </c>
      <c r="E302" s="212" t="s">
        <v>2314</v>
      </c>
      <c r="F302" s="212" t="s">
        <v>2315</v>
      </c>
      <c r="G302" s="230" t="s">
        <v>3925</v>
      </c>
      <c r="H302" s="212" t="s">
        <v>3926</v>
      </c>
      <c r="I302" s="217"/>
      <c r="J302" s="217"/>
    </row>
    <row r="303" spans="1:10" s="246" customFormat="1">
      <c r="A303" s="212" t="s">
        <v>895</v>
      </c>
      <c r="B303" s="212" t="s">
        <v>896</v>
      </c>
      <c r="C303" s="212" t="s">
        <v>4761</v>
      </c>
      <c r="D303" s="212" t="s">
        <v>4762</v>
      </c>
      <c r="E303" s="212" t="s">
        <v>2316</v>
      </c>
      <c r="F303" s="212" t="s">
        <v>2317</v>
      </c>
      <c r="G303" s="230" t="s">
        <v>3925</v>
      </c>
      <c r="H303" s="212" t="s">
        <v>3926</v>
      </c>
      <c r="I303" s="217"/>
      <c r="J303" s="217"/>
    </row>
    <row r="304" spans="1:10" s="246" customFormat="1">
      <c r="A304" s="212" t="s">
        <v>895</v>
      </c>
      <c r="B304" s="212" t="s">
        <v>896</v>
      </c>
      <c r="C304" s="212" t="s">
        <v>4761</v>
      </c>
      <c r="D304" s="212" t="s">
        <v>4762</v>
      </c>
      <c r="E304" s="212" t="s">
        <v>4099</v>
      </c>
      <c r="F304" s="212" t="s">
        <v>4100</v>
      </c>
      <c r="G304" s="230" t="s">
        <v>3925</v>
      </c>
      <c r="H304" s="212" t="s">
        <v>3926</v>
      </c>
      <c r="I304" s="217"/>
      <c r="J304" s="217"/>
    </row>
    <row r="305" spans="1:10" s="246" customFormat="1">
      <c r="A305" s="212" t="s">
        <v>895</v>
      </c>
      <c r="B305" s="212" t="s">
        <v>896</v>
      </c>
      <c r="C305" s="212" t="s">
        <v>4761</v>
      </c>
      <c r="D305" s="212" t="s">
        <v>4762</v>
      </c>
      <c r="E305" s="212" t="s">
        <v>4101</v>
      </c>
      <c r="F305" s="212" t="s">
        <v>4102</v>
      </c>
      <c r="G305" s="230" t="s">
        <v>3925</v>
      </c>
      <c r="H305" s="212" t="s">
        <v>3926</v>
      </c>
      <c r="I305" s="217"/>
      <c r="J305" s="217"/>
    </row>
    <row r="306" spans="1:10" s="246" customFormat="1">
      <c r="A306" s="212" t="s">
        <v>926</v>
      </c>
      <c r="B306" s="212" t="s">
        <v>927</v>
      </c>
      <c r="C306" s="212" t="s">
        <v>4761</v>
      </c>
      <c r="D306" s="212" t="s">
        <v>4762</v>
      </c>
      <c r="E306" s="212" t="s">
        <v>928</v>
      </c>
      <c r="F306" s="212" t="s">
        <v>929</v>
      </c>
      <c r="G306" s="230" t="s">
        <v>3941</v>
      </c>
      <c r="H306" s="212" t="s">
        <v>3942</v>
      </c>
      <c r="I306" s="217"/>
      <c r="J306" s="217"/>
    </row>
    <row r="307" spans="1:10" s="246" customFormat="1">
      <c r="A307" s="212" t="s">
        <v>926</v>
      </c>
      <c r="B307" s="212" t="s">
        <v>927</v>
      </c>
      <c r="C307" s="212" t="s">
        <v>4761</v>
      </c>
      <c r="D307" s="212" t="s">
        <v>4762</v>
      </c>
      <c r="E307" s="212" t="s">
        <v>928</v>
      </c>
      <c r="F307" s="212" t="s">
        <v>929</v>
      </c>
      <c r="G307" s="230" t="s">
        <v>3925</v>
      </c>
      <c r="H307" s="212" t="s">
        <v>3926</v>
      </c>
      <c r="I307" s="217"/>
      <c r="J307" s="217"/>
    </row>
    <row r="308" spans="1:10" s="246" customFormat="1">
      <c r="A308" s="212" t="s">
        <v>926</v>
      </c>
      <c r="B308" s="212" t="s">
        <v>927</v>
      </c>
      <c r="C308" s="212" t="s">
        <v>4761</v>
      </c>
      <c r="D308" s="212" t="s">
        <v>4762</v>
      </c>
      <c r="E308" s="212" t="s">
        <v>930</v>
      </c>
      <c r="F308" s="212" t="s">
        <v>931</v>
      </c>
      <c r="G308" s="230" t="s">
        <v>3925</v>
      </c>
      <c r="H308" s="212" t="s">
        <v>3926</v>
      </c>
      <c r="I308" s="217"/>
      <c r="J308" s="217"/>
    </row>
    <row r="309" spans="1:10" s="246" customFormat="1">
      <c r="A309" s="212" t="s">
        <v>926</v>
      </c>
      <c r="B309" s="212" t="s">
        <v>927</v>
      </c>
      <c r="C309" s="212" t="s">
        <v>4761</v>
      </c>
      <c r="D309" s="212" t="s">
        <v>4762</v>
      </c>
      <c r="E309" s="212" t="s">
        <v>932</v>
      </c>
      <c r="F309" s="212" t="s">
        <v>933</v>
      </c>
      <c r="G309" s="230" t="s">
        <v>3925</v>
      </c>
      <c r="H309" s="212" t="s">
        <v>3926</v>
      </c>
      <c r="I309" s="217"/>
      <c r="J309" s="217"/>
    </row>
    <row r="310" spans="1:10" s="246" customFormat="1">
      <c r="A310" s="212" t="s">
        <v>926</v>
      </c>
      <c r="B310" s="212" t="s">
        <v>927</v>
      </c>
      <c r="C310" s="212" t="s">
        <v>4761</v>
      </c>
      <c r="D310" s="212" t="s">
        <v>4762</v>
      </c>
      <c r="E310" s="212" t="s">
        <v>934</v>
      </c>
      <c r="F310" s="212" t="s">
        <v>935</v>
      </c>
      <c r="G310" s="230" t="s">
        <v>3925</v>
      </c>
      <c r="H310" s="212" t="s">
        <v>3926</v>
      </c>
      <c r="I310" s="217"/>
      <c r="J310" s="217"/>
    </row>
    <row r="311" spans="1:10" s="246" customFormat="1">
      <c r="A311" s="212" t="s">
        <v>926</v>
      </c>
      <c r="B311" s="212" t="s">
        <v>927</v>
      </c>
      <c r="C311" s="212" t="s">
        <v>4761</v>
      </c>
      <c r="D311" s="212" t="s">
        <v>4762</v>
      </c>
      <c r="E311" s="212" t="s">
        <v>936</v>
      </c>
      <c r="F311" s="212" t="s">
        <v>937</v>
      </c>
      <c r="G311" s="230" t="s">
        <v>3925</v>
      </c>
      <c r="H311" s="212" t="s">
        <v>3926</v>
      </c>
      <c r="I311" s="217"/>
      <c r="J311" s="217"/>
    </row>
    <row r="312" spans="1:10" s="246" customFormat="1">
      <c r="A312" s="212" t="s">
        <v>926</v>
      </c>
      <c r="B312" s="212" t="s">
        <v>927</v>
      </c>
      <c r="C312" s="212" t="s">
        <v>4761</v>
      </c>
      <c r="D312" s="212" t="s">
        <v>4762</v>
      </c>
      <c r="E312" s="212" t="s">
        <v>938</v>
      </c>
      <c r="F312" s="212" t="s">
        <v>939</v>
      </c>
      <c r="G312" s="230" t="s">
        <v>3925</v>
      </c>
      <c r="H312" s="212" t="s">
        <v>3926</v>
      </c>
      <c r="I312" s="217"/>
      <c r="J312" s="217"/>
    </row>
    <row r="313" spans="1:10" s="246" customFormat="1">
      <c r="A313" s="212" t="s">
        <v>926</v>
      </c>
      <c r="B313" s="212" t="s">
        <v>927</v>
      </c>
      <c r="C313" s="212" t="s">
        <v>4761</v>
      </c>
      <c r="D313" s="212" t="s">
        <v>4762</v>
      </c>
      <c r="E313" s="212" t="s">
        <v>940</v>
      </c>
      <c r="F313" s="212" t="s">
        <v>941</v>
      </c>
      <c r="G313" s="230" t="s">
        <v>3925</v>
      </c>
      <c r="H313" s="212" t="s">
        <v>3926</v>
      </c>
      <c r="I313" s="217"/>
      <c r="J313" s="217"/>
    </row>
    <row r="314" spans="1:10" s="246" customFormat="1">
      <c r="A314" s="212" t="s">
        <v>926</v>
      </c>
      <c r="B314" s="212" t="s">
        <v>927</v>
      </c>
      <c r="C314" s="212" t="s">
        <v>4761</v>
      </c>
      <c r="D314" s="212" t="s">
        <v>4762</v>
      </c>
      <c r="E314" s="212" t="s">
        <v>942</v>
      </c>
      <c r="F314" s="212" t="s">
        <v>943</v>
      </c>
      <c r="G314" s="230" t="s">
        <v>3925</v>
      </c>
      <c r="H314" s="212" t="s">
        <v>3926</v>
      </c>
      <c r="I314" s="217"/>
      <c r="J314" s="217"/>
    </row>
    <row r="315" spans="1:10" s="246" customFormat="1">
      <c r="A315" s="212" t="s">
        <v>926</v>
      </c>
      <c r="B315" s="212" t="s">
        <v>927</v>
      </c>
      <c r="C315" s="212" t="s">
        <v>4761</v>
      </c>
      <c r="D315" s="212" t="s">
        <v>4762</v>
      </c>
      <c r="E315" s="212" t="s">
        <v>944</v>
      </c>
      <c r="F315" s="212" t="s">
        <v>945</v>
      </c>
      <c r="G315" s="230" t="s">
        <v>3941</v>
      </c>
      <c r="H315" s="212" t="s">
        <v>3942</v>
      </c>
      <c r="I315" s="217"/>
      <c r="J315" s="217"/>
    </row>
    <row r="316" spans="1:10" s="246" customFormat="1">
      <c r="A316" s="212" t="s">
        <v>926</v>
      </c>
      <c r="B316" s="212" t="s">
        <v>927</v>
      </c>
      <c r="C316" s="212" t="s">
        <v>4761</v>
      </c>
      <c r="D316" s="212" t="s">
        <v>4762</v>
      </c>
      <c r="E316" s="212" t="s">
        <v>944</v>
      </c>
      <c r="F316" s="212" t="s">
        <v>945</v>
      </c>
      <c r="G316" s="230" t="s">
        <v>3925</v>
      </c>
      <c r="H316" s="212" t="s">
        <v>3926</v>
      </c>
      <c r="I316" s="217"/>
      <c r="J316" s="217"/>
    </row>
    <row r="317" spans="1:10" s="246" customFormat="1">
      <c r="A317" s="212" t="s">
        <v>926</v>
      </c>
      <c r="B317" s="212" t="s">
        <v>927</v>
      </c>
      <c r="C317" s="212" t="s">
        <v>4761</v>
      </c>
      <c r="D317" s="212" t="s">
        <v>4762</v>
      </c>
      <c r="E317" s="212" t="s">
        <v>946</v>
      </c>
      <c r="F317" s="212" t="s">
        <v>947</v>
      </c>
      <c r="G317" s="230" t="s">
        <v>3925</v>
      </c>
      <c r="H317" s="212" t="s">
        <v>3926</v>
      </c>
      <c r="I317" s="217"/>
      <c r="J317" s="217"/>
    </row>
    <row r="318" spans="1:10" s="246" customFormat="1">
      <c r="A318" s="212" t="s">
        <v>926</v>
      </c>
      <c r="B318" s="212" t="s">
        <v>927</v>
      </c>
      <c r="C318" s="212" t="s">
        <v>4761</v>
      </c>
      <c r="D318" s="212" t="s">
        <v>4762</v>
      </c>
      <c r="E318" s="212" t="s">
        <v>948</v>
      </c>
      <c r="F318" s="212" t="s">
        <v>949</v>
      </c>
      <c r="G318" s="230" t="s">
        <v>3925</v>
      </c>
      <c r="H318" s="212" t="s">
        <v>3926</v>
      </c>
      <c r="I318" s="217"/>
      <c r="J318" s="217"/>
    </row>
    <row r="319" spans="1:10" s="246" customFormat="1">
      <c r="A319" s="212" t="s">
        <v>926</v>
      </c>
      <c r="B319" s="212" t="s">
        <v>927</v>
      </c>
      <c r="C319" s="212" t="s">
        <v>4761</v>
      </c>
      <c r="D319" s="212" t="s">
        <v>4762</v>
      </c>
      <c r="E319" s="212" t="s">
        <v>1516</v>
      </c>
      <c r="F319" s="212" t="s">
        <v>1517</v>
      </c>
      <c r="G319" s="230" t="s">
        <v>3925</v>
      </c>
      <c r="H319" s="212" t="s">
        <v>3926</v>
      </c>
      <c r="I319" s="217"/>
      <c r="J319" s="217"/>
    </row>
    <row r="320" spans="1:10" s="246" customFormat="1">
      <c r="A320" s="212" t="s">
        <v>926</v>
      </c>
      <c r="B320" s="212" t="s">
        <v>927</v>
      </c>
      <c r="C320" s="212" t="s">
        <v>4761</v>
      </c>
      <c r="D320" s="212" t="s">
        <v>4762</v>
      </c>
      <c r="E320" s="212" t="s">
        <v>1518</v>
      </c>
      <c r="F320" s="212" t="s">
        <v>1519</v>
      </c>
      <c r="G320" s="230" t="s">
        <v>3925</v>
      </c>
      <c r="H320" s="212" t="s">
        <v>3926</v>
      </c>
      <c r="I320" s="217"/>
      <c r="J320" s="217"/>
    </row>
    <row r="321" spans="1:10" s="246" customFormat="1">
      <c r="A321" s="212" t="s">
        <v>926</v>
      </c>
      <c r="B321" s="212" t="s">
        <v>927</v>
      </c>
      <c r="C321" s="212" t="s">
        <v>4761</v>
      </c>
      <c r="D321" s="212" t="s">
        <v>4762</v>
      </c>
      <c r="E321" s="212" t="s">
        <v>1520</v>
      </c>
      <c r="F321" s="212" t="s">
        <v>1521</v>
      </c>
      <c r="G321" s="230" t="s">
        <v>3925</v>
      </c>
      <c r="H321" s="212" t="s">
        <v>3926</v>
      </c>
      <c r="I321" s="217"/>
      <c r="J321" s="217"/>
    </row>
    <row r="322" spans="1:10" s="246" customFormat="1">
      <c r="A322" s="212" t="s">
        <v>926</v>
      </c>
      <c r="B322" s="212" t="s">
        <v>927</v>
      </c>
      <c r="C322" s="212" t="s">
        <v>4761</v>
      </c>
      <c r="D322" s="212" t="s">
        <v>4762</v>
      </c>
      <c r="E322" s="212" t="s">
        <v>2318</v>
      </c>
      <c r="F322" s="212" t="s">
        <v>2319</v>
      </c>
      <c r="G322" s="230" t="s">
        <v>3925</v>
      </c>
      <c r="H322" s="212" t="s">
        <v>3926</v>
      </c>
      <c r="I322" s="217"/>
      <c r="J322" s="217"/>
    </row>
    <row r="323" spans="1:10" s="246" customFormat="1">
      <c r="A323" s="212" t="s">
        <v>926</v>
      </c>
      <c r="B323" s="212" t="s">
        <v>927</v>
      </c>
      <c r="C323" s="212" t="s">
        <v>4761</v>
      </c>
      <c r="D323" s="212" t="s">
        <v>4762</v>
      </c>
      <c r="E323" s="212" t="s">
        <v>4103</v>
      </c>
      <c r="F323" s="212" t="s">
        <v>4057</v>
      </c>
      <c r="G323" s="230" t="s">
        <v>3925</v>
      </c>
      <c r="H323" s="212" t="s">
        <v>3926</v>
      </c>
      <c r="I323" s="217"/>
      <c r="J323" s="217"/>
    </row>
    <row r="324" spans="1:10" s="246" customFormat="1">
      <c r="A324" s="212" t="s">
        <v>926</v>
      </c>
      <c r="B324" s="212" t="s">
        <v>927</v>
      </c>
      <c r="C324" s="212" t="s">
        <v>4761</v>
      </c>
      <c r="D324" s="212" t="s">
        <v>4762</v>
      </c>
      <c r="E324" s="212" t="s">
        <v>950</v>
      </c>
      <c r="F324" s="212" t="s">
        <v>677</v>
      </c>
      <c r="G324" s="230" t="s">
        <v>3941</v>
      </c>
      <c r="H324" s="212" t="s">
        <v>3942</v>
      </c>
      <c r="I324" s="217"/>
      <c r="J324" s="217"/>
    </row>
    <row r="325" spans="1:10" s="246" customFormat="1">
      <c r="A325" s="212" t="s">
        <v>926</v>
      </c>
      <c r="B325" s="212" t="s">
        <v>927</v>
      </c>
      <c r="C325" s="212" t="s">
        <v>4761</v>
      </c>
      <c r="D325" s="212" t="s">
        <v>4762</v>
      </c>
      <c r="E325" s="212" t="s">
        <v>4104</v>
      </c>
      <c r="F325" s="212" t="s">
        <v>4105</v>
      </c>
      <c r="G325" s="230" t="s">
        <v>3941</v>
      </c>
      <c r="H325" s="212" t="s">
        <v>3942</v>
      </c>
      <c r="I325" s="217"/>
      <c r="J325" s="217"/>
    </row>
    <row r="326" spans="1:10" s="246" customFormat="1">
      <c r="A326" s="212" t="s">
        <v>926</v>
      </c>
      <c r="B326" s="212" t="s">
        <v>927</v>
      </c>
      <c r="C326" s="212" t="s">
        <v>4761</v>
      </c>
      <c r="D326" s="212" t="s">
        <v>4762</v>
      </c>
      <c r="E326" s="212" t="s">
        <v>4106</v>
      </c>
      <c r="F326" s="212" t="s">
        <v>4107</v>
      </c>
      <c r="G326" s="230" t="s">
        <v>3941</v>
      </c>
      <c r="H326" s="212" t="s">
        <v>3942</v>
      </c>
      <c r="I326" s="217"/>
      <c r="J326" s="217"/>
    </row>
    <row r="327" spans="1:10" s="246" customFormat="1">
      <c r="A327" s="212" t="s">
        <v>926</v>
      </c>
      <c r="B327" s="212" t="s">
        <v>927</v>
      </c>
      <c r="C327" s="212" t="s">
        <v>4761</v>
      </c>
      <c r="D327" s="212" t="s">
        <v>4762</v>
      </c>
      <c r="E327" s="212" t="s">
        <v>951</v>
      </c>
      <c r="F327" s="212" t="s">
        <v>952</v>
      </c>
      <c r="G327" s="230" t="s">
        <v>3941</v>
      </c>
      <c r="H327" s="212" t="s">
        <v>3942</v>
      </c>
      <c r="I327" s="217"/>
      <c r="J327" s="217"/>
    </row>
    <row r="328" spans="1:10" s="246" customFormat="1">
      <c r="A328" s="212" t="s">
        <v>2274</v>
      </c>
      <c r="B328" s="212" t="s">
        <v>2275</v>
      </c>
      <c r="C328" s="212" t="s">
        <v>4769</v>
      </c>
      <c r="D328" s="212" t="s">
        <v>4770</v>
      </c>
      <c r="E328" s="212" t="s">
        <v>1350</v>
      </c>
      <c r="F328" s="212" t="s">
        <v>1351</v>
      </c>
      <c r="G328" s="230" t="s">
        <v>3923</v>
      </c>
      <c r="H328" s="212" t="s">
        <v>3924</v>
      </c>
      <c r="I328" s="217"/>
      <c r="J328" s="217"/>
    </row>
    <row r="329" spans="1:10" s="246" customFormat="1">
      <c r="A329" s="212" t="s">
        <v>2274</v>
      </c>
      <c r="B329" s="212" t="s">
        <v>2275</v>
      </c>
      <c r="C329" s="212" t="s">
        <v>4769</v>
      </c>
      <c r="D329" s="212" t="s">
        <v>4770</v>
      </c>
      <c r="E329" s="212" t="s">
        <v>1382</v>
      </c>
      <c r="F329" s="212" t="s">
        <v>1383</v>
      </c>
      <c r="G329" s="230" t="s">
        <v>3923</v>
      </c>
      <c r="H329" s="212" t="s">
        <v>3924</v>
      </c>
      <c r="I329" s="217"/>
      <c r="J329" s="217"/>
    </row>
    <row r="330" spans="1:10" s="246" customFormat="1">
      <c r="A330" s="212" t="s">
        <v>2274</v>
      </c>
      <c r="B330" s="212" t="s">
        <v>2275</v>
      </c>
      <c r="C330" s="212" t="s">
        <v>4769</v>
      </c>
      <c r="D330" s="212" t="s">
        <v>4770</v>
      </c>
      <c r="E330" s="212" t="s">
        <v>2320</v>
      </c>
      <c r="F330" s="212" t="s">
        <v>2321</v>
      </c>
      <c r="G330" s="230" t="s">
        <v>3923</v>
      </c>
      <c r="H330" s="212" t="s">
        <v>3924</v>
      </c>
      <c r="I330" s="217"/>
      <c r="J330" s="217"/>
    </row>
    <row r="331" spans="1:10" s="246" customFormat="1">
      <c r="A331" s="212" t="s">
        <v>2274</v>
      </c>
      <c r="B331" s="212" t="s">
        <v>2275</v>
      </c>
      <c r="C331" s="212" t="s">
        <v>4769</v>
      </c>
      <c r="D331" s="212" t="s">
        <v>4770</v>
      </c>
      <c r="E331" s="212" t="s">
        <v>2322</v>
      </c>
      <c r="F331" s="212" t="s">
        <v>2323</v>
      </c>
      <c r="G331" s="230" t="s">
        <v>3923</v>
      </c>
      <c r="H331" s="212" t="s">
        <v>3924</v>
      </c>
      <c r="I331" s="217"/>
      <c r="J331" s="217"/>
    </row>
    <row r="332" spans="1:10" s="246" customFormat="1">
      <c r="A332" s="212" t="s">
        <v>2274</v>
      </c>
      <c r="B332" s="212" t="s">
        <v>2275</v>
      </c>
      <c r="C332" s="212" t="s">
        <v>4769</v>
      </c>
      <c r="D332" s="212" t="s">
        <v>4770</v>
      </c>
      <c r="E332" s="212" t="s">
        <v>2324</v>
      </c>
      <c r="F332" s="212" t="s">
        <v>2325</v>
      </c>
      <c r="G332" s="230" t="s">
        <v>3923</v>
      </c>
      <c r="H332" s="212" t="s">
        <v>3924</v>
      </c>
      <c r="I332" s="217"/>
      <c r="J332" s="217"/>
    </row>
    <row r="333" spans="1:10" s="246" customFormat="1">
      <c r="A333" s="212" t="s">
        <v>2274</v>
      </c>
      <c r="B333" s="212" t="s">
        <v>2275</v>
      </c>
      <c r="C333" s="212" t="s">
        <v>4769</v>
      </c>
      <c r="D333" s="212" t="s">
        <v>4770</v>
      </c>
      <c r="E333" s="212" t="s">
        <v>4108</v>
      </c>
      <c r="F333" s="212" t="s">
        <v>4109</v>
      </c>
      <c r="G333" s="230" t="s">
        <v>3923</v>
      </c>
      <c r="H333" s="212" t="s">
        <v>3924</v>
      </c>
      <c r="I333" s="217"/>
      <c r="J333" s="217"/>
    </row>
    <row r="334" spans="1:10" s="246" customFormat="1">
      <c r="A334" s="212" t="s">
        <v>2274</v>
      </c>
      <c r="B334" s="212" t="s">
        <v>2275</v>
      </c>
      <c r="C334" s="212" t="s">
        <v>4769</v>
      </c>
      <c r="D334" s="212" t="s">
        <v>4770</v>
      </c>
      <c r="E334" s="212" t="s">
        <v>4110</v>
      </c>
      <c r="F334" s="212" t="s">
        <v>4111</v>
      </c>
      <c r="G334" s="230" t="s">
        <v>3923</v>
      </c>
      <c r="H334" s="212" t="s">
        <v>3924</v>
      </c>
      <c r="I334" s="217"/>
      <c r="J334" s="217"/>
    </row>
    <row r="335" spans="1:10" s="246" customFormat="1">
      <c r="A335" s="212" t="s">
        <v>2274</v>
      </c>
      <c r="B335" s="212" t="s">
        <v>2275</v>
      </c>
      <c r="C335" s="212" t="s">
        <v>4769</v>
      </c>
      <c r="D335" s="212" t="s">
        <v>4770</v>
      </c>
      <c r="E335" s="212" t="s">
        <v>1426</v>
      </c>
      <c r="F335" s="212" t="s">
        <v>1427</v>
      </c>
      <c r="G335" s="230" t="s">
        <v>3923</v>
      </c>
      <c r="H335" s="212" t="s">
        <v>3924</v>
      </c>
      <c r="I335" s="217"/>
      <c r="J335" s="217"/>
    </row>
    <row r="336" spans="1:10" s="246" customFormat="1">
      <c r="A336" s="212" t="s">
        <v>2274</v>
      </c>
      <c r="B336" s="212" t="s">
        <v>2275</v>
      </c>
      <c r="C336" s="212" t="s">
        <v>4769</v>
      </c>
      <c r="D336" s="212" t="s">
        <v>4770</v>
      </c>
      <c r="E336" s="212" t="s">
        <v>1426</v>
      </c>
      <c r="F336" s="212" t="s">
        <v>1427</v>
      </c>
      <c r="G336" s="230" t="s">
        <v>3929</v>
      </c>
      <c r="H336" s="212" t="s">
        <v>3930</v>
      </c>
      <c r="I336" s="217"/>
      <c r="J336" s="217"/>
    </row>
    <row r="337" spans="1:10" s="246" customFormat="1">
      <c r="A337" s="212" t="s">
        <v>2274</v>
      </c>
      <c r="B337" s="212" t="s">
        <v>2275</v>
      </c>
      <c r="C337" s="212" t="s">
        <v>4769</v>
      </c>
      <c r="D337" s="212" t="s">
        <v>4770</v>
      </c>
      <c r="E337" s="212" t="s">
        <v>787</v>
      </c>
      <c r="F337" s="212" t="s">
        <v>788</v>
      </c>
      <c r="G337" s="230" t="s">
        <v>3923</v>
      </c>
      <c r="H337" s="212" t="s">
        <v>3924</v>
      </c>
      <c r="I337" s="217"/>
      <c r="J337" s="217"/>
    </row>
    <row r="338" spans="1:10" s="246" customFormat="1">
      <c r="A338" s="212" t="s">
        <v>2274</v>
      </c>
      <c r="B338" s="212" t="s">
        <v>2275</v>
      </c>
      <c r="C338" s="212" t="s">
        <v>4769</v>
      </c>
      <c r="D338" s="212" t="s">
        <v>4770</v>
      </c>
      <c r="E338" s="212" t="s">
        <v>2326</v>
      </c>
      <c r="F338" s="212" t="s">
        <v>2327</v>
      </c>
      <c r="G338" s="230" t="s">
        <v>3923</v>
      </c>
      <c r="H338" s="212" t="s">
        <v>3924</v>
      </c>
      <c r="I338" s="217"/>
      <c r="J338" s="217"/>
    </row>
    <row r="339" spans="1:10" s="246" customFormat="1">
      <c r="A339" s="212" t="s">
        <v>2274</v>
      </c>
      <c r="B339" s="212" t="s">
        <v>2275</v>
      </c>
      <c r="C339" s="212" t="s">
        <v>4769</v>
      </c>
      <c r="D339" s="212" t="s">
        <v>4770</v>
      </c>
      <c r="E339" s="212" t="s">
        <v>2328</v>
      </c>
      <c r="F339" s="212" t="s">
        <v>2329</v>
      </c>
      <c r="G339" s="230" t="s">
        <v>3923</v>
      </c>
      <c r="H339" s="212" t="s">
        <v>3924</v>
      </c>
      <c r="I339" s="217"/>
      <c r="J339" s="217"/>
    </row>
    <row r="340" spans="1:10" s="246" customFormat="1">
      <c r="A340" s="212" t="s">
        <v>2274</v>
      </c>
      <c r="B340" s="212" t="s">
        <v>2275</v>
      </c>
      <c r="C340" s="212" t="s">
        <v>4769</v>
      </c>
      <c r="D340" s="212" t="s">
        <v>4770</v>
      </c>
      <c r="E340" s="212" t="s">
        <v>4112</v>
      </c>
      <c r="F340" s="212" t="s">
        <v>4113</v>
      </c>
      <c r="G340" s="230" t="s">
        <v>3923</v>
      </c>
      <c r="H340" s="212" t="s">
        <v>3924</v>
      </c>
      <c r="I340" s="217"/>
      <c r="J340" s="217"/>
    </row>
    <row r="341" spans="1:10" s="246" customFormat="1">
      <c r="A341" s="212" t="s">
        <v>2274</v>
      </c>
      <c r="B341" s="212" t="s">
        <v>2275</v>
      </c>
      <c r="C341" s="212" t="s">
        <v>4769</v>
      </c>
      <c r="D341" s="212" t="s">
        <v>4770</v>
      </c>
      <c r="E341" s="212" t="s">
        <v>2276</v>
      </c>
      <c r="F341" s="212" t="s">
        <v>677</v>
      </c>
      <c r="G341" s="230" t="s">
        <v>3923</v>
      </c>
      <c r="H341" s="212" t="s">
        <v>3924</v>
      </c>
      <c r="I341" s="217"/>
      <c r="J341" s="217"/>
    </row>
  </sheetData>
  <autoFilter ref="A3:J324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B869"/>
  <sheetViews>
    <sheetView zoomScale="90" zoomScaleNormal="90" workbookViewId="0">
      <pane xSplit="1" ySplit="3" topLeftCell="B136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"/>
  <cols>
    <col min="1" max="1" width="22.5703125" customWidth="1"/>
    <col min="2" max="2" width="131" customWidth="1"/>
  </cols>
  <sheetData>
    <row r="1" spans="1:2">
      <c r="A1" s="99" t="s">
        <v>953</v>
      </c>
      <c r="B1" s="100"/>
    </row>
    <row r="2" spans="1:2">
      <c r="A2" s="136" t="s">
        <v>689</v>
      </c>
      <c r="B2" s="137"/>
    </row>
    <row r="3" spans="1:2">
      <c r="A3" s="237" t="s">
        <v>764</v>
      </c>
      <c r="B3" s="238" t="s">
        <v>485</v>
      </c>
    </row>
    <row r="4" spans="1:2">
      <c r="A4" s="239" t="s">
        <v>772</v>
      </c>
      <c r="B4" s="240" t="s">
        <v>773</v>
      </c>
    </row>
    <row r="5" spans="1:2">
      <c r="A5" s="241" t="s">
        <v>4056</v>
      </c>
      <c r="B5" s="242" t="s">
        <v>4057</v>
      </c>
    </row>
    <row r="6" spans="1:2">
      <c r="A6" s="243" t="s">
        <v>4114</v>
      </c>
      <c r="B6" s="244" t="s">
        <v>4115</v>
      </c>
    </row>
    <row r="7" spans="1:2">
      <c r="A7" s="243" t="s">
        <v>4116</v>
      </c>
      <c r="B7" s="244" t="s">
        <v>4117</v>
      </c>
    </row>
    <row r="8" spans="1:2">
      <c r="A8" s="243" t="s">
        <v>4118</v>
      </c>
      <c r="B8" s="244" t="s">
        <v>4119</v>
      </c>
    </row>
    <row r="9" spans="1:2">
      <c r="A9" s="243" t="s">
        <v>4120</v>
      </c>
      <c r="B9" s="244" t="s">
        <v>4121</v>
      </c>
    </row>
    <row r="10" spans="1:2">
      <c r="A10" s="243" t="s">
        <v>4122</v>
      </c>
      <c r="B10" s="244" t="s">
        <v>4123</v>
      </c>
    </row>
    <row r="11" spans="1:2">
      <c r="A11" s="241" t="s">
        <v>791</v>
      </c>
      <c r="B11" s="242" t="s">
        <v>1213</v>
      </c>
    </row>
    <row r="12" spans="1:2">
      <c r="A12" s="243" t="s">
        <v>963</v>
      </c>
      <c r="B12" s="244" t="s">
        <v>964</v>
      </c>
    </row>
    <row r="13" spans="1:2" ht="15.75" customHeight="1">
      <c r="A13" s="243" t="s">
        <v>965</v>
      </c>
      <c r="B13" s="244" t="s">
        <v>966</v>
      </c>
    </row>
    <row r="14" spans="1:2">
      <c r="A14" s="243" t="s">
        <v>967</v>
      </c>
      <c r="B14" s="244" t="s">
        <v>968</v>
      </c>
    </row>
    <row r="15" spans="1:2">
      <c r="A15" s="243" t="s">
        <v>969</v>
      </c>
      <c r="B15" s="244" t="s">
        <v>250</v>
      </c>
    </row>
    <row r="16" spans="1:2">
      <c r="A16" s="243" t="s">
        <v>970</v>
      </c>
      <c r="B16" s="244" t="s">
        <v>971</v>
      </c>
    </row>
    <row r="17" spans="1:2">
      <c r="A17" s="243" t="s">
        <v>973</v>
      </c>
      <c r="B17" s="244" t="s">
        <v>974</v>
      </c>
    </row>
    <row r="18" spans="1:2">
      <c r="A18" s="243" t="s">
        <v>975</v>
      </c>
      <c r="B18" s="244" t="s">
        <v>976</v>
      </c>
    </row>
    <row r="19" spans="1:2">
      <c r="A19" s="241" t="s">
        <v>4069</v>
      </c>
      <c r="B19" s="242" t="s">
        <v>4070</v>
      </c>
    </row>
    <row r="20" spans="1:2">
      <c r="A20" s="243" t="s">
        <v>4124</v>
      </c>
      <c r="B20" s="244" t="s">
        <v>4125</v>
      </c>
    </row>
    <row r="21" spans="1:2">
      <c r="A21" s="243" t="s">
        <v>4126</v>
      </c>
      <c r="B21" s="244" t="s">
        <v>4127</v>
      </c>
    </row>
    <row r="22" spans="1:2">
      <c r="A22" s="243" t="s">
        <v>4128</v>
      </c>
      <c r="B22" s="244" t="s">
        <v>4129</v>
      </c>
    </row>
    <row r="23" spans="1:2">
      <c r="A23" s="241" t="s">
        <v>1555</v>
      </c>
      <c r="B23" s="242" t="s">
        <v>1556</v>
      </c>
    </row>
    <row r="24" spans="1:2">
      <c r="A24" s="243" t="s">
        <v>4130</v>
      </c>
      <c r="B24" s="244" t="s">
        <v>4131</v>
      </c>
    </row>
    <row r="25" spans="1:2">
      <c r="A25" s="243" t="s">
        <v>4132</v>
      </c>
      <c r="B25" s="244" t="s">
        <v>4133</v>
      </c>
    </row>
    <row r="26" spans="1:2">
      <c r="A26" s="243" t="s">
        <v>4134</v>
      </c>
      <c r="B26" s="244" t="s">
        <v>4135</v>
      </c>
    </row>
    <row r="27" spans="1:2">
      <c r="A27" s="243" t="s">
        <v>4136</v>
      </c>
      <c r="B27" s="244" t="s">
        <v>4137</v>
      </c>
    </row>
    <row r="28" spans="1:2">
      <c r="A28" s="241" t="s">
        <v>786</v>
      </c>
      <c r="B28" s="242" t="s">
        <v>829</v>
      </c>
    </row>
    <row r="29" spans="1:2">
      <c r="A29" s="243" t="s">
        <v>954</v>
      </c>
      <c r="B29" s="244" t="s">
        <v>745</v>
      </c>
    </row>
    <row r="30" spans="1:2">
      <c r="A30" s="243" t="s">
        <v>955</v>
      </c>
      <c r="B30" s="244" t="s">
        <v>956</v>
      </c>
    </row>
    <row r="31" spans="1:2">
      <c r="A31" s="243" t="s">
        <v>957</v>
      </c>
      <c r="B31" s="244" t="s">
        <v>958</v>
      </c>
    </row>
    <row r="32" spans="1:2">
      <c r="A32" s="243" t="s">
        <v>961</v>
      </c>
      <c r="B32" s="244" t="s">
        <v>962</v>
      </c>
    </row>
    <row r="33" spans="1:2">
      <c r="A33" s="243" t="s">
        <v>1036</v>
      </c>
      <c r="B33" s="244" t="s">
        <v>980</v>
      </c>
    </row>
    <row r="34" spans="1:2">
      <c r="A34" s="243" t="s">
        <v>1563</v>
      </c>
      <c r="B34" s="244" t="s">
        <v>1564</v>
      </c>
    </row>
    <row r="35" spans="1:2">
      <c r="A35" s="239" t="s">
        <v>43</v>
      </c>
      <c r="B35" s="240" t="s">
        <v>44</v>
      </c>
    </row>
    <row r="36" spans="1:2">
      <c r="A36" s="241" t="s">
        <v>91</v>
      </c>
      <c r="B36" s="242" t="s">
        <v>1296</v>
      </c>
    </row>
    <row r="37" spans="1:2">
      <c r="A37" s="243" t="s">
        <v>690</v>
      </c>
      <c r="B37" s="244" t="s">
        <v>691</v>
      </c>
    </row>
    <row r="38" spans="1:2">
      <c r="A38" s="243" t="s">
        <v>1037</v>
      </c>
      <c r="B38" s="244" t="s">
        <v>1038</v>
      </c>
    </row>
    <row r="39" spans="1:2">
      <c r="A39" s="243" t="s">
        <v>1039</v>
      </c>
      <c r="B39" s="244" t="s">
        <v>1040</v>
      </c>
    </row>
    <row r="40" spans="1:2">
      <c r="A40" s="243" t="s">
        <v>1565</v>
      </c>
      <c r="B40" s="244" t="s">
        <v>1566</v>
      </c>
    </row>
    <row r="41" spans="1:2">
      <c r="A41" s="243" t="s">
        <v>1567</v>
      </c>
      <c r="B41" s="244" t="s">
        <v>1568</v>
      </c>
    </row>
    <row r="42" spans="1:2">
      <c r="A42" s="243" t="s">
        <v>1569</v>
      </c>
      <c r="B42" s="244" t="s">
        <v>1570</v>
      </c>
    </row>
    <row r="43" spans="1:2">
      <c r="A43" s="243" t="s">
        <v>1571</v>
      </c>
      <c r="B43" s="244" t="s">
        <v>1572</v>
      </c>
    </row>
    <row r="44" spans="1:2">
      <c r="A44" s="243" t="s">
        <v>1573</v>
      </c>
      <c r="B44" s="244" t="s">
        <v>1574</v>
      </c>
    </row>
    <row r="45" spans="1:2">
      <c r="A45" s="243" t="s">
        <v>1575</v>
      </c>
      <c r="B45" s="244" t="s">
        <v>1576</v>
      </c>
    </row>
    <row r="46" spans="1:2">
      <c r="A46" s="243" t="s">
        <v>1577</v>
      </c>
      <c r="B46" s="244" t="s">
        <v>1578</v>
      </c>
    </row>
    <row r="47" spans="1:2">
      <c r="A47" s="243" t="s">
        <v>1579</v>
      </c>
      <c r="B47" s="244" t="s">
        <v>1580</v>
      </c>
    </row>
    <row r="48" spans="1:2">
      <c r="A48" s="243" t="s">
        <v>1581</v>
      </c>
      <c r="B48" s="244" t="s">
        <v>1582</v>
      </c>
    </row>
    <row r="49" spans="1:2">
      <c r="A49" s="243" t="s">
        <v>2020</v>
      </c>
      <c r="B49" s="244" t="s">
        <v>2021</v>
      </c>
    </row>
    <row r="50" spans="1:2">
      <c r="A50" s="243" t="s">
        <v>2022</v>
      </c>
      <c r="B50" s="244" t="s">
        <v>2023</v>
      </c>
    </row>
    <row r="51" spans="1:2">
      <c r="A51" s="243" t="s">
        <v>2024</v>
      </c>
      <c r="B51" s="244" t="s">
        <v>2025</v>
      </c>
    </row>
    <row r="52" spans="1:2">
      <c r="A52" s="243" t="s">
        <v>2026</v>
      </c>
      <c r="B52" s="244" t="s">
        <v>2027</v>
      </c>
    </row>
    <row r="53" spans="1:2">
      <c r="A53" s="243" t="s">
        <v>4138</v>
      </c>
      <c r="B53" s="244" t="s">
        <v>4139</v>
      </c>
    </row>
    <row r="54" spans="1:2">
      <c r="A54" s="243" t="s">
        <v>4140</v>
      </c>
      <c r="B54" s="244" t="s">
        <v>4141</v>
      </c>
    </row>
    <row r="55" spans="1:2">
      <c r="A55" s="243" t="s">
        <v>4142</v>
      </c>
      <c r="B55" s="244" t="s">
        <v>4143</v>
      </c>
    </row>
    <row r="56" spans="1:2">
      <c r="A56" s="243" t="s">
        <v>4144</v>
      </c>
      <c r="B56" s="244" t="s">
        <v>1040</v>
      </c>
    </row>
    <row r="57" spans="1:2">
      <c r="A57" s="243" t="s">
        <v>4145</v>
      </c>
      <c r="B57" s="244" t="s">
        <v>4146</v>
      </c>
    </row>
    <row r="58" spans="1:2">
      <c r="A58" s="243" t="s">
        <v>4147</v>
      </c>
      <c r="B58" s="244" t="s">
        <v>4148</v>
      </c>
    </row>
    <row r="59" spans="1:2">
      <c r="A59" s="243" t="s">
        <v>4149</v>
      </c>
      <c r="B59" s="244" t="s">
        <v>4150</v>
      </c>
    </row>
    <row r="60" spans="1:2">
      <c r="A60" s="243" t="s">
        <v>4151</v>
      </c>
      <c r="B60" s="244" t="s">
        <v>4152</v>
      </c>
    </row>
    <row r="61" spans="1:2">
      <c r="A61" s="243" t="s">
        <v>4153</v>
      </c>
      <c r="B61" s="244" t="s">
        <v>4154</v>
      </c>
    </row>
    <row r="62" spans="1:2">
      <c r="A62" s="243" t="s">
        <v>4155</v>
      </c>
      <c r="B62" s="244" t="s">
        <v>1088</v>
      </c>
    </row>
    <row r="63" spans="1:2">
      <c r="A63" s="243" t="s">
        <v>4156</v>
      </c>
      <c r="B63" s="244" t="s">
        <v>4157</v>
      </c>
    </row>
    <row r="64" spans="1:2">
      <c r="A64" s="241" t="s">
        <v>116</v>
      </c>
      <c r="B64" s="242" t="s">
        <v>1297</v>
      </c>
    </row>
    <row r="65" spans="1:2">
      <c r="A65" s="243" t="s">
        <v>692</v>
      </c>
      <c r="B65" s="244" t="s">
        <v>693</v>
      </c>
    </row>
    <row r="66" spans="1:2">
      <c r="A66" s="243" t="s">
        <v>1042</v>
      </c>
      <c r="B66" s="244" t="s">
        <v>1043</v>
      </c>
    </row>
    <row r="67" spans="1:2">
      <c r="A67" s="243" t="s">
        <v>1044</v>
      </c>
      <c r="B67" s="244" t="s">
        <v>1045</v>
      </c>
    </row>
    <row r="68" spans="1:2">
      <c r="A68" s="243" t="s">
        <v>1046</v>
      </c>
      <c r="B68" s="244" t="s">
        <v>1047</v>
      </c>
    </row>
    <row r="69" spans="1:2">
      <c r="A69" s="243" t="s">
        <v>1048</v>
      </c>
      <c r="B69" s="244" t="s">
        <v>1049</v>
      </c>
    </row>
    <row r="70" spans="1:2">
      <c r="A70" s="243" t="s">
        <v>1050</v>
      </c>
      <c r="B70" s="244" t="s">
        <v>1051</v>
      </c>
    </row>
    <row r="71" spans="1:2">
      <c r="A71" s="243" t="s">
        <v>1052</v>
      </c>
      <c r="B71" s="244" t="s">
        <v>1053</v>
      </c>
    </row>
    <row r="72" spans="1:2">
      <c r="A72" s="243" t="s">
        <v>1054</v>
      </c>
      <c r="B72" s="244" t="s">
        <v>1055</v>
      </c>
    </row>
    <row r="73" spans="1:2">
      <c r="A73" s="243" t="s">
        <v>1056</v>
      </c>
      <c r="B73" s="244" t="s">
        <v>1057</v>
      </c>
    </row>
    <row r="74" spans="1:2">
      <c r="A74" s="243" t="s">
        <v>1058</v>
      </c>
      <c r="B74" s="244" t="s">
        <v>1059</v>
      </c>
    </row>
    <row r="75" spans="1:2">
      <c r="A75" s="243" t="s">
        <v>1060</v>
      </c>
      <c r="B75" s="244" t="s">
        <v>1061</v>
      </c>
    </row>
    <row r="76" spans="1:2">
      <c r="A76" s="243" t="s">
        <v>1062</v>
      </c>
      <c r="B76" s="244" t="s">
        <v>1063</v>
      </c>
    </row>
    <row r="77" spans="1:2">
      <c r="A77" s="243" t="s">
        <v>1583</v>
      </c>
      <c r="B77" s="244" t="s">
        <v>1584</v>
      </c>
    </row>
    <row r="78" spans="1:2">
      <c r="A78" s="243" t="s">
        <v>1585</v>
      </c>
      <c r="B78" s="244" t="s">
        <v>1586</v>
      </c>
    </row>
    <row r="79" spans="1:2">
      <c r="A79" s="243" t="s">
        <v>1587</v>
      </c>
      <c r="B79" s="244" t="s">
        <v>1588</v>
      </c>
    </row>
    <row r="80" spans="1:2">
      <c r="A80" s="243" t="s">
        <v>1589</v>
      </c>
      <c r="B80" s="244" t="s">
        <v>1590</v>
      </c>
    </row>
    <row r="81" spans="1:2">
      <c r="A81" s="243" t="s">
        <v>1591</v>
      </c>
      <c r="B81" s="244" t="s">
        <v>1592</v>
      </c>
    </row>
    <row r="82" spans="1:2">
      <c r="A82" s="243" t="s">
        <v>1593</v>
      </c>
      <c r="B82" s="244" t="s">
        <v>1594</v>
      </c>
    </row>
    <row r="83" spans="1:2">
      <c r="A83" s="243" t="s">
        <v>1595</v>
      </c>
      <c r="B83" s="244" t="s">
        <v>1596</v>
      </c>
    </row>
    <row r="84" spans="1:2">
      <c r="A84" s="243" t="s">
        <v>1597</v>
      </c>
      <c r="B84" s="244" t="s">
        <v>1598</v>
      </c>
    </row>
    <row r="85" spans="1:2">
      <c r="A85" s="243" t="s">
        <v>1599</v>
      </c>
      <c r="B85" s="244" t="s">
        <v>1600</v>
      </c>
    </row>
    <row r="86" spans="1:2">
      <c r="A86" s="243" t="s">
        <v>1601</v>
      </c>
      <c r="B86" s="244" t="s">
        <v>1602</v>
      </c>
    </row>
    <row r="87" spans="1:2">
      <c r="A87" s="243" t="s">
        <v>1603</v>
      </c>
      <c r="B87" s="244" t="s">
        <v>1604</v>
      </c>
    </row>
    <row r="88" spans="1:2">
      <c r="A88" s="243" t="s">
        <v>1605</v>
      </c>
      <c r="B88" s="244" t="s">
        <v>1606</v>
      </c>
    </row>
    <row r="89" spans="1:2">
      <c r="A89" s="243" t="s">
        <v>1607</v>
      </c>
      <c r="B89" s="244" t="s">
        <v>1608</v>
      </c>
    </row>
    <row r="90" spans="1:2">
      <c r="A90" s="243" t="s">
        <v>1609</v>
      </c>
      <c r="B90" s="244" t="s">
        <v>1610</v>
      </c>
    </row>
    <row r="91" spans="1:2">
      <c r="A91" s="243" t="s">
        <v>1611</v>
      </c>
      <c r="B91" s="244" t="s">
        <v>1612</v>
      </c>
    </row>
    <row r="92" spans="1:2">
      <c r="A92" s="243" t="s">
        <v>1613</v>
      </c>
      <c r="B92" s="244" t="s">
        <v>1614</v>
      </c>
    </row>
    <row r="93" spans="1:2">
      <c r="A93" s="243" t="s">
        <v>1615</v>
      </c>
      <c r="B93" s="244" t="s">
        <v>1616</v>
      </c>
    </row>
    <row r="94" spans="1:2">
      <c r="A94" s="243" t="s">
        <v>1617</v>
      </c>
      <c r="B94" s="244" t="s">
        <v>1618</v>
      </c>
    </row>
    <row r="95" spans="1:2">
      <c r="A95" s="243" t="s">
        <v>1619</v>
      </c>
      <c r="B95" s="244" t="s">
        <v>1620</v>
      </c>
    </row>
    <row r="96" spans="1:2">
      <c r="A96" s="243" t="s">
        <v>1621</v>
      </c>
      <c r="B96" s="244" t="s">
        <v>1622</v>
      </c>
    </row>
    <row r="97" spans="1:2">
      <c r="A97" s="243" t="s">
        <v>1623</v>
      </c>
      <c r="B97" s="244" t="s">
        <v>1624</v>
      </c>
    </row>
    <row r="98" spans="1:2">
      <c r="A98" s="243" t="s">
        <v>1625</v>
      </c>
      <c r="B98" s="244" t="s">
        <v>1626</v>
      </c>
    </row>
    <row r="99" spans="1:2">
      <c r="A99" s="243" t="s">
        <v>1627</v>
      </c>
      <c r="B99" s="244" t="s">
        <v>1628</v>
      </c>
    </row>
    <row r="100" spans="1:2">
      <c r="A100" s="243" t="s">
        <v>1629</v>
      </c>
      <c r="B100" s="244" t="s">
        <v>1630</v>
      </c>
    </row>
    <row r="101" spans="1:2">
      <c r="A101" s="243" t="s">
        <v>1631</v>
      </c>
      <c r="B101" s="244" t="s">
        <v>1632</v>
      </c>
    </row>
    <row r="102" spans="1:2">
      <c r="A102" s="243" t="s">
        <v>1633</v>
      </c>
      <c r="B102" s="244" t="s">
        <v>1634</v>
      </c>
    </row>
    <row r="103" spans="1:2">
      <c r="A103" s="243" t="s">
        <v>1635</v>
      </c>
      <c r="B103" s="244" t="s">
        <v>1636</v>
      </c>
    </row>
    <row r="104" spans="1:2">
      <c r="A104" s="243" t="s">
        <v>1637</v>
      </c>
      <c r="B104" s="244" t="s">
        <v>1638</v>
      </c>
    </row>
    <row r="105" spans="1:2">
      <c r="A105" s="243" t="s">
        <v>1639</v>
      </c>
      <c r="B105" s="244" t="s">
        <v>1640</v>
      </c>
    </row>
    <row r="106" spans="1:2">
      <c r="A106" s="243" t="s">
        <v>1641</v>
      </c>
      <c r="B106" s="244" t="s">
        <v>1642</v>
      </c>
    </row>
    <row r="107" spans="1:2">
      <c r="A107" s="243" t="s">
        <v>1643</v>
      </c>
      <c r="B107" s="244" t="s">
        <v>1644</v>
      </c>
    </row>
    <row r="108" spans="1:2">
      <c r="A108" s="243" t="s">
        <v>1645</v>
      </c>
      <c r="B108" s="244" t="s">
        <v>1646</v>
      </c>
    </row>
    <row r="109" spans="1:2">
      <c r="A109" s="243" t="s">
        <v>1647</v>
      </c>
      <c r="B109" s="244" t="s">
        <v>1648</v>
      </c>
    </row>
    <row r="110" spans="1:2">
      <c r="A110" s="243" t="s">
        <v>1649</v>
      </c>
      <c r="B110" s="244" t="s">
        <v>1650</v>
      </c>
    </row>
    <row r="111" spans="1:2">
      <c r="A111" s="243" t="s">
        <v>2028</v>
      </c>
      <c r="B111" s="244" t="s">
        <v>2029</v>
      </c>
    </row>
    <row r="112" spans="1:2">
      <c r="A112" s="243" t="s">
        <v>2030</v>
      </c>
      <c r="B112" s="244" t="s">
        <v>2031</v>
      </c>
    </row>
    <row r="113" spans="1:2">
      <c r="A113" s="243" t="s">
        <v>2032</v>
      </c>
      <c r="B113" s="244" t="s">
        <v>2033</v>
      </c>
    </row>
    <row r="114" spans="1:2">
      <c r="A114" s="243" t="s">
        <v>2034</v>
      </c>
      <c r="B114" s="244" t="s">
        <v>2035</v>
      </c>
    </row>
    <row r="115" spans="1:2">
      <c r="A115" s="243" t="s">
        <v>2036</v>
      </c>
      <c r="B115" s="244" t="s">
        <v>2037</v>
      </c>
    </row>
    <row r="116" spans="1:2">
      <c r="A116" s="243" t="s">
        <v>2038</v>
      </c>
      <c r="B116" s="244" t="s">
        <v>1844</v>
      </c>
    </row>
    <row r="117" spans="1:2">
      <c r="A117" s="243" t="s">
        <v>2039</v>
      </c>
      <c r="B117" s="244" t="s">
        <v>2040</v>
      </c>
    </row>
    <row r="118" spans="1:2">
      <c r="A118" s="243" t="s">
        <v>2041</v>
      </c>
      <c r="B118" s="244" t="s">
        <v>2042</v>
      </c>
    </row>
    <row r="119" spans="1:2">
      <c r="A119" s="243" t="s">
        <v>2043</v>
      </c>
      <c r="B119" s="244" t="s">
        <v>2044</v>
      </c>
    </row>
    <row r="120" spans="1:2">
      <c r="A120" s="243" t="s">
        <v>2045</v>
      </c>
      <c r="B120" s="244" t="s">
        <v>2046</v>
      </c>
    </row>
    <row r="121" spans="1:2">
      <c r="A121" s="243" t="s">
        <v>2047</v>
      </c>
      <c r="B121" s="244" t="s">
        <v>2048</v>
      </c>
    </row>
    <row r="122" spans="1:2">
      <c r="A122" s="243" t="s">
        <v>2049</v>
      </c>
      <c r="B122" s="244" t="s">
        <v>2050</v>
      </c>
    </row>
    <row r="123" spans="1:2">
      <c r="A123" s="243" t="s">
        <v>2051</v>
      </c>
      <c r="B123" s="244" t="s">
        <v>2052</v>
      </c>
    </row>
    <row r="124" spans="1:2">
      <c r="A124" s="243" t="s">
        <v>2053</v>
      </c>
      <c r="B124" s="244" t="s">
        <v>2054</v>
      </c>
    </row>
    <row r="125" spans="1:2">
      <c r="A125" s="243" t="s">
        <v>2055</v>
      </c>
      <c r="B125" s="244" t="s">
        <v>2056</v>
      </c>
    </row>
    <row r="126" spans="1:2">
      <c r="A126" s="243" t="s">
        <v>4158</v>
      </c>
      <c r="B126" s="244" t="s">
        <v>4159</v>
      </c>
    </row>
    <row r="127" spans="1:2">
      <c r="A127" s="243" t="s">
        <v>4160</v>
      </c>
      <c r="B127" s="244" t="s">
        <v>4161</v>
      </c>
    </row>
    <row r="128" spans="1:2">
      <c r="A128" s="243" t="s">
        <v>4162</v>
      </c>
      <c r="B128" s="244" t="s">
        <v>4163</v>
      </c>
    </row>
    <row r="129" spans="1:2">
      <c r="A129" s="243" t="s">
        <v>4164</v>
      </c>
      <c r="B129" s="244" t="s">
        <v>4165</v>
      </c>
    </row>
    <row r="130" spans="1:2">
      <c r="A130" s="243" t="s">
        <v>4166</v>
      </c>
      <c r="B130" s="244" t="s">
        <v>4167</v>
      </c>
    </row>
    <row r="131" spans="1:2">
      <c r="A131" s="243" t="s">
        <v>4168</v>
      </c>
      <c r="B131" s="244" t="s">
        <v>4169</v>
      </c>
    </row>
    <row r="132" spans="1:2">
      <c r="A132" s="243" t="s">
        <v>4170</v>
      </c>
      <c r="B132" s="244" t="s">
        <v>4171</v>
      </c>
    </row>
    <row r="133" spans="1:2">
      <c r="A133" s="243" t="s">
        <v>4172</v>
      </c>
      <c r="B133" s="244" t="s">
        <v>4173</v>
      </c>
    </row>
    <row r="134" spans="1:2">
      <c r="A134" s="243" t="s">
        <v>4174</v>
      </c>
      <c r="B134" s="244" t="s">
        <v>4175</v>
      </c>
    </row>
    <row r="135" spans="1:2">
      <c r="A135" s="243" t="s">
        <v>4176</v>
      </c>
      <c r="B135" s="244" t="s">
        <v>4177</v>
      </c>
    </row>
    <row r="136" spans="1:2">
      <c r="A136" s="243" t="s">
        <v>4178</v>
      </c>
      <c r="B136" s="244" t="s">
        <v>4179</v>
      </c>
    </row>
    <row r="137" spans="1:2">
      <c r="A137" s="243" t="s">
        <v>4180</v>
      </c>
      <c r="B137" s="244" t="s">
        <v>4181</v>
      </c>
    </row>
    <row r="138" spans="1:2">
      <c r="A138" s="243" t="s">
        <v>4182</v>
      </c>
      <c r="B138" s="244" t="s">
        <v>4183</v>
      </c>
    </row>
    <row r="139" spans="1:2">
      <c r="A139" s="243" t="s">
        <v>4184</v>
      </c>
      <c r="B139" s="244" t="s">
        <v>4185</v>
      </c>
    </row>
    <row r="140" spans="1:2">
      <c r="A140" s="243" t="s">
        <v>4186</v>
      </c>
      <c r="B140" s="244" t="s">
        <v>4187</v>
      </c>
    </row>
    <row r="141" spans="1:2">
      <c r="A141" s="243" t="s">
        <v>4188</v>
      </c>
      <c r="B141" s="244" t="s">
        <v>4189</v>
      </c>
    </row>
    <row r="142" spans="1:2">
      <c r="A142" s="243" t="s">
        <v>4190</v>
      </c>
      <c r="B142" s="244" t="s">
        <v>4191</v>
      </c>
    </row>
    <row r="143" spans="1:2">
      <c r="A143" s="243" t="s">
        <v>4192</v>
      </c>
      <c r="B143" s="244" t="s">
        <v>4193</v>
      </c>
    </row>
    <row r="144" spans="1:2">
      <c r="A144" s="243" t="s">
        <v>4194</v>
      </c>
      <c r="B144" s="244" t="s">
        <v>4195</v>
      </c>
    </row>
    <row r="145" spans="1:2">
      <c r="A145" s="243" t="s">
        <v>4196</v>
      </c>
      <c r="B145" s="244" t="s">
        <v>4197</v>
      </c>
    </row>
    <row r="146" spans="1:2">
      <c r="A146" s="243" t="s">
        <v>4198</v>
      </c>
      <c r="B146" s="244" t="s">
        <v>4199</v>
      </c>
    </row>
    <row r="147" spans="1:2">
      <c r="A147" s="243" t="s">
        <v>4200</v>
      </c>
      <c r="B147" s="244" t="s">
        <v>4201</v>
      </c>
    </row>
    <row r="148" spans="1:2">
      <c r="A148" s="243" t="s">
        <v>4202</v>
      </c>
      <c r="B148" s="244" t="s">
        <v>4203</v>
      </c>
    </row>
    <row r="149" spans="1:2">
      <c r="A149" s="243" t="s">
        <v>4204</v>
      </c>
      <c r="B149" s="244" t="s">
        <v>4205</v>
      </c>
    </row>
    <row r="150" spans="1:2">
      <c r="A150" s="243" t="s">
        <v>4206</v>
      </c>
      <c r="B150" s="244" t="s">
        <v>4207</v>
      </c>
    </row>
    <row r="151" spans="1:2">
      <c r="A151" s="243" t="s">
        <v>4208</v>
      </c>
      <c r="B151" s="244" t="s">
        <v>4209</v>
      </c>
    </row>
    <row r="152" spans="1:2">
      <c r="A152" s="243" t="s">
        <v>4210</v>
      </c>
      <c r="B152" s="244" t="s">
        <v>4211</v>
      </c>
    </row>
    <row r="153" spans="1:2">
      <c r="A153" s="243" t="s">
        <v>4212</v>
      </c>
      <c r="B153" s="244" t="s">
        <v>4213</v>
      </c>
    </row>
    <row r="154" spans="1:2">
      <c r="A154" s="243" t="s">
        <v>4214</v>
      </c>
      <c r="B154" s="244" t="s">
        <v>4215</v>
      </c>
    </row>
    <row r="155" spans="1:2">
      <c r="A155" s="243" t="s">
        <v>4216</v>
      </c>
      <c r="B155" s="244" t="s">
        <v>4217</v>
      </c>
    </row>
    <row r="156" spans="1:2">
      <c r="A156" s="243" t="s">
        <v>4218</v>
      </c>
      <c r="B156" s="244" t="s">
        <v>4219</v>
      </c>
    </row>
    <row r="157" spans="1:2">
      <c r="A157" s="243" t="s">
        <v>4220</v>
      </c>
      <c r="B157" s="244" t="s">
        <v>4221</v>
      </c>
    </row>
    <row r="158" spans="1:2">
      <c r="A158" s="243" t="s">
        <v>4222</v>
      </c>
      <c r="B158" s="244" t="s">
        <v>4223</v>
      </c>
    </row>
    <row r="159" spans="1:2">
      <c r="A159" s="243" t="s">
        <v>4224</v>
      </c>
      <c r="B159" s="244" t="s">
        <v>4225</v>
      </c>
    </row>
    <row r="160" spans="1:2">
      <c r="A160" s="243" t="s">
        <v>4226</v>
      </c>
      <c r="B160" s="244" t="s">
        <v>4227</v>
      </c>
    </row>
    <row r="161" spans="1:2">
      <c r="A161" s="243" t="s">
        <v>4228</v>
      </c>
      <c r="B161" s="244" t="s">
        <v>4229</v>
      </c>
    </row>
    <row r="162" spans="1:2">
      <c r="A162" s="243" t="s">
        <v>4230</v>
      </c>
      <c r="B162" s="244" t="s">
        <v>4231</v>
      </c>
    </row>
    <row r="163" spans="1:2">
      <c r="A163" s="243" t="s">
        <v>4232</v>
      </c>
      <c r="B163" s="244" t="s">
        <v>4233</v>
      </c>
    </row>
    <row r="164" spans="1:2">
      <c r="A164" s="243" t="s">
        <v>4234</v>
      </c>
      <c r="B164" s="244" t="s">
        <v>4235</v>
      </c>
    </row>
    <row r="165" spans="1:2">
      <c r="A165" s="241" t="s">
        <v>1467</v>
      </c>
      <c r="B165" s="242" t="s">
        <v>1468</v>
      </c>
    </row>
    <row r="166" spans="1:2">
      <c r="A166" s="243" t="s">
        <v>1651</v>
      </c>
      <c r="B166" s="244" t="s">
        <v>1652</v>
      </c>
    </row>
    <row r="167" spans="1:2">
      <c r="A167" s="243" t="s">
        <v>1653</v>
      </c>
      <c r="B167" s="244" t="s">
        <v>1654</v>
      </c>
    </row>
    <row r="168" spans="1:2">
      <c r="A168" s="243" t="s">
        <v>1655</v>
      </c>
      <c r="B168" s="244" t="s">
        <v>1656</v>
      </c>
    </row>
    <row r="169" spans="1:2">
      <c r="A169" s="243" t="s">
        <v>1657</v>
      </c>
      <c r="B169" s="244" t="s">
        <v>1658</v>
      </c>
    </row>
    <row r="170" spans="1:2">
      <c r="A170" s="243" t="s">
        <v>1659</v>
      </c>
      <c r="B170" s="244" t="s">
        <v>1660</v>
      </c>
    </row>
    <row r="171" spans="1:2">
      <c r="A171" s="243" t="s">
        <v>1661</v>
      </c>
      <c r="B171" s="244" t="s">
        <v>1662</v>
      </c>
    </row>
    <row r="172" spans="1:2">
      <c r="A172" s="243" t="s">
        <v>1663</v>
      </c>
      <c r="B172" s="244" t="s">
        <v>1664</v>
      </c>
    </row>
    <row r="173" spans="1:2">
      <c r="A173" s="243" t="s">
        <v>1665</v>
      </c>
      <c r="B173" s="244" t="s">
        <v>1666</v>
      </c>
    </row>
    <row r="174" spans="1:2">
      <c r="A174" s="243" t="s">
        <v>1667</v>
      </c>
      <c r="B174" s="244" t="s">
        <v>1668</v>
      </c>
    </row>
    <row r="175" spans="1:2">
      <c r="A175" s="243" t="s">
        <v>1669</v>
      </c>
      <c r="B175" s="244" t="s">
        <v>1670</v>
      </c>
    </row>
    <row r="176" spans="1:2">
      <c r="A176" s="243" t="s">
        <v>2057</v>
      </c>
      <c r="B176" s="244" t="s">
        <v>2058</v>
      </c>
    </row>
    <row r="177" spans="1:2">
      <c r="A177" s="243" t="s">
        <v>2059</v>
      </c>
      <c r="B177" s="244" t="s">
        <v>2060</v>
      </c>
    </row>
    <row r="178" spans="1:2">
      <c r="A178" s="243" t="s">
        <v>4236</v>
      </c>
      <c r="B178" s="244" t="s">
        <v>4237</v>
      </c>
    </row>
    <row r="179" spans="1:2">
      <c r="A179" s="243" t="s">
        <v>4238</v>
      </c>
      <c r="B179" s="244" t="s">
        <v>4239</v>
      </c>
    </row>
    <row r="180" spans="1:2">
      <c r="A180" s="243" t="s">
        <v>4240</v>
      </c>
      <c r="B180" s="244" t="s">
        <v>4241</v>
      </c>
    </row>
    <row r="181" spans="1:2">
      <c r="A181" s="243" t="s">
        <v>4242</v>
      </c>
      <c r="B181" s="244" t="s">
        <v>4243</v>
      </c>
    </row>
    <row r="182" spans="1:2">
      <c r="A182" s="243" t="s">
        <v>4244</v>
      </c>
      <c r="B182" s="244" t="s">
        <v>4245</v>
      </c>
    </row>
    <row r="183" spans="1:2">
      <c r="A183" s="243" t="s">
        <v>4246</v>
      </c>
      <c r="B183" s="244" t="s">
        <v>4247</v>
      </c>
    </row>
    <row r="184" spans="1:2">
      <c r="A184" s="243" t="s">
        <v>4248</v>
      </c>
      <c r="B184" s="244" t="s">
        <v>4249</v>
      </c>
    </row>
    <row r="185" spans="1:2">
      <c r="A185" s="243" t="s">
        <v>4250</v>
      </c>
      <c r="B185" s="244" t="s">
        <v>4251</v>
      </c>
    </row>
    <row r="186" spans="1:2">
      <c r="A186" s="241" t="s">
        <v>123</v>
      </c>
      <c r="B186" s="242" t="s">
        <v>1298</v>
      </c>
    </row>
    <row r="187" spans="1:2">
      <c r="A187" s="243" t="s">
        <v>1064</v>
      </c>
      <c r="B187" s="244" t="s">
        <v>1065</v>
      </c>
    </row>
    <row r="188" spans="1:2">
      <c r="A188" s="243" t="s">
        <v>1066</v>
      </c>
      <c r="B188" s="244" t="s">
        <v>1067</v>
      </c>
    </row>
    <row r="189" spans="1:2">
      <c r="A189" s="243" t="s">
        <v>1671</v>
      </c>
      <c r="B189" s="244" t="s">
        <v>1672</v>
      </c>
    </row>
    <row r="190" spans="1:2">
      <c r="A190" s="243" t="s">
        <v>1673</v>
      </c>
      <c r="B190" s="244" t="s">
        <v>1674</v>
      </c>
    </row>
    <row r="191" spans="1:2">
      <c r="A191" s="243" t="s">
        <v>1675</v>
      </c>
      <c r="B191" s="244" t="s">
        <v>1676</v>
      </c>
    </row>
    <row r="192" spans="1:2">
      <c r="A192" s="243" t="s">
        <v>1677</v>
      </c>
      <c r="B192" s="244" t="s">
        <v>1678</v>
      </c>
    </row>
    <row r="193" spans="1:2">
      <c r="A193" s="243" t="s">
        <v>1679</v>
      </c>
      <c r="B193" s="244" t="s">
        <v>1680</v>
      </c>
    </row>
    <row r="194" spans="1:2">
      <c r="A194" s="243" t="s">
        <v>1681</v>
      </c>
      <c r="B194" s="244" t="s">
        <v>1682</v>
      </c>
    </row>
    <row r="195" spans="1:2">
      <c r="A195" s="243" t="s">
        <v>4252</v>
      </c>
      <c r="B195" s="244" t="s">
        <v>4253</v>
      </c>
    </row>
    <row r="196" spans="1:2">
      <c r="A196" s="243" t="s">
        <v>4254</v>
      </c>
      <c r="B196" s="244" t="s">
        <v>4255</v>
      </c>
    </row>
    <row r="197" spans="1:2">
      <c r="A197" s="243" t="s">
        <v>4256</v>
      </c>
      <c r="B197" s="244" t="s">
        <v>4257</v>
      </c>
    </row>
    <row r="198" spans="1:2">
      <c r="A198" s="243" t="s">
        <v>4258</v>
      </c>
      <c r="B198" s="244" t="s">
        <v>4259</v>
      </c>
    </row>
    <row r="199" spans="1:2">
      <c r="A199" s="243" t="s">
        <v>4260</v>
      </c>
      <c r="B199" s="244" t="s">
        <v>4261</v>
      </c>
    </row>
    <row r="200" spans="1:2">
      <c r="A200" s="243" t="s">
        <v>4262</v>
      </c>
      <c r="B200" s="244" t="s">
        <v>4263</v>
      </c>
    </row>
    <row r="201" spans="1:2">
      <c r="A201" s="243" t="s">
        <v>4264</v>
      </c>
      <c r="B201" s="244" t="s">
        <v>4265</v>
      </c>
    </row>
    <row r="202" spans="1:2">
      <c r="A202" s="243" t="s">
        <v>4266</v>
      </c>
      <c r="B202" s="244" t="s">
        <v>4267</v>
      </c>
    </row>
    <row r="203" spans="1:2">
      <c r="A203" s="243" t="s">
        <v>4268</v>
      </c>
      <c r="B203" s="244" t="s">
        <v>4269</v>
      </c>
    </row>
    <row r="204" spans="1:2">
      <c r="A204" s="243" t="s">
        <v>4270</v>
      </c>
      <c r="B204" s="244" t="s">
        <v>4271</v>
      </c>
    </row>
    <row r="205" spans="1:2">
      <c r="A205" s="243" t="s">
        <v>4272</v>
      </c>
      <c r="B205" s="244" t="s">
        <v>4273</v>
      </c>
    </row>
    <row r="206" spans="1:2">
      <c r="A206" s="243" t="s">
        <v>4274</v>
      </c>
      <c r="B206" s="244" t="s">
        <v>4275</v>
      </c>
    </row>
    <row r="207" spans="1:2">
      <c r="A207" s="243" t="s">
        <v>4276</v>
      </c>
      <c r="B207" s="244" t="s">
        <v>4277</v>
      </c>
    </row>
    <row r="208" spans="1:2">
      <c r="A208" s="243" t="s">
        <v>4278</v>
      </c>
      <c r="B208" s="244" t="s">
        <v>4279</v>
      </c>
    </row>
    <row r="209" spans="1:2">
      <c r="A209" s="241" t="s">
        <v>129</v>
      </c>
      <c r="B209" s="242" t="s">
        <v>1299</v>
      </c>
    </row>
    <row r="210" spans="1:2">
      <c r="A210" s="243" t="s">
        <v>2061</v>
      </c>
      <c r="B210" s="244" t="s">
        <v>2062</v>
      </c>
    </row>
    <row r="211" spans="1:2">
      <c r="A211" s="243" t="s">
        <v>2063</v>
      </c>
      <c r="B211" s="244" t="s">
        <v>2064</v>
      </c>
    </row>
    <row r="212" spans="1:2">
      <c r="A212" s="243" t="s">
        <v>4280</v>
      </c>
      <c r="B212" s="244" t="s">
        <v>4281</v>
      </c>
    </row>
    <row r="213" spans="1:2">
      <c r="A213" s="243" t="s">
        <v>4282</v>
      </c>
      <c r="B213" s="244" t="s">
        <v>4283</v>
      </c>
    </row>
    <row r="214" spans="1:2">
      <c r="A214" s="243" t="s">
        <v>4284</v>
      </c>
      <c r="B214" s="244" t="s">
        <v>4285</v>
      </c>
    </row>
    <row r="215" spans="1:2">
      <c r="A215" s="243" t="s">
        <v>4286</v>
      </c>
      <c r="B215" s="244" t="s">
        <v>4287</v>
      </c>
    </row>
    <row r="216" spans="1:2">
      <c r="A216" s="243" t="s">
        <v>4288</v>
      </c>
      <c r="B216" s="244" t="s">
        <v>4289</v>
      </c>
    </row>
    <row r="217" spans="1:2">
      <c r="A217" s="243" t="s">
        <v>4290</v>
      </c>
      <c r="B217" s="244" t="s">
        <v>4291</v>
      </c>
    </row>
    <row r="218" spans="1:2">
      <c r="A218" s="243" t="s">
        <v>4292</v>
      </c>
      <c r="B218" s="244" t="s">
        <v>4293</v>
      </c>
    </row>
    <row r="219" spans="1:2">
      <c r="A219" s="243" t="s">
        <v>4294</v>
      </c>
      <c r="B219" s="244" t="s">
        <v>4295</v>
      </c>
    </row>
    <row r="220" spans="1:2">
      <c r="A220" s="243" t="s">
        <v>4296</v>
      </c>
      <c r="B220" s="244" t="s">
        <v>4297</v>
      </c>
    </row>
    <row r="221" spans="1:2">
      <c r="A221" s="243" t="s">
        <v>4298</v>
      </c>
      <c r="B221" s="244" t="s">
        <v>4299</v>
      </c>
    </row>
    <row r="222" spans="1:2">
      <c r="A222" s="243" t="s">
        <v>4300</v>
      </c>
      <c r="B222" s="244" t="s">
        <v>4301</v>
      </c>
    </row>
    <row r="223" spans="1:2">
      <c r="A223" s="241" t="s">
        <v>131</v>
      </c>
      <c r="B223" s="242" t="s">
        <v>1300</v>
      </c>
    </row>
    <row r="224" spans="1:2">
      <c r="A224" s="243" t="s">
        <v>694</v>
      </c>
      <c r="B224" s="244" t="s">
        <v>695</v>
      </c>
    </row>
    <row r="225" spans="1:2">
      <c r="A225" s="243" t="s">
        <v>696</v>
      </c>
      <c r="B225" s="244" t="s">
        <v>697</v>
      </c>
    </row>
    <row r="226" spans="1:2">
      <c r="A226" s="243" t="s">
        <v>1683</v>
      </c>
      <c r="B226" s="244" t="s">
        <v>1684</v>
      </c>
    </row>
    <row r="227" spans="1:2">
      <c r="A227" s="243" t="s">
        <v>1685</v>
      </c>
      <c r="B227" s="244" t="s">
        <v>1686</v>
      </c>
    </row>
    <row r="228" spans="1:2">
      <c r="A228" s="243" t="s">
        <v>1687</v>
      </c>
      <c r="B228" s="244" t="s">
        <v>1688</v>
      </c>
    </row>
    <row r="229" spans="1:2">
      <c r="A229" s="243" t="s">
        <v>4302</v>
      </c>
      <c r="B229" s="244" t="s">
        <v>4303</v>
      </c>
    </row>
    <row r="230" spans="1:2">
      <c r="A230" s="243" t="s">
        <v>1689</v>
      </c>
      <c r="B230" s="244" t="s">
        <v>1690</v>
      </c>
    </row>
    <row r="231" spans="1:2">
      <c r="A231" s="243" t="s">
        <v>1691</v>
      </c>
      <c r="B231" s="244" t="s">
        <v>1692</v>
      </c>
    </row>
    <row r="232" spans="1:2">
      <c r="A232" s="243" t="s">
        <v>4304</v>
      </c>
      <c r="B232" s="244" t="s">
        <v>4305</v>
      </c>
    </row>
    <row r="233" spans="1:2">
      <c r="A233" s="243" t="s">
        <v>1693</v>
      </c>
      <c r="B233" s="244" t="s">
        <v>1694</v>
      </c>
    </row>
    <row r="234" spans="1:2">
      <c r="A234" s="243" t="s">
        <v>2065</v>
      </c>
      <c r="B234" s="244" t="s">
        <v>2066</v>
      </c>
    </row>
    <row r="235" spans="1:2">
      <c r="A235" s="243" t="s">
        <v>2067</v>
      </c>
      <c r="B235" s="244" t="s">
        <v>745</v>
      </c>
    </row>
    <row r="236" spans="1:2">
      <c r="A236" s="243" t="s">
        <v>4306</v>
      </c>
      <c r="B236" s="244" t="s">
        <v>4307</v>
      </c>
    </row>
    <row r="237" spans="1:2">
      <c r="A237" s="243" t="s">
        <v>4308</v>
      </c>
      <c r="B237" s="244" t="s">
        <v>4309</v>
      </c>
    </row>
    <row r="238" spans="1:2">
      <c r="A238" s="243" t="s">
        <v>4310</v>
      </c>
      <c r="B238" s="244" t="s">
        <v>4311</v>
      </c>
    </row>
    <row r="239" spans="1:2">
      <c r="A239" s="243" t="s">
        <v>4312</v>
      </c>
      <c r="B239" s="244" t="s">
        <v>4313</v>
      </c>
    </row>
    <row r="240" spans="1:2">
      <c r="A240" s="243" t="s">
        <v>4314</v>
      </c>
      <c r="B240" s="244" t="s">
        <v>4315</v>
      </c>
    </row>
    <row r="241" spans="1:2">
      <c r="A241" s="243" t="s">
        <v>4316</v>
      </c>
      <c r="B241" s="244" t="s">
        <v>4317</v>
      </c>
    </row>
    <row r="242" spans="1:2">
      <c r="A242" s="243" t="s">
        <v>4318</v>
      </c>
      <c r="B242" s="244" t="s">
        <v>4309</v>
      </c>
    </row>
    <row r="243" spans="1:2">
      <c r="A243" s="243" t="s">
        <v>4319</v>
      </c>
      <c r="B243" s="244" t="s">
        <v>4320</v>
      </c>
    </row>
    <row r="244" spans="1:2">
      <c r="A244" s="243" t="s">
        <v>4321</v>
      </c>
      <c r="B244" s="244" t="s">
        <v>4322</v>
      </c>
    </row>
    <row r="245" spans="1:2">
      <c r="A245" s="243" t="s">
        <v>4323</v>
      </c>
      <c r="B245" s="244" t="s">
        <v>4324</v>
      </c>
    </row>
    <row r="246" spans="1:2">
      <c r="A246" s="243" t="s">
        <v>4325</v>
      </c>
      <c r="B246" s="244" t="s">
        <v>4326</v>
      </c>
    </row>
    <row r="247" spans="1:2">
      <c r="A247" s="243" t="s">
        <v>4327</v>
      </c>
      <c r="B247" s="244" t="s">
        <v>4328</v>
      </c>
    </row>
    <row r="248" spans="1:2">
      <c r="A248" s="243" t="s">
        <v>4329</v>
      </c>
      <c r="B248" s="244" t="s">
        <v>4330</v>
      </c>
    </row>
    <row r="249" spans="1:2">
      <c r="A249" s="243" t="s">
        <v>4331</v>
      </c>
      <c r="B249" s="244" t="s">
        <v>4332</v>
      </c>
    </row>
    <row r="250" spans="1:2">
      <c r="A250" s="243" t="s">
        <v>4333</v>
      </c>
      <c r="B250" s="244" t="s">
        <v>4334</v>
      </c>
    </row>
    <row r="251" spans="1:2">
      <c r="A251" s="241" t="s">
        <v>133</v>
      </c>
      <c r="B251" s="242" t="s">
        <v>1469</v>
      </c>
    </row>
    <row r="252" spans="1:2">
      <c r="A252" s="243" t="s">
        <v>698</v>
      </c>
      <c r="B252" s="244" t="s">
        <v>699</v>
      </c>
    </row>
    <row r="253" spans="1:2">
      <c r="A253" s="243" t="s">
        <v>700</v>
      </c>
      <c r="B253" s="244" t="s">
        <v>701</v>
      </c>
    </row>
    <row r="254" spans="1:2">
      <c r="A254" s="243" t="s">
        <v>702</v>
      </c>
      <c r="B254" s="244" t="s">
        <v>703</v>
      </c>
    </row>
    <row r="255" spans="1:2">
      <c r="A255" s="243" t="s">
        <v>704</v>
      </c>
      <c r="B255" s="244" t="s">
        <v>705</v>
      </c>
    </row>
    <row r="256" spans="1:2">
      <c r="A256" s="243" t="s">
        <v>706</v>
      </c>
      <c r="B256" s="244" t="s">
        <v>707</v>
      </c>
    </row>
    <row r="257" spans="1:2">
      <c r="A257" s="243" t="s">
        <v>708</v>
      </c>
      <c r="B257" s="244" t="s">
        <v>709</v>
      </c>
    </row>
    <row r="258" spans="1:2">
      <c r="A258" s="243" t="s">
        <v>710</v>
      </c>
      <c r="B258" s="244" t="s">
        <v>711</v>
      </c>
    </row>
    <row r="259" spans="1:2">
      <c r="A259" s="243" t="s">
        <v>4335</v>
      </c>
      <c r="B259" s="244" t="s">
        <v>4336</v>
      </c>
    </row>
    <row r="260" spans="1:2">
      <c r="A260" s="243" t="s">
        <v>4337</v>
      </c>
      <c r="B260" s="244" t="s">
        <v>4338</v>
      </c>
    </row>
    <row r="261" spans="1:2">
      <c r="A261" s="243" t="s">
        <v>712</v>
      </c>
      <c r="B261" s="244" t="s">
        <v>713</v>
      </c>
    </row>
    <row r="262" spans="1:2">
      <c r="A262" s="243" t="s">
        <v>714</v>
      </c>
      <c r="B262" s="244" t="s">
        <v>715</v>
      </c>
    </row>
    <row r="263" spans="1:2">
      <c r="A263" s="243" t="s">
        <v>716</v>
      </c>
      <c r="B263" s="244" t="s">
        <v>717</v>
      </c>
    </row>
    <row r="264" spans="1:2">
      <c r="A264" s="243" t="s">
        <v>718</v>
      </c>
      <c r="B264" s="244" t="s">
        <v>719</v>
      </c>
    </row>
    <row r="265" spans="1:2">
      <c r="A265" s="243" t="s">
        <v>720</v>
      </c>
      <c r="B265" s="244" t="s">
        <v>719</v>
      </c>
    </row>
    <row r="266" spans="1:2">
      <c r="A266" s="243" t="s">
        <v>1068</v>
      </c>
      <c r="B266" s="244" t="s">
        <v>1069</v>
      </c>
    </row>
    <row r="267" spans="1:2">
      <c r="A267" s="243" t="s">
        <v>1070</v>
      </c>
      <c r="B267" s="244" t="s">
        <v>1071</v>
      </c>
    </row>
    <row r="268" spans="1:2">
      <c r="A268" s="243" t="s">
        <v>1072</v>
      </c>
      <c r="B268" s="244" t="s">
        <v>1073</v>
      </c>
    </row>
    <row r="269" spans="1:2">
      <c r="A269" s="243" t="s">
        <v>1074</v>
      </c>
      <c r="B269" s="244" t="s">
        <v>1075</v>
      </c>
    </row>
    <row r="270" spans="1:2">
      <c r="A270" s="243" t="s">
        <v>1076</v>
      </c>
      <c r="B270" s="244" t="s">
        <v>1077</v>
      </c>
    </row>
    <row r="271" spans="1:2">
      <c r="A271" s="243" t="s">
        <v>1078</v>
      </c>
      <c r="B271" s="244" t="s">
        <v>1079</v>
      </c>
    </row>
    <row r="272" spans="1:2">
      <c r="A272" s="243" t="s">
        <v>1080</v>
      </c>
      <c r="B272" s="244" t="s">
        <v>1081</v>
      </c>
    </row>
    <row r="273" spans="1:2">
      <c r="A273" s="243" t="s">
        <v>1082</v>
      </c>
      <c r="B273" s="244" t="s">
        <v>1083</v>
      </c>
    </row>
    <row r="274" spans="1:2">
      <c r="A274" s="243" t="s">
        <v>1084</v>
      </c>
      <c r="B274" s="244" t="s">
        <v>1085</v>
      </c>
    </row>
    <row r="275" spans="1:2">
      <c r="A275" s="243" t="s">
        <v>1086</v>
      </c>
      <c r="B275" s="244" t="s">
        <v>1087</v>
      </c>
    </row>
    <row r="276" spans="1:2">
      <c r="A276" s="243" t="s">
        <v>1089</v>
      </c>
      <c r="B276" s="244" t="s">
        <v>1090</v>
      </c>
    </row>
    <row r="277" spans="1:2">
      <c r="A277" s="243" t="s">
        <v>1091</v>
      </c>
      <c r="B277" s="244" t="s">
        <v>1092</v>
      </c>
    </row>
    <row r="278" spans="1:2">
      <c r="A278" s="243" t="s">
        <v>1093</v>
      </c>
      <c r="B278" s="244" t="s">
        <v>1094</v>
      </c>
    </row>
    <row r="279" spans="1:2">
      <c r="A279" s="243" t="s">
        <v>1095</v>
      </c>
      <c r="B279" s="244" t="s">
        <v>1096</v>
      </c>
    </row>
    <row r="280" spans="1:2">
      <c r="A280" s="243" t="s">
        <v>1097</v>
      </c>
      <c r="B280" s="244" t="s">
        <v>1098</v>
      </c>
    </row>
    <row r="281" spans="1:2">
      <c r="A281" s="243" t="s">
        <v>1099</v>
      </c>
      <c r="B281" s="244" t="s">
        <v>1100</v>
      </c>
    </row>
    <row r="282" spans="1:2">
      <c r="A282" s="243" t="s">
        <v>1695</v>
      </c>
      <c r="B282" s="244" t="s">
        <v>1696</v>
      </c>
    </row>
    <row r="283" spans="1:2">
      <c r="A283" s="243" t="s">
        <v>1697</v>
      </c>
      <c r="B283" s="244" t="s">
        <v>1698</v>
      </c>
    </row>
    <row r="284" spans="1:2">
      <c r="A284" s="243" t="s">
        <v>1699</v>
      </c>
      <c r="B284" s="244" t="s">
        <v>1700</v>
      </c>
    </row>
    <row r="285" spans="1:2">
      <c r="A285" s="243" t="s">
        <v>1701</v>
      </c>
      <c r="B285" s="244" t="s">
        <v>1702</v>
      </c>
    </row>
    <row r="286" spans="1:2">
      <c r="A286" s="243" t="s">
        <v>1703</v>
      </c>
      <c r="B286" s="244" t="s">
        <v>1704</v>
      </c>
    </row>
    <row r="287" spans="1:2">
      <c r="A287" s="243" t="s">
        <v>1705</v>
      </c>
      <c r="B287" s="244" t="s">
        <v>1706</v>
      </c>
    </row>
    <row r="288" spans="1:2">
      <c r="A288" s="243" t="s">
        <v>1707</v>
      </c>
      <c r="B288" s="244" t="s">
        <v>1708</v>
      </c>
    </row>
    <row r="289" spans="1:2">
      <c r="A289" s="243" t="s">
        <v>1709</v>
      </c>
      <c r="B289" s="244" t="s">
        <v>1710</v>
      </c>
    </row>
    <row r="290" spans="1:2">
      <c r="A290" s="243" t="s">
        <v>1711</v>
      </c>
      <c r="B290" s="244" t="s">
        <v>1712</v>
      </c>
    </row>
    <row r="291" spans="1:2">
      <c r="A291" s="243" t="s">
        <v>1713</v>
      </c>
      <c r="B291" s="244" t="s">
        <v>1714</v>
      </c>
    </row>
    <row r="292" spans="1:2">
      <c r="A292" s="243" t="s">
        <v>1715</v>
      </c>
      <c r="B292" s="244" t="s">
        <v>1716</v>
      </c>
    </row>
    <row r="293" spans="1:2">
      <c r="A293" s="243" t="s">
        <v>1717</v>
      </c>
      <c r="B293" s="244" t="s">
        <v>1718</v>
      </c>
    </row>
    <row r="294" spans="1:2">
      <c r="A294" s="243" t="s">
        <v>1719</v>
      </c>
      <c r="B294" s="244" t="s">
        <v>1720</v>
      </c>
    </row>
    <row r="295" spans="1:2">
      <c r="A295" s="243" t="s">
        <v>1721</v>
      </c>
      <c r="B295" s="244" t="s">
        <v>1722</v>
      </c>
    </row>
    <row r="296" spans="1:2">
      <c r="A296" s="243" t="s">
        <v>1723</v>
      </c>
      <c r="B296" s="244" t="s">
        <v>1724</v>
      </c>
    </row>
    <row r="297" spans="1:2">
      <c r="A297" s="243" t="s">
        <v>1725</v>
      </c>
      <c r="B297" s="244" t="s">
        <v>1726</v>
      </c>
    </row>
    <row r="298" spans="1:2">
      <c r="A298" s="243" t="s">
        <v>1727</v>
      </c>
      <c r="B298" s="244" t="s">
        <v>1728</v>
      </c>
    </row>
    <row r="299" spans="1:2">
      <c r="A299" s="243" t="s">
        <v>1729</v>
      </c>
      <c r="B299" s="244" t="s">
        <v>1730</v>
      </c>
    </row>
    <row r="300" spans="1:2">
      <c r="A300" s="243" t="s">
        <v>1731</v>
      </c>
      <c r="B300" s="244" t="s">
        <v>1732</v>
      </c>
    </row>
    <row r="301" spans="1:2">
      <c r="A301" s="243" t="s">
        <v>1733</v>
      </c>
      <c r="B301" s="244" t="s">
        <v>1734</v>
      </c>
    </row>
    <row r="302" spans="1:2">
      <c r="A302" s="243" t="s">
        <v>1735</v>
      </c>
      <c r="B302" s="244" t="s">
        <v>1736</v>
      </c>
    </row>
    <row r="303" spans="1:2">
      <c r="A303" s="243" t="s">
        <v>1737</v>
      </c>
      <c r="B303" s="244" t="s">
        <v>1738</v>
      </c>
    </row>
    <row r="304" spans="1:2">
      <c r="A304" s="243" t="s">
        <v>1739</v>
      </c>
      <c r="B304" s="244" t="s">
        <v>1740</v>
      </c>
    </row>
    <row r="305" spans="1:2">
      <c r="A305" s="243" t="s">
        <v>1741</v>
      </c>
      <c r="B305" s="244" t="s">
        <v>1742</v>
      </c>
    </row>
    <row r="306" spans="1:2">
      <c r="A306" s="243" t="s">
        <v>1743</v>
      </c>
      <c r="B306" s="244" t="s">
        <v>1744</v>
      </c>
    </row>
    <row r="307" spans="1:2">
      <c r="A307" s="243" t="s">
        <v>1745</v>
      </c>
      <c r="B307" s="244" t="s">
        <v>1746</v>
      </c>
    </row>
    <row r="308" spans="1:2">
      <c r="A308" s="243" t="s">
        <v>1747</v>
      </c>
      <c r="B308" s="244" t="s">
        <v>743</v>
      </c>
    </row>
    <row r="309" spans="1:2">
      <c r="A309" s="243" t="s">
        <v>1748</v>
      </c>
      <c r="B309" s="244" t="s">
        <v>958</v>
      </c>
    </row>
    <row r="310" spans="1:2">
      <c r="A310" s="243" t="s">
        <v>1749</v>
      </c>
      <c r="B310" s="244" t="s">
        <v>1750</v>
      </c>
    </row>
    <row r="311" spans="1:2">
      <c r="A311" s="243" t="s">
        <v>1751</v>
      </c>
      <c r="B311" s="244" t="s">
        <v>1752</v>
      </c>
    </row>
    <row r="312" spans="1:2">
      <c r="A312" s="243" t="s">
        <v>1753</v>
      </c>
      <c r="B312" s="244" t="s">
        <v>1754</v>
      </c>
    </row>
    <row r="313" spans="1:2">
      <c r="A313" s="243" t="s">
        <v>2068</v>
      </c>
      <c r="B313" s="244" t="s">
        <v>2069</v>
      </c>
    </row>
    <row r="314" spans="1:2">
      <c r="A314" s="243" t="s">
        <v>2070</v>
      </c>
      <c r="B314" s="244" t="s">
        <v>2071</v>
      </c>
    </row>
    <row r="315" spans="1:2">
      <c r="A315" s="243" t="s">
        <v>2072</v>
      </c>
      <c r="B315" s="244" t="s">
        <v>2073</v>
      </c>
    </row>
    <row r="316" spans="1:2">
      <c r="A316" s="243" t="s">
        <v>2074</v>
      </c>
      <c r="B316" s="244" t="s">
        <v>2075</v>
      </c>
    </row>
    <row r="317" spans="1:2">
      <c r="A317" s="243" t="s">
        <v>2076</v>
      </c>
      <c r="B317" s="244" t="s">
        <v>2077</v>
      </c>
    </row>
    <row r="318" spans="1:2">
      <c r="A318" s="243" t="s">
        <v>2078</v>
      </c>
      <c r="B318" s="244" t="s">
        <v>2079</v>
      </c>
    </row>
    <row r="319" spans="1:2">
      <c r="A319" s="243" t="s">
        <v>2080</v>
      </c>
      <c r="B319" s="244" t="s">
        <v>2081</v>
      </c>
    </row>
    <row r="320" spans="1:2">
      <c r="A320" s="243" t="s">
        <v>2082</v>
      </c>
      <c r="B320" s="244" t="s">
        <v>2083</v>
      </c>
    </row>
    <row r="321" spans="1:2">
      <c r="A321" s="243" t="s">
        <v>2084</v>
      </c>
      <c r="B321" s="244" t="s">
        <v>2085</v>
      </c>
    </row>
    <row r="322" spans="1:2">
      <c r="A322" s="243" t="s">
        <v>2086</v>
      </c>
      <c r="B322" s="244" t="s">
        <v>2087</v>
      </c>
    </row>
    <row r="323" spans="1:2">
      <c r="A323" s="243" t="s">
        <v>2088</v>
      </c>
      <c r="B323" s="244" t="s">
        <v>2089</v>
      </c>
    </row>
    <row r="324" spans="1:2">
      <c r="A324" s="243" t="s">
        <v>2090</v>
      </c>
      <c r="B324" s="244" t="s">
        <v>2091</v>
      </c>
    </row>
    <row r="325" spans="1:2">
      <c r="A325" s="243" t="s">
        <v>2092</v>
      </c>
      <c r="B325" s="244" t="s">
        <v>2093</v>
      </c>
    </row>
    <row r="326" spans="1:2">
      <c r="A326" s="243" t="s">
        <v>2094</v>
      </c>
      <c r="B326" s="244" t="s">
        <v>2095</v>
      </c>
    </row>
    <row r="327" spans="1:2">
      <c r="A327" s="243" t="s">
        <v>2097</v>
      </c>
      <c r="B327" s="244" t="s">
        <v>2098</v>
      </c>
    </row>
    <row r="328" spans="1:2">
      <c r="A328" s="243" t="s">
        <v>4339</v>
      </c>
      <c r="B328" s="244" t="s">
        <v>4340</v>
      </c>
    </row>
    <row r="329" spans="1:2">
      <c r="A329" s="243" t="s">
        <v>4341</v>
      </c>
      <c r="B329" s="244" t="s">
        <v>4342</v>
      </c>
    </row>
    <row r="330" spans="1:2">
      <c r="A330" s="243" t="s">
        <v>4343</v>
      </c>
      <c r="B330" s="244" t="s">
        <v>1090</v>
      </c>
    </row>
    <row r="331" spans="1:2">
      <c r="A331" s="243" t="s">
        <v>4344</v>
      </c>
      <c r="B331" s="244" t="s">
        <v>4345</v>
      </c>
    </row>
    <row r="332" spans="1:2">
      <c r="A332" s="243" t="s">
        <v>4346</v>
      </c>
      <c r="B332" s="244" t="s">
        <v>1805</v>
      </c>
    </row>
    <row r="333" spans="1:2">
      <c r="A333" s="243" t="s">
        <v>4347</v>
      </c>
      <c r="B333" s="244" t="s">
        <v>4348</v>
      </c>
    </row>
    <row r="334" spans="1:2">
      <c r="A334" s="243" t="s">
        <v>4349</v>
      </c>
      <c r="B334" s="244" t="s">
        <v>4350</v>
      </c>
    </row>
    <row r="335" spans="1:2">
      <c r="A335" s="243" t="s">
        <v>4351</v>
      </c>
      <c r="B335" s="244" t="s">
        <v>4352</v>
      </c>
    </row>
    <row r="336" spans="1:2">
      <c r="A336" s="243" t="s">
        <v>4353</v>
      </c>
      <c r="B336" s="244" t="s">
        <v>4354</v>
      </c>
    </row>
    <row r="337" spans="1:2">
      <c r="A337" s="243" t="s">
        <v>4355</v>
      </c>
      <c r="B337" s="244" t="s">
        <v>4356</v>
      </c>
    </row>
    <row r="338" spans="1:2">
      <c r="A338" s="243" t="s">
        <v>4357</v>
      </c>
      <c r="B338" s="244" t="s">
        <v>2096</v>
      </c>
    </row>
    <row r="339" spans="1:2">
      <c r="A339" s="243" t="s">
        <v>4358</v>
      </c>
      <c r="B339" s="244" t="s">
        <v>4359</v>
      </c>
    </row>
    <row r="340" spans="1:2">
      <c r="A340" s="243" t="s">
        <v>4360</v>
      </c>
      <c r="B340" s="244" t="s">
        <v>4361</v>
      </c>
    </row>
    <row r="341" spans="1:2">
      <c r="A341" s="243" t="s">
        <v>4362</v>
      </c>
      <c r="B341" s="244" t="s">
        <v>4363</v>
      </c>
    </row>
    <row r="342" spans="1:2">
      <c r="A342" s="243" t="s">
        <v>4364</v>
      </c>
      <c r="B342" s="244" t="s">
        <v>4365</v>
      </c>
    </row>
    <row r="343" spans="1:2">
      <c r="A343" s="243" t="s">
        <v>4366</v>
      </c>
      <c r="B343" s="244" t="s">
        <v>4367</v>
      </c>
    </row>
    <row r="344" spans="1:2">
      <c r="A344" s="243" t="s">
        <v>4368</v>
      </c>
      <c r="B344" s="244" t="s">
        <v>4369</v>
      </c>
    </row>
    <row r="345" spans="1:2">
      <c r="A345" s="243" t="s">
        <v>4370</v>
      </c>
      <c r="B345" s="244" t="s">
        <v>4371</v>
      </c>
    </row>
    <row r="346" spans="1:2">
      <c r="A346" s="243" t="s">
        <v>4372</v>
      </c>
      <c r="B346" s="244" t="s">
        <v>4373</v>
      </c>
    </row>
    <row r="347" spans="1:2">
      <c r="A347" s="241" t="s">
        <v>137</v>
      </c>
      <c r="B347" s="242" t="s">
        <v>1470</v>
      </c>
    </row>
    <row r="348" spans="1:2">
      <c r="A348" s="243" t="s">
        <v>721</v>
      </c>
      <c r="B348" s="244" t="s">
        <v>722</v>
      </c>
    </row>
    <row r="349" spans="1:2">
      <c r="A349" s="243" t="s">
        <v>723</v>
      </c>
      <c r="B349" s="244" t="s">
        <v>724</v>
      </c>
    </row>
    <row r="350" spans="1:2">
      <c r="A350" s="243" t="s">
        <v>725</v>
      </c>
      <c r="B350" s="244" t="s">
        <v>726</v>
      </c>
    </row>
    <row r="351" spans="1:2">
      <c r="A351" s="243" t="s">
        <v>727</v>
      </c>
      <c r="B351" s="244" t="s">
        <v>728</v>
      </c>
    </row>
    <row r="352" spans="1:2">
      <c r="A352" s="243" t="s">
        <v>4374</v>
      </c>
      <c r="B352" s="244" t="s">
        <v>4375</v>
      </c>
    </row>
    <row r="353" spans="1:2">
      <c r="A353" s="243" t="s">
        <v>729</v>
      </c>
      <c r="B353" s="244" t="s">
        <v>730</v>
      </c>
    </row>
    <row r="354" spans="1:2">
      <c r="A354" s="243" t="s">
        <v>731</v>
      </c>
      <c r="B354" s="244" t="s">
        <v>732</v>
      </c>
    </row>
    <row r="355" spans="1:2">
      <c r="A355" s="243" t="s">
        <v>4376</v>
      </c>
      <c r="B355" s="244" t="s">
        <v>4377</v>
      </c>
    </row>
    <row r="356" spans="1:2">
      <c r="A356" s="243" t="s">
        <v>4378</v>
      </c>
      <c r="B356" s="244" t="s">
        <v>4379</v>
      </c>
    </row>
    <row r="357" spans="1:2">
      <c r="A357" s="243" t="s">
        <v>733</v>
      </c>
      <c r="B357" s="244" t="s">
        <v>734</v>
      </c>
    </row>
    <row r="358" spans="1:2">
      <c r="A358" s="243" t="s">
        <v>1101</v>
      </c>
      <c r="B358" s="244" t="s">
        <v>1102</v>
      </c>
    </row>
    <row r="359" spans="1:2">
      <c r="A359" s="243" t="s">
        <v>1103</v>
      </c>
      <c r="B359" s="244" t="s">
        <v>1104</v>
      </c>
    </row>
    <row r="360" spans="1:2">
      <c r="A360" s="243" t="s">
        <v>1105</v>
      </c>
      <c r="B360" s="244" t="s">
        <v>1106</v>
      </c>
    </row>
    <row r="361" spans="1:2">
      <c r="A361" s="243" t="s">
        <v>1107</v>
      </c>
      <c r="B361" s="244" t="s">
        <v>1108</v>
      </c>
    </row>
    <row r="362" spans="1:2">
      <c r="A362" s="243" t="s">
        <v>1109</v>
      </c>
      <c r="B362" s="244" t="s">
        <v>1110</v>
      </c>
    </row>
    <row r="363" spans="1:2">
      <c r="A363" s="243" t="s">
        <v>1111</v>
      </c>
      <c r="B363" s="244" t="s">
        <v>1112</v>
      </c>
    </row>
    <row r="364" spans="1:2">
      <c r="A364" s="243" t="s">
        <v>1113</v>
      </c>
      <c r="B364" s="244" t="s">
        <v>1114</v>
      </c>
    </row>
    <row r="365" spans="1:2">
      <c r="A365" s="243" t="s">
        <v>1115</v>
      </c>
      <c r="B365" s="244" t="s">
        <v>1116</v>
      </c>
    </row>
    <row r="366" spans="1:2">
      <c r="A366" s="243" t="s">
        <v>1117</v>
      </c>
      <c r="B366" s="244" t="s">
        <v>1118</v>
      </c>
    </row>
    <row r="367" spans="1:2">
      <c r="A367" s="243" t="s">
        <v>1119</v>
      </c>
      <c r="B367" s="244" t="s">
        <v>1120</v>
      </c>
    </row>
    <row r="368" spans="1:2">
      <c r="A368" s="243" t="s">
        <v>1121</v>
      </c>
      <c r="B368" s="244" t="s">
        <v>1122</v>
      </c>
    </row>
    <row r="369" spans="1:2">
      <c r="A369" s="243" t="s">
        <v>1123</v>
      </c>
      <c r="B369" s="244" t="s">
        <v>1124</v>
      </c>
    </row>
    <row r="370" spans="1:2">
      <c r="A370" s="243" t="s">
        <v>1125</v>
      </c>
      <c r="B370" s="244" t="s">
        <v>1126</v>
      </c>
    </row>
    <row r="371" spans="1:2">
      <c r="A371" s="243" t="s">
        <v>1127</v>
      </c>
      <c r="B371" s="244" t="s">
        <v>1128</v>
      </c>
    </row>
    <row r="372" spans="1:2">
      <c r="A372" s="243" t="s">
        <v>1129</v>
      </c>
      <c r="B372" s="244" t="s">
        <v>1130</v>
      </c>
    </row>
    <row r="373" spans="1:2">
      <c r="A373" s="243" t="s">
        <v>1131</v>
      </c>
      <c r="B373" s="244" t="s">
        <v>1132</v>
      </c>
    </row>
    <row r="374" spans="1:2">
      <c r="A374" s="243" t="s">
        <v>1133</v>
      </c>
      <c r="B374" s="244" t="s">
        <v>1134</v>
      </c>
    </row>
    <row r="375" spans="1:2">
      <c r="A375" s="243" t="s">
        <v>1135</v>
      </c>
      <c r="B375" s="244" t="s">
        <v>1136</v>
      </c>
    </row>
    <row r="376" spans="1:2">
      <c r="A376" s="243" t="s">
        <v>1137</v>
      </c>
      <c r="B376" s="244" t="s">
        <v>1138</v>
      </c>
    </row>
    <row r="377" spans="1:2">
      <c r="A377" s="243" t="s">
        <v>1139</v>
      </c>
      <c r="B377" s="244" t="s">
        <v>1140</v>
      </c>
    </row>
    <row r="378" spans="1:2">
      <c r="A378" s="243" t="s">
        <v>1141</v>
      </c>
      <c r="B378" s="244" t="s">
        <v>1142</v>
      </c>
    </row>
    <row r="379" spans="1:2">
      <c r="A379" s="243" t="s">
        <v>1143</v>
      </c>
      <c r="B379" s="244" t="s">
        <v>1144</v>
      </c>
    </row>
    <row r="380" spans="1:2">
      <c r="A380" s="243" t="s">
        <v>1145</v>
      </c>
      <c r="B380" s="244" t="s">
        <v>1146</v>
      </c>
    </row>
    <row r="381" spans="1:2">
      <c r="A381" s="243" t="s">
        <v>1147</v>
      </c>
      <c r="B381" s="244" t="s">
        <v>1148</v>
      </c>
    </row>
    <row r="382" spans="1:2">
      <c r="A382" s="243" t="s">
        <v>1755</v>
      </c>
      <c r="B382" s="244" t="s">
        <v>1756</v>
      </c>
    </row>
    <row r="383" spans="1:2">
      <c r="A383" s="243" t="s">
        <v>1757</v>
      </c>
      <c r="B383" s="244" t="s">
        <v>1758</v>
      </c>
    </row>
    <row r="384" spans="1:2">
      <c r="A384" s="243" t="s">
        <v>1759</v>
      </c>
      <c r="B384" s="244" t="s">
        <v>1760</v>
      </c>
    </row>
    <row r="385" spans="1:2">
      <c r="A385" s="243" t="s">
        <v>1761</v>
      </c>
      <c r="B385" s="244" t="s">
        <v>1762</v>
      </c>
    </row>
    <row r="386" spans="1:2">
      <c r="A386" s="243" t="s">
        <v>1763</v>
      </c>
      <c r="B386" s="244" t="s">
        <v>1764</v>
      </c>
    </row>
    <row r="387" spans="1:2">
      <c r="A387" s="243" t="s">
        <v>1765</v>
      </c>
      <c r="B387" s="244" t="s">
        <v>1766</v>
      </c>
    </row>
    <row r="388" spans="1:2">
      <c r="A388" s="243" t="s">
        <v>1767</v>
      </c>
      <c r="B388" s="244" t="s">
        <v>1768</v>
      </c>
    </row>
    <row r="389" spans="1:2">
      <c r="A389" s="243" t="s">
        <v>1769</v>
      </c>
      <c r="B389" s="244" t="s">
        <v>1770</v>
      </c>
    </row>
    <row r="390" spans="1:2">
      <c r="A390" s="243" t="s">
        <v>1771</v>
      </c>
      <c r="B390" s="244" t="s">
        <v>1772</v>
      </c>
    </row>
    <row r="391" spans="1:2">
      <c r="A391" s="243" t="s">
        <v>1773</v>
      </c>
      <c r="B391" s="244" t="s">
        <v>1774</v>
      </c>
    </row>
    <row r="392" spans="1:2">
      <c r="A392" s="243" t="s">
        <v>1775</v>
      </c>
      <c r="B392" s="244" t="s">
        <v>1776</v>
      </c>
    </row>
    <row r="393" spans="1:2">
      <c r="A393" s="243" t="s">
        <v>1777</v>
      </c>
      <c r="B393" s="244" t="s">
        <v>1778</v>
      </c>
    </row>
    <row r="394" spans="1:2">
      <c r="A394" s="243" t="s">
        <v>1779</v>
      </c>
      <c r="B394" s="244" t="s">
        <v>1780</v>
      </c>
    </row>
    <row r="395" spans="1:2">
      <c r="A395" s="243" t="s">
        <v>1781</v>
      </c>
      <c r="B395" s="244" t="s">
        <v>1782</v>
      </c>
    </row>
    <row r="396" spans="1:2">
      <c r="A396" s="243" t="s">
        <v>1783</v>
      </c>
      <c r="B396" s="244" t="s">
        <v>1784</v>
      </c>
    </row>
    <row r="397" spans="1:2">
      <c r="A397" s="243" t="s">
        <v>1785</v>
      </c>
      <c r="B397" s="244" t="s">
        <v>1786</v>
      </c>
    </row>
    <row r="398" spans="1:2">
      <c r="A398" s="243" t="s">
        <v>1787</v>
      </c>
      <c r="B398" s="244" t="s">
        <v>1788</v>
      </c>
    </row>
    <row r="399" spans="1:2">
      <c r="A399" s="243" t="s">
        <v>1789</v>
      </c>
      <c r="B399" s="244" t="s">
        <v>1790</v>
      </c>
    </row>
    <row r="400" spans="1:2">
      <c r="A400" s="243" t="s">
        <v>1791</v>
      </c>
      <c r="B400" s="244" t="s">
        <v>1792</v>
      </c>
    </row>
    <row r="401" spans="1:2">
      <c r="A401" s="243" t="s">
        <v>1793</v>
      </c>
      <c r="B401" s="244" t="s">
        <v>1794</v>
      </c>
    </row>
    <row r="402" spans="1:2">
      <c r="A402" s="243" t="s">
        <v>1795</v>
      </c>
      <c r="B402" s="244" t="s">
        <v>1796</v>
      </c>
    </row>
    <row r="403" spans="1:2">
      <c r="A403" s="243" t="s">
        <v>1797</v>
      </c>
      <c r="B403" s="244" t="s">
        <v>1798</v>
      </c>
    </row>
    <row r="404" spans="1:2">
      <c r="A404" s="243" t="s">
        <v>1799</v>
      </c>
      <c r="B404" s="244" t="s">
        <v>1800</v>
      </c>
    </row>
    <row r="405" spans="1:2">
      <c r="A405" s="243" t="s">
        <v>1801</v>
      </c>
      <c r="B405" s="244" t="s">
        <v>1802</v>
      </c>
    </row>
    <row r="406" spans="1:2">
      <c r="A406" s="243" t="s">
        <v>1803</v>
      </c>
      <c r="B406" s="244" t="s">
        <v>1804</v>
      </c>
    </row>
    <row r="407" spans="1:2">
      <c r="A407" s="243" t="s">
        <v>1806</v>
      </c>
      <c r="B407" s="244" t="s">
        <v>1807</v>
      </c>
    </row>
    <row r="408" spans="1:2">
      <c r="A408" s="243" t="s">
        <v>1808</v>
      </c>
      <c r="B408" s="244" t="s">
        <v>1809</v>
      </c>
    </row>
    <row r="409" spans="1:2">
      <c r="A409" s="243" t="s">
        <v>1810</v>
      </c>
      <c r="B409" s="244" t="s">
        <v>1811</v>
      </c>
    </row>
    <row r="410" spans="1:2">
      <c r="A410" s="243" t="s">
        <v>1812</v>
      </c>
      <c r="B410" s="244" t="s">
        <v>1813</v>
      </c>
    </row>
    <row r="411" spans="1:2">
      <c r="A411" s="243" t="s">
        <v>1814</v>
      </c>
      <c r="B411" s="244" t="s">
        <v>1815</v>
      </c>
    </row>
    <row r="412" spans="1:2">
      <c r="A412" s="243" t="s">
        <v>1816</v>
      </c>
      <c r="B412" s="244" t="s">
        <v>1817</v>
      </c>
    </row>
    <row r="413" spans="1:2">
      <c r="A413" s="243" t="s">
        <v>1818</v>
      </c>
      <c r="B413" s="244" t="s">
        <v>1819</v>
      </c>
    </row>
    <row r="414" spans="1:2">
      <c r="A414" s="243" t="s">
        <v>1820</v>
      </c>
      <c r="B414" s="244" t="s">
        <v>1821</v>
      </c>
    </row>
    <row r="415" spans="1:2">
      <c r="A415" s="243" t="s">
        <v>1822</v>
      </c>
      <c r="B415" s="244" t="s">
        <v>1823</v>
      </c>
    </row>
    <row r="416" spans="1:2">
      <c r="A416" s="243" t="s">
        <v>1824</v>
      </c>
      <c r="B416" s="244" t="s">
        <v>1825</v>
      </c>
    </row>
    <row r="417" spans="1:2">
      <c r="A417" s="243" t="s">
        <v>1826</v>
      </c>
      <c r="B417" s="244" t="s">
        <v>1827</v>
      </c>
    </row>
    <row r="418" spans="1:2">
      <c r="A418" s="243" t="s">
        <v>1828</v>
      </c>
      <c r="B418" s="244" t="s">
        <v>1829</v>
      </c>
    </row>
    <row r="419" spans="1:2">
      <c r="A419" s="243" t="s">
        <v>1831</v>
      </c>
      <c r="B419" s="244" t="s">
        <v>1832</v>
      </c>
    </row>
    <row r="420" spans="1:2">
      <c r="A420" s="243" t="s">
        <v>1833</v>
      </c>
      <c r="B420" s="244" t="s">
        <v>1834</v>
      </c>
    </row>
    <row r="421" spans="1:2">
      <c r="A421" s="243" t="s">
        <v>1835</v>
      </c>
      <c r="B421" s="244" t="s">
        <v>1836</v>
      </c>
    </row>
    <row r="422" spans="1:2">
      <c r="A422" s="243" t="s">
        <v>1837</v>
      </c>
      <c r="B422" s="244" t="s">
        <v>1838</v>
      </c>
    </row>
    <row r="423" spans="1:2">
      <c r="A423" s="243" t="s">
        <v>1839</v>
      </c>
      <c r="B423" s="244" t="s">
        <v>1840</v>
      </c>
    </row>
    <row r="424" spans="1:2">
      <c r="A424" s="243" t="s">
        <v>1841</v>
      </c>
      <c r="B424" s="244" t="s">
        <v>1842</v>
      </c>
    </row>
    <row r="425" spans="1:2">
      <c r="A425" s="243" t="s">
        <v>1843</v>
      </c>
      <c r="B425" s="244" t="s">
        <v>1844</v>
      </c>
    </row>
    <row r="426" spans="1:2">
      <c r="A426" s="243" t="s">
        <v>1845</v>
      </c>
      <c r="B426" s="244" t="s">
        <v>1846</v>
      </c>
    </row>
    <row r="427" spans="1:2">
      <c r="A427" s="243" t="s">
        <v>1847</v>
      </c>
      <c r="B427" s="244" t="s">
        <v>1848</v>
      </c>
    </row>
    <row r="428" spans="1:2">
      <c r="A428" s="243" t="s">
        <v>1849</v>
      </c>
      <c r="B428" s="244" t="s">
        <v>1850</v>
      </c>
    </row>
    <row r="429" spans="1:2">
      <c r="A429" s="243" t="s">
        <v>1851</v>
      </c>
      <c r="B429" s="244" t="s">
        <v>1852</v>
      </c>
    </row>
    <row r="430" spans="1:2">
      <c r="A430" s="243" t="s">
        <v>1853</v>
      </c>
      <c r="B430" s="244" t="s">
        <v>1854</v>
      </c>
    </row>
    <row r="431" spans="1:2">
      <c r="A431" s="243" t="s">
        <v>1855</v>
      </c>
      <c r="B431" s="244" t="s">
        <v>1856</v>
      </c>
    </row>
    <row r="432" spans="1:2">
      <c r="A432" s="243" t="s">
        <v>1857</v>
      </c>
      <c r="B432" s="244" t="s">
        <v>1858</v>
      </c>
    </row>
    <row r="433" spans="1:2">
      <c r="A433" s="243" t="s">
        <v>1859</v>
      </c>
      <c r="B433" s="244" t="s">
        <v>1860</v>
      </c>
    </row>
    <row r="434" spans="1:2">
      <c r="A434" s="243" t="s">
        <v>1861</v>
      </c>
      <c r="B434" s="244" t="s">
        <v>1862</v>
      </c>
    </row>
    <row r="435" spans="1:2">
      <c r="A435" s="243" t="s">
        <v>1863</v>
      </c>
      <c r="B435" s="244" t="s">
        <v>1864</v>
      </c>
    </row>
    <row r="436" spans="1:2">
      <c r="A436" s="243" t="s">
        <v>1865</v>
      </c>
      <c r="B436" s="244" t="s">
        <v>1866</v>
      </c>
    </row>
    <row r="437" spans="1:2">
      <c r="A437" s="243" t="s">
        <v>1867</v>
      </c>
      <c r="B437" s="244" t="s">
        <v>1868</v>
      </c>
    </row>
    <row r="438" spans="1:2">
      <c r="A438" s="243" t="s">
        <v>1869</v>
      </c>
      <c r="B438" s="244" t="s">
        <v>1870</v>
      </c>
    </row>
    <row r="439" spans="1:2">
      <c r="A439" s="243" t="s">
        <v>1871</v>
      </c>
      <c r="B439" s="244" t="s">
        <v>1872</v>
      </c>
    </row>
    <row r="440" spans="1:2">
      <c r="A440" s="243" t="s">
        <v>1873</v>
      </c>
      <c r="B440" s="244" t="s">
        <v>1874</v>
      </c>
    </row>
    <row r="441" spans="1:2">
      <c r="A441" s="243" t="s">
        <v>1875</v>
      </c>
      <c r="B441" s="244" t="s">
        <v>1876</v>
      </c>
    </row>
    <row r="442" spans="1:2">
      <c r="A442" s="243" t="s">
        <v>1877</v>
      </c>
      <c r="B442" s="244" t="s">
        <v>1878</v>
      </c>
    </row>
    <row r="443" spans="1:2">
      <c r="A443" s="243" t="s">
        <v>1879</v>
      </c>
      <c r="B443" s="244" t="s">
        <v>1880</v>
      </c>
    </row>
    <row r="444" spans="1:2">
      <c r="A444" s="243" t="s">
        <v>1881</v>
      </c>
      <c r="B444" s="244" t="s">
        <v>1882</v>
      </c>
    </row>
    <row r="445" spans="1:2">
      <c r="A445" s="243" t="s">
        <v>1883</v>
      </c>
      <c r="B445" s="244" t="s">
        <v>1884</v>
      </c>
    </row>
    <row r="446" spans="1:2">
      <c r="A446" s="243" t="s">
        <v>1885</v>
      </c>
      <c r="B446" s="244" t="s">
        <v>1886</v>
      </c>
    </row>
    <row r="447" spans="1:2">
      <c r="A447" s="243" t="s">
        <v>1887</v>
      </c>
      <c r="B447" s="244" t="s">
        <v>1888</v>
      </c>
    </row>
    <row r="448" spans="1:2">
      <c r="A448" s="243" t="s">
        <v>1889</v>
      </c>
      <c r="B448" s="244" t="s">
        <v>1890</v>
      </c>
    </row>
    <row r="449" spans="1:2">
      <c r="A449" s="243" t="s">
        <v>1891</v>
      </c>
      <c r="B449" s="244" t="s">
        <v>1892</v>
      </c>
    </row>
    <row r="450" spans="1:2">
      <c r="A450" s="243" t="s">
        <v>1893</v>
      </c>
      <c r="B450" s="244" t="s">
        <v>1894</v>
      </c>
    </row>
    <row r="451" spans="1:2">
      <c r="A451" s="243" t="s">
        <v>1895</v>
      </c>
      <c r="B451" s="244" t="s">
        <v>1896</v>
      </c>
    </row>
    <row r="452" spans="1:2">
      <c r="A452" s="243" t="s">
        <v>1897</v>
      </c>
      <c r="B452" s="244" t="s">
        <v>1898</v>
      </c>
    </row>
    <row r="453" spans="1:2">
      <c r="A453" s="243" t="s">
        <v>1899</v>
      </c>
      <c r="B453" s="244" t="s">
        <v>1900</v>
      </c>
    </row>
    <row r="454" spans="1:2">
      <c r="A454" s="243" t="s">
        <v>1901</v>
      </c>
      <c r="B454" s="244" t="s">
        <v>1902</v>
      </c>
    </row>
    <row r="455" spans="1:2">
      <c r="A455" s="243" t="s">
        <v>1903</v>
      </c>
      <c r="B455" s="244" t="s">
        <v>1904</v>
      </c>
    </row>
    <row r="456" spans="1:2">
      <c r="A456" s="243" t="s">
        <v>1905</v>
      </c>
      <c r="B456" s="244" t="s">
        <v>1906</v>
      </c>
    </row>
    <row r="457" spans="1:2">
      <c r="A457" s="243" t="s">
        <v>1907</v>
      </c>
      <c r="B457" s="244" t="s">
        <v>1726</v>
      </c>
    </row>
    <row r="458" spans="1:2">
      <c r="A458" s="243" t="s">
        <v>1908</v>
      </c>
      <c r="B458" s="244" t="s">
        <v>1909</v>
      </c>
    </row>
    <row r="459" spans="1:2">
      <c r="A459" s="243" t="s">
        <v>1910</v>
      </c>
      <c r="B459" s="244" t="s">
        <v>1911</v>
      </c>
    </row>
    <row r="460" spans="1:2">
      <c r="A460" s="243" t="s">
        <v>1912</v>
      </c>
      <c r="B460" s="244" t="s">
        <v>1913</v>
      </c>
    </row>
    <row r="461" spans="1:2">
      <c r="A461" s="243" t="s">
        <v>1914</v>
      </c>
      <c r="B461" s="244" t="s">
        <v>1915</v>
      </c>
    </row>
    <row r="462" spans="1:2">
      <c r="A462" s="243" t="s">
        <v>1916</v>
      </c>
      <c r="B462" s="244" t="s">
        <v>1917</v>
      </c>
    </row>
    <row r="463" spans="1:2">
      <c r="A463" s="243" t="s">
        <v>1918</v>
      </c>
      <c r="B463" s="244" t="s">
        <v>1919</v>
      </c>
    </row>
    <row r="464" spans="1:2">
      <c r="A464" s="243" t="s">
        <v>1920</v>
      </c>
      <c r="B464" s="244" t="s">
        <v>1921</v>
      </c>
    </row>
    <row r="465" spans="1:2">
      <c r="A465" s="243" t="s">
        <v>1922</v>
      </c>
      <c r="B465" s="244" t="s">
        <v>1923</v>
      </c>
    </row>
    <row r="466" spans="1:2">
      <c r="A466" s="243" t="s">
        <v>1924</v>
      </c>
      <c r="B466" s="244" t="s">
        <v>1925</v>
      </c>
    </row>
    <row r="467" spans="1:2">
      <c r="A467" s="243" t="s">
        <v>1926</v>
      </c>
      <c r="B467" s="244" t="s">
        <v>1927</v>
      </c>
    </row>
    <row r="468" spans="1:2">
      <c r="A468" s="243" t="s">
        <v>1928</v>
      </c>
      <c r="B468" s="244" t="s">
        <v>1929</v>
      </c>
    </row>
    <row r="469" spans="1:2">
      <c r="A469" s="243" t="s">
        <v>1930</v>
      </c>
      <c r="B469" s="244" t="s">
        <v>1931</v>
      </c>
    </row>
    <row r="470" spans="1:2">
      <c r="A470" s="243" t="s">
        <v>1932</v>
      </c>
      <c r="B470" s="244" t="s">
        <v>1933</v>
      </c>
    </row>
    <row r="471" spans="1:2">
      <c r="A471" s="243" t="s">
        <v>1934</v>
      </c>
      <c r="B471" s="244" t="s">
        <v>1935</v>
      </c>
    </row>
    <row r="472" spans="1:2">
      <c r="A472" s="243" t="s">
        <v>1936</v>
      </c>
      <c r="B472" s="244" t="s">
        <v>1937</v>
      </c>
    </row>
    <row r="473" spans="1:2">
      <c r="A473" s="243" t="s">
        <v>1938</v>
      </c>
      <c r="B473" s="244" t="s">
        <v>1939</v>
      </c>
    </row>
    <row r="474" spans="1:2">
      <c r="A474" s="243" t="s">
        <v>1940</v>
      </c>
      <c r="B474" s="244" t="s">
        <v>1941</v>
      </c>
    </row>
    <row r="475" spans="1:2">
      <c r="A475" s="243" t="s">
        <v>4380</v>
      </c>
      <c r="B475" s="244" t="s">
        <v>4381</v>
      </c>
    </row>
    <row r="476" spans="1:2">
      <c r="A476" s="243" t="s">
        <v>1942</v>
      </c>
      <c r="B476" s="244" t="s">
        <v>1943</v>
      </c>
    </row>
    <row r="477" spans="1:2">
      <c r="A477" s="243" t="s">
        <v>1944</v>
      </c>
      <c r="B477" s="244" t="s">
        <v>1945</v>
      </c>
    </row>
    <row r="478" spans="1:2">
      <c r="A478" s="243" t="s">
        <v>1946</v>
      </c>
      <c r="B478" s="244" t="s">
        <v>1947</v>
      </c>
    </row>
    <row r="479" spans="1:2">
      <c r="A479" s="243" t="s">
        <v>1948</v>
      </c>
      <c r="B479" s="244" t="s">
        <v>1949</v>
      </c>
    </row>
    <row r="480" spans="1:2">
      <c r="A480" s="243" t="s">
        <v>1950</v>
      </c>
      <c r="B480" s="244" t="s">
        <v>1951</v>
      </c>
    </row>
    <row r="481" spans="1:2">
      <c r="A481" s="243" t="s">
        <v>1952</v>
      </c>
      <c r="B481" s="244" t="s">
        <v>1953</v>
      </c>
    </row>
    <row r="482" spans="1:2">
      <c r="A482" s="243" t="s">
        <v>1954</v>
      </c>
      <c r="B482" s="244" t="s">
        <v>1955</v>
      </c>
    </row>
    <row r="483" spans="1:2">
      <c r="A483" s="243" t="s">
        <v>1956</v>
      </c>
      <c r="B483" s="244" t="s">
        <v>1957</v>
      </c>
    </row>
    <row r="484" spans="1:2">
      <c r="A484" s="243" t="s">
        <v>1958</v>
      </c>
      <c r="B484" s="244" t="s">
        <v>1959</v>
      </c>
    </row>
    <row r="485" spans="1:2">
      <c r="A485" s="243" t="s">
        <v>1960</v>
      </c>
      <c r="B485" s="244" t="s">
        <v>1961</v>
      </c>
    </row>
    <row r="486" spans="1:2">
      <c r="A486" s="243" t="s">
        <v>1962</v>
      </c>
      <c r="B486" s="244" t="s">
        <v>1963</v>
      </c>
    </row>
    <row r="487" spans="1:2">
      <c r="A487" s="243" t="s">
        <v>1964</v>
      </c>
      <c r="B487" s="244" t="s">
        <v>1965</v>
      </c>
    </row>
    <row r="488" spans="1:2">
      <c r="A488" s="243" t="s">
        <v>1966</v>
      </c>
      <c r="B488" s="244" t="s">
        <v>1967</v>
      </c>
    </row>
    <row r="489" spans="1:2">
      <c r="A489" s="243" t="s">
        <v>1968</v>
      </c>
      <c r="B489" s="244" t="s">
        <v>1969</v>
      </c>
    </row>
    <row r="490" spans="1:2">
      <c r="A490" s="243" t="s">
        <v>1970</v>
      </c>
      <c r="B490" s="244" t="s">
        <v>1971</v>
      </c>
    </row>
    <row r="491" spans="1:2">
      <c r="A491" s="243" t="s">
        <v>2099</v>
      </c>
      <c r="B491" s="244" t="s">
        <v>2100</v>
      </c>
    </row>
    <row r="492" spans="1:2">
      <c r="A492" s="243" t="s">
        <v>2101</v>
      </c>
      <c r="B492" s="244" t="s">
        <v>2102</v>
      </c>
    </row>
    <row r="493" spans="1:2">
      <c r="A493" s="243" t="s">
        <v>2103</v>
      </c>
      <c r="B493" s="244" t="s">
        <v>2104</v>
      </c>
    </row>
    <row r="494" spans="1:2">
      <c r="A494" s="243" t="s">
        <v>2105</v>
      </c>
      <c r="B494" s="244" t="s">
        <v>2106</v>
      </c>
    </row>
    <row r="495" spans="1:2">
      <c r="A495" s="243" t="s">
        <v>2107</v>
      </c>
      <c r="B495" s="244" t="s">
        <v>2108</v>
      </c>
    </row>
    <row r="496" spans="1:2">
      <c r="A496" s="243" t="s">
        <v>2109</v>
      </c>
      <c r="B496" s="244" t="s">
        <v>2110</v>
      </c>
    </row>
    <row r="497" spans="1:2">
      <c r="A497" s="243" t="s">
        <v>2111</v>
      </c>
      <c r="B497" s="244" t="s">
        <v>2112</v>
      </c>
    </row>
    <row r="498" spans="1:2">
      <c r="A498" s="243" t="s">
        <v>2113</v>
      </c>
      <c r="B498" s="244" t="s">
        <v>2114</v>
      </c>
    </row>
    <row r="499" spans="1:2">
      <c r="A499" s="243" t="s">
        <v>2115</v>
      </c>
      <c r="B499" s="244" t="s">
        <v>2116</v>
      </c>
    </row>
    <row r="500" spans="1:2">
      <c r="A500" s="243" t="s">
        <v>2117</v>
      </c>
      <c r="B500" s="244" t="s">
        <v>2118</v>
      </c>
    </row>
    <row r="501" spans="1:2">
      <c r="A501" s="243" t="s">
        <v>2119</v>
      </c>
      <c r="B501" s="244" t="s">
        <v>2120</v>
      </c>
    </row>
    <row r="502" spans="1:2">
      <c r="A502" s="243" t="s">
        <v>2121</v>
      </c>
      <c r="B502" s="244" t="s">
        <v>2122</v>
      </c>
    </row>
    <row r="503" spans="1:2">
      <c r="A503" s="243" t="s">
        <v>2123</v>
      </c>
      <c r="B503" s="244" t="s">
        <v>2124</v>
      </c>
    </row>
    <row r="504" spans="1:2">
      <c r="A504" s="243" t="s">
        <v>2125</v>
      </c>
      <c r="B504" s="244" t="s">
        <v>2126</v>
      </c>
    </row>
    <row r="505" spans="1:2">
      <c r="A505" s="243" t="s">
        <v>2127</v>
      </c>
      <c r="B505" s="244" t="s">
        <v>2062</v>
      </c>
    </row>
    <row r="506" spans="1:2">
      <c r="A506" s="243" t="s">
        <v>2128</v>
      </c>
      <c r="B506" s="244" t="s">
        <v>2129</v>
      </c>
    </row>
    <row r="507" spans="1:2">
      <c r="A507" s="243" t="s">
        <v>2130</v>
      </c>
      <c r="B507" s="244" t="s">
        <v>2131</v>
      </c>
    </row>
    <row r="508" spans="1:2">
      <c r="A508" s="243" t="s">
        <v>2132</v>
      </c>
      <c r="B508" s="244" t="s">
        <v>2133</v>
      </c>
    </row>
    <row r="509" spans="1:2">
      <c r="A509" s="243" t="s">
        <v>2134</v>
      </c>
      <c r="B509" s="244" t="s">
        <v>1830</v>
      </c>
    </row>
    <row r="510" spans="1:2">
      <c r="A510" s="243" t="s">
        <v>2135</v>
      </c>
      <c r="B510" s="244" t="s">
        <v>2136</v>
      </c>
    </row>
    <row r="511" spans="1:2">
      <c r="A511" s="243" t="s">
        <v>2137</v>
      </c>
      <c r="B511" s="244" t="s">
        <v>2138</v>
      </c>
    </row>
    <row r="512" spans="1:2">
      <c r="A512" s="243" t="s">
        <v>2139</v>
      </c>
      <c r="B512" s="244" t="s">
        <v>2140</v>
      </c>
    </row>
    <row r="513" spans="1:2">
      <c r="A513" s="243" t="s">
        <v>2141</v>
      </c>
      <c r="B513" s="244" t="s">
        <v>2142</v>
      </c>
    </row>
    <row r="514" spans="1:2">
      <c r="A514" s="243" t="s">
        <v>2143</v>
      </c>
      <c r="B514" s="244" t="s">
        <v>2144</v>
      </c>
    </row>
    <row r="515" spans="1:2">
      <c r="A515" s="243" t="s">
        <v>2145</v>
      </c>
      <c r="B515" s="244" t="s">
        <v>2146</v>
      </c>
    </row>
    <row r="516" spans="1:2">
      <c r="A516" s="243" t="s">
        <v>2147</v>
      </c>
      <c r="B516" s="244" t="s">
        <v>2148</v>
      </c>
    </row>
    <row r="517" spans="1:2">
      <c r="A517" s="243" t="s">
        <v>2149</v>
      </c>
      <c r="B517" s="244" t="s">
        <v>2150</v>
      </c>
    </row>
    <row r="518" spans="1:2">
      <c r="A518" s="243" t="s">
        <v>2151</v>
      </c>
      <c r="B518" s="244" t="s">
        <v>2152</v>
      </c>
    </row>
    <row r="519" spans="1:2">
      <c r="A519" s="243" t="s">
        <v>2153</v>
      </c>
      <c r="B519" s="244" t="s">
        <v>2154</v>
      </c>
    </row>
    <row r="520" spans="1:2">
      <c r="A520" s="243" t="s">
        <v>2155</v>
      </c>
      <c r="B520" s="244" t="s">
        <v>2156</v>
      </c>
    </row>
    <row r="521" spans="1:2">
      <c r="A521" s="243" t="s">
        <v>2157</v>
      </c>
      <c r="B521" s="244" t="s">
        <v>2158</v>
      </c>
    </row>
    <row r="522" spans="1:2">
      <c r="A522" s="243" t="s">
        <v>2159</v>
      </c>
      <c r="B522" s="244" t="s">
        <v>2160</v>
      </c>
    </row>
    <row r="523" spans="1:2">
      <c r="A523" s="243" t="s">
        <v>2162</v>
      </c>
      <c r="B523" s="244" t="s">
        <v>2163</v>
      </c>
    </row>
    <row r="524" spans="1:2">
      <c r="A524" s="243" t="s">
        <v>2164</v>
      </c>
      <c r="B524" s="244" t="s">
        <v>2165</v>
      </c>
    </row>
    <row r="525" spans="1:2">
      <c r="A525" s="243" t="s">
        <v>2166</v>
      </c>
      <c r="B525" s="244" t="s">
        <v>2167</v>
      </c>
    </row>
    <row r="526" spans="1:2">
      <c r="A526" s="243" t="s">
        <v>2168</v>
      </c>
      <c r="B526" s="244" t="s">
        <v>2169</v>
      </c>
    </row>
    <row r="527" spans="1:2">
      <c r="A527" s="243" t="s">
        <v>2170</v>
      </c>
      <c r="B527" s="244" t="s">
        <v>2171</v>
      </c>
    </row>
    <row r="528" spans="1:2">
      <c r="A528" s="243" t="s">
        <v>2172</v>
      </c>
      <c r="B528" s="244" t="s">
        <v>2173</v>
      </c>
    </row>
    <row r="529" spans="1:2">
      <c r="A529" s="243" t="s">
        <v>2174</v>
      </c>
      <c r="B529" s="244" t="s">
        <v>2175</v>
      </c>
    </row>
    <row r="530" spans="1:2">
      <c r="A530" s="243" t="s">
        <v>2176</v>
      </c>
      <c r="B530" s="244" t="s">
        <v>2177</v>
      </c>
    </row>
    <row r="531" spans="1:2">
      <c r="A531" s="243" t="s">
        <v>2178</v>
      </c>
      <c r="B531" s="244" t="s">
        <v>2179</v>
      </c>
    </row>
    <row r="532" spans="1:2">
      <c r="A532" s="243" t="s">
        <v>2180</v>
      </c>
      <c r="B532" s="244" t="s">
        <v>2181</v>
      </c>
    </row>
    <row r="533" spans="1:2">
      <c r="A533" s="243" t="s">
        <v>2182</v>
      </c>
      <c r="B533" s="244" t="s">
        <v>2183</v>
      </c>
    </row>
    <row r="534" spans="1:2">
      <c r="A534" s="243" t="s">
        <v>2184</v>
      </c>
      <c r="B534" s="244" t="s">
        <v>2185</v>
      </c>
    </row>
    <row r="535" spans="1:2">
      <c r="A535" s="243" t="s">
        <v>2186</v>
      </c>
      <c r="B535" s="244" t="s">
        <v>2187</v>
      </c>
    </row>
    <row r="536" spans="1:2">
      <c r="A536" s="243" t="s">
        <v>2188</v>
      </c>
      <c r="B536" s="244" t="s">
        <v>2189</v>
      </c>
    </row>
    <row r="537" spans="1:2">
      <c r="A537" s="243" t="s">
        <v>2190</v>
      </c>
      <c r="B537" s="244" t="s">
        <v>2191</v>
      </c>
    </row>
    <row r="538" spans="1:2">
      <c r="A538" s="243" t="s">
        <v>2192</v>
      </c>
      <c r="B538" s="244" t="s">
        <v>2193</v>
      </c>
    </row>
    <row r="539" spans="1:2">
      <c r="A539" s="243" t="s">
        <v>2194</v>
      </c>
      <c r="B539" s="244" t="s">
        <v>2195</v>
      </c>
    </row>
    <row r="540" spans="1:2">
      <c r="A540" s="243" t="s">
        <v>2196</v>
      </c>
      <c r="B540" s="244" t="s">
        <v>2197</v>
      </c>
    </row>
    <row r="541" spans="1:2">
      <c r="A541" s="243" t="s">
        <v>2198</v>
      </c>
      <c r="B541" s="244" t="s">
        <v>2199</v>
      </c>
    </row>
    <row r="542" spans="1:2">
      <c r="A542" s="243" t="s">
        <v>2200</v>
      </c>
      <c r="B542" s="244" t="s">
        <v>1043</v>
      </c>
    </row>
    <row r="543" spans="1:2">
      <c r="A543" s="243" t="s">
        <v>2201</v>
      </c>
      <c r="B543" s="244" t="s">
        <v>2202</v>
      </c>
    </row>
    <row r="544" spans="1:2">
      <c r="A544" s="243" t="s">
        <v>2203</v>
      </c>
      <c r="B544" s="244" t="s">
        <v>1040</v>
      </c>
    </row>
    <row r="545" spans="1:2">
      <c r="A545" s="243" t="s">
        <v>2204</v>
      </c>
      <c r="B545" s="244" t="s">
        <v>2205</v>
      </c>
    </row>
    <row r="546" spans="1:2">
      <c r="A546" s="243" t="s">
        <v>2206</v>
      </c>
      <c r="B546" s="244" t="s">
        <v>2207</v>
      </c>
    </row>
    <row r="547" spans="1:2">
      <c r="A547" s="243" t="s">
        <v>4382</v>
      </c>
      <c r="B547" s="244" t="s">
        <v>4383</v>
      </c>
    </row>
    <row r="548" spans="1:2">
      <c r="A548" s="243" t="s">
        <v>4384</v>
      </c>
      <c r="B548" s="244" t="s">
        <v>4385</v>
      </c>
    </row>
    <row r="549" spans="1:2">
      <c r="A549" s="243" t="s">
        <v>4386</v>
      </c>
      <c r="B549" s="244" t="s">
        <v>4387</v>
      </c>
    </row>
    <row r="550" spans="1:2">
      <c r="A550" s="243" t="s">
        <v>4388</v>
      </c>
      <c r="B550" s="244" t="s">
        <v>4389</v>
      </c>
    </row>
    <row r="551" spans="1:2">
      <c r="A551" s="243" t="s">
        <v>4390</v>
      </c>
      <c r="B551" s="244" t="s">
        <v>4391</v>
      </c>
    </row>
    <row r="552" spans="1:2">
      <c r="A552" s="243" t="s">
        <v>4392</v>
      </c>
      <c r="B552" s="244" t="s">
        <v>4393</v>
      </c>
    </row>
    <row r="553" spans="1:2">
      <c r="A553" s="243" t="s">
        <v>4394</v>
      </c>
      <c r="B553" s="244" t="s">
        <v>4395</v>
      </c>
    </row>
    <row r="554" spans="1:2">
      <c r="A554" s="243" t="s">
        <v>4396</v>
      </c>
      <c r="B554" s="244" t="s">
        <v>4397</v>
      </c>
    </row>
    <row r="555" spans="1:2">
      <c r="A555" s="243" t="s">
        <v>4398</v>
      </c>
      <c r="B555" s="244" t="s">
        <v>4399</v>
      </c>
    </row>
    <row r="556" spans="1:2">
      <c r="A556" s="243" t="s">
        <v>4400</v>
      </c>
      <c r="B556" s="244" t="s">
        <v>4401</v>
      </c>
    </row>
    <row r="557" spans="1:2">
      <c r="A557" s="243" t="s">
        <v>4402</v>
      </c>
      <c r="B557" s="244" t="s">
        <v>4403</v>
      </c>
    </row>
    <row r="558" spans="1:2">
      <c r="A558" s="243" t="s">
        <v>4404</v>
      </c>
      <c r="B558" s="244" t="s">
        <v>4405</v>
      </c>
    </row>
    <row r="559" spans="1:2">
      <c r="A559" s="243" t="s">
        <v>4406</v>
      </c>
      <c r="B559" s="244" t="s">
        <v>4407</v>
      </c>
    </row>
    <row r="560" spans="1:2">
      <c r="A560" s="243" t="s">
        <v>4408</v>
      </c>
      <c r="B560" s="244" t="s">
        <v>4409</v>
      </c>
    </row>
    <row r="561" spans="1:2">
      <c r="A561" s="243" t="s">
        <v>4410</v>
      </c>
      <c r="B561" s="244" t="s">
        <v>4411</v>
      </c>
    </row>
    <row r="562" spans="1:2">
      <c r="A562" s="243" t="s">
        <v>4412</v>
      </c>
      <c r="B562" s="244" t="s">
        <v>4413</v>
      </c>
    </row>
    <row r="563" spans="1:2">
      <c r="A563" s="243" t="s">
        <v>4414</v>
      </c>
      <c r="B563" s="244" t="s">
        <v>4415</v>
      </c>
    </row>
    <row r="564" spans="1:2">
      <c r="A564" s="243" t="s">
        <v>4416</v>
      </c>
      <c r="B564" s="244" t="s">
        <v>4417</v>
      </c>
    </row>
    <row r="565" spans="1:2">
      <c r="A565" s="243" t="s">
        <v>4418</v>
      </c>
      <c r="B565" s="244" t="s">
        <v>4419</v>
      </c>
    </row>
    <row r="566" spans="1:2">
      <c r="A566" s="243" t="s">
        <v>4420</v>
      </c>
      <c r="B566" s="244" t="s">
        <v>4421</v>
      </c>
    </row>
    <row r="567" spans="1:2">
      <c r="A567" s="243" t="s">
        <v>4422</v>
      </c>
      <c r="B567" s="244" t="s">
        <v>4423</v>
      </c>
    </row>
    <row r="568" spans="1:2">
      <c r="A568" s="243" t="s">
        <v>4424</v>
      </c>
      <c r="B568" s="244" t="s">
        <v>4425</v>
      </c>
    </row>
    <row r="569" spans="1:2">
      <c r="A569" s="243" t="s">
        <v>4426</v>
      </c>
      <c r="B569" s="244" t="s">
        <v>4427</v>
      </c>
    </row>
    <row r="570" spans="1:2">
      <c r="A570" s="243" t="s">
        <v>4428</v>
      </c>
      <c r="B570" s="244" t="s">
        <v>4429</v>
      </c>
    </row>
    <row r="571" spans="1:2">
      <c r="A571" s="243" t="s">
        <v>4430</v>
      </c>
      <c r="B571" s="244" t="s">
        <v>4431</v>
      </c>
    </row>
    <row r="572" spans="1:2">
      <c r="A572" s="243" t="s">
        <v>4432</v>
      </c>
      <c r="B572" s="244" t="s">
        <v>4433</v>
      </c>
    </row>
    <row r="573" spans="1:2">
      <c r="A573" s="243" t="s">
        <v>4434</v>
      </c>
      <c r="B573" s="244" t="s">
        <v>4435</v>
      </c>
    </row>
    <row r="574" spans="1:2">
      <c r="A574" s="243" t="s">
        <v>4436</v>
      </c>
      <c r="B574" s="244" t="s">
        <v>4437</v>
      </c>
    </row>
    <row r="575" spans="1:2">
      <c r="A575" s="243" t="s">
        <v>4438</v>
      </c>
      <c r="B575" s="244" t="s">
        <v>4439</v>
      </c>
    </row>
    <row r="576" spans="1:2">
      <c r="A576" s="243" t="s">
        <v>4440</v>
      </c>
      <c r="B576" s="244" t="s">
        <v>4441</v>
      </c>
    </row>
    <row r="577" spans="1:2">
      <c r="A577" s="243" t="s">
        <v>4442</v>
      </c>
      <c r="B577" s="244" t="s">
        <v>4443</v>
      </c>
    </row>
    <row r="578" spans="1:2">
      <c r="A578" s="243" t="s">
        <v>4444</v>
      </c>
      <c r="B578" s="244" t="s">
        <v>4445</v>
      </c>
    </row>
    <row r="579" spans="1:2">
      <c r="A579" s="243" t="s">
        <v>4446</v>
      </c>
      <c r="B579" s="244" t="s">
        <v>4447</v>
      </c>
    </row>
    <row r="580" spans="1:2">
      <c r="A580" s="243" t="s">
        <v>4448</v>
      </c>
      <c r="B580" s="244" t="s">
        <v>4449</v>
      </c>
    </row>
    <row r="581" spans="1:2">
      <c r="A581" s="243" t="s">
        <v>4450</v>
      </c>
      <c r="B581" s="244" t="s">
        <v>4451</v>
      </c>
    </row>
    <row r="582" spans="1:2">
      <c r="A582" s="243" t="s">
        <v>4452</v>
      </c>
      <c r="B582" s="244" t="s">
        <v>4453</v>
      </c>
    </row>
    <row r="583" spans="1:2">
      <c r="A583" s="243" t="s">
        <v>4454</v>
      </c>
      <c r="B583" s="244" t="s">
        <v>4455</v>
      </c>
    </row>
    <row r="584" spans="1:2">
      <c r="A584" s="243" t="s">
        <v>4456</v>
      </c>
      <c r="B584" s="244" t="s">
        <v>4457</v>
      </c>
    </row>
    <row r="585" spans="1:2">
      <c r="A585" s="243" t="s">
        <v>4458</v>
      </c>
      <c r="B585" s="244" t="s">
        <v>4459</v>
      </c>
    </row>
    <row r="586" spans="1:2">
      <c r="A586" s="243" t="s">
        <v>4460</v>
      </c>
      <c r="B586" s="244" t="s">
        <v>4461</v>
      </c>
    </row>
    <row r="587" spans="1:2">
      <c r="A587" s="243" t="s">
        <v>4462</v>
      </c>
      <c r="B587" s="244" t="s">
        <v>4463</v>
      </c>
    </row>
    <row r="588" spans="1:2">
      <c r="A588" s="243" t="s">
        <v>4464</v>
      </c>
      <c r="B588" s="244" t="s">
        <v>4465</v>
      </c>
    </row>
    <row r="589" spans="1:2">
      <c r="A589" s="243" t="s">
        <v>4466</v>
      </c>
      <c r="B589" s="244" t="s">
        <v>4467</v>
      </c>
    </row>
    <row r="590" spans="1:2">
      <c r="A590" s="243" t="s">
        <v>4468</v>
      </c>
      <c r="B590" s="244" t="s">
        <v>4469</v>
      </c>
    </row>
    <row r="591" spans="1:2">
      <c r="A591" s="243" t="s">
        <v>4470</v>
      </c>
      <c r="B591" s="244" t="s">
        <v>4471</v>
      </c>
    </row>
    <row r="592" spans="1:2">
      <c r="A592" s="243" t="s">
        <v>4472</v>
      </c>
      <c r="B592" s="244" t="s">
        <v>4473</v>
      </c>
    </row>
    <row r="593" spans="1:2">
      <c r="A593" s="243" t="s">
        <v>4474</v>
      </c>
      <c r="B593" s="244" t="s">
        <v>4475</v>
      </c>
    </row>
    <row r="594" spans="1:2">
      <c r="A594" s="243" t="s">
        <v>4476</v>
      </c>
      <c r="B594" s="244" t="s">
        <v>4477</v>
      </c>
    </row>
    <row r="595" spans="1:2">
      <c r="A595" s="243" t="s">
        <v>4478</v>
      </c>
      <c r="B595" s="244" t="s">
        <v>4479</v>
      </c>
    </row>
    <row r="596" spans="1:2">
      <c r="A596" s="243" t="s">
        <v>4480</v>
      </c>
      <c r="B596" s="244" t="s">
        <v>4481</v>
      </c>
    </row>
    <row r="597" spans="1:2">
      <c r="A597" s="243" t="s">
        <v>4482</v>
      </c>
      <c r="B597" s="244" t="s">
        <v>4483</v>
      </c>
    </row>
    <row r="598" spans="1:2">
      <c r="A598" s="243" t="s">
        <v>4484</v>
      </c>
      <c r="B598" s="244" t="s">
        <v>4485</v>
      </c>
    </row>
    <row r="599" spans="1:2">
      <c r="A599" s="243" t="s">
        <v>4486</v>
      </c>
      <c r="B599" s="244" t="s">
        <v>4487</v>
      </c>
    </row>
    <row r="600" spans="1:2">
      <c r="A600" s="243" t="s">
        <v>4488</v>
      </c>
      <c r="B600" s="244" t="s">
        <v>4489</v>
      </c>
    </row>
    <row r="601" spans="1:2">
      <c r="A601" s="243" t="s">
        <v>4490</v>
      </c>
      <c r="B601" s="244" t="s">
        <v>4491</v>
      </c>
    </row>
    <row r="602" spans="1:2">
      <c r="A602" s="243" t="s">
        <v>4492</v>
      </c>
      <c r="B602" s="244" t="s">
        <v>4493</v>
      </c>
    </row>
    <row r="603" spans="1:2">
      <c r="A603" s="243" t="s">
        <v>4494</v>
      </c>
      <c r="B603" s="244" t="s">
        <v>4495</v>
      </c>
    </row>
    <row r="604" spans="1:2">
      <c r="A604" s="243" t="s">
        <v>4496</v>
      </c>
      <c r="B604" s="244" t="s">
        <v>4497</v>
      </c>
    </row>
    <row r="605" spans="1:2">
      <c r="A605" s="243" t="s">
        <v>4498</v>
      </c>
      <c r="B605" s="244" t="s">
        <v>4499</v>
      </c>
    </row>
    <row r="606" spans="1:2">
      <c r="A606" s="243" t="s">
        <v>4500</v>
      </c>
      <c r="B606" s="244" t="s">
        <v>4501</v>
      </c>
    </row>
    <row r="607" spans="1:2">
      <c r="A607" s="243" t="s">
        <v>4502</v>
      </c>
      <c r="B607" s="244" t="s">
        <v>4503</v>
      </c>
    </row>
    <row r="608" spans="1:2">
      <c r="A608" s="243" t="s">
        <v>4504</v>
      </c>
      <c r="B608" s="244" t="s">
        <v>4505</v>
      </c>
    </row>
    <row r="609" spans="1:2">
      <c r="A609" s="243" t="s">
        <v>4506</v>
      </c>
      <c r="B609" s="244" t="s">
        <v>4507</v>
      </c>
    </row>
    <row r="610" spans="1:2">
      <c r="A610" s="243" t="s">
        <v>4508</v>
      </c>
      <c r="B610" s="244" t="s">
        <v>4509</v>
      </c>
    </row>
    <row r="611" spans="1:2">
      <c r="A611" s="243" t="s">
        <v>4510</v>
      </c>
      <c r="B611" s="244" t="s">
        <v>4511</v>
      </c>
    </row>
    <row r="612" spans="1:2">
      <c r="A612" s="243" t="s">
        <v>4512</v>
      </c>
      <c r="B612" s="244" t="s">
        <v>4513</v>
      </c>
    </row>
    <row r="613" spans="1:2">
      <c r="A613" s="243" t="s">
        <v>4514</v>
      </c>
      <c r="B613" s="244" t="s">
        <v>4515</v>
      </c>
    </row>
    <row r="614" spans="1:2">
      <c r="A614" s="243" t="s">
        <v>4516</v>
      </c>
      <c r="B614" s="244" t="s">
        <v>4517</v>
      </c>
    </row>
    <row r="615" spans="1:2">
      <c r="A615" s="243" t="s">
        <v>4518</v>
      </c>
      <c r="B615" s="244" t="s">
        <v>4519</v>
      </c>
    </row>
    <row r="616" spans="1:2">
      <c r="A616" s="243" t="s">
        <v>4520</v>
      </c>
      <c r="B616" s="244" t="s">
        <v>4521</v>
      </c>
    </row>
    <row r="617" spans="1:2">
      <c r="A617" s="243" t="s">
        <v>4522</v>
      </c>
      <c r="B617" s="244" t="s">
        <v>4523</v>
      </c>
    </row>
    <row r="618" spans="1:2">
      <c r="A618" s="243" t="s">
        <v>4524</v>
      </c>
      <c r="B618" s="244" t="s">
        <v>4525</v>
      </c>
    </row>
    <row r="619" spans="1:2">
      <c r="A619" s="243" t="s">
        <v>4526</v>
      </c>
      <c r="B619" s="244" t="s">
        <v>4527</v>
      </c>
    </row>
    <row r="620" spans="1:2">
      <c r="A620" s="243" t="s">
        <v>4528</v>
      </c>
      <c r="B620" s="244" t="s">
        <v>4529</v>
      </c>
    </row>
    <row r="621" spans="1:2">
      <c r="A621" s="243" t="s">
        <v>4530</v>
      </c>
      <c r="B621" s="244" t="s">
        <v>4531</v>
      </c>
    </row>
    <row r="622" spans="1:2">
      <c r="A622" s="243" t="s">
        <v>4532</v>
      </c>
      <c r="B622" s="244" t="s">
        <v>4533</v>
      </c>
    </row>
    <row r="623" spans="1:2">
      <c r="A623" s="243" t="s">
        <v>4534</v>
      </c>
      <c r="B623" s="244" t="s">
        <v>4535</v>
      </c>
    </row>
    <row r="624" spans="1:2">
      <c r="A624" s="243" t="s">
        <v>4536</v>
      </c>
      <c r="B624" s="244" t="s">
        <v>4537</v>
      </c>
    </row>
    <row r="625" spans="1:2">
      <c r="A625" s="243" t="s">
        <v>4538</v>
      </c>
      <c r="B625" s="244" t="s">
        <v>4539</v>
      </c>
    </row>
    <row r="626" spans="1:2">
      <c r="A626" s="243" t="s">
        <v>4540</v>
      </c>
      <c r="B626" s="244" t="s">
        <v>4541</v>
      </c>
    </row>
    <row r="627" spans="1:2">
      <c r="A627" s="243" t="s">
        <v>4542</v>
      </c>
      <c r="B627" s="244" t="s">
        <v>4543</v>
      </c>
    </row>
    <row r="628" spans="1:2">
      <c r="A628" s="243" t="s">
        <v>4544</v>
      </c>
      <c r="B628" s="244" t="s">
        <v>4545</v>
      </c>
    </row>
    <row r="629" spans="1:2">
      <c r="A629" s="243" t="s">
        <v>4546</v>
      </c>
      <c r="B629" s="244" t="s">
        <v>4547</v>
      </c>
    </row>
    <row r="630" spans="1:2">
      <c r="A630" s="243" t="s">
        <v>4548</v>
      </c>
      <c r="B630" s="244" t="s">
        <v>4549</v>
      </c>
    </row>
    <row r="631" spans="1:2">
      <c r="A631" s="243" t="s">
        <v>4550</v>
      </c>
      <c r="B631" s="244" t="s">
        <v>4551</v>
      </c>
    </row>
    <row r="632" spans="1:2">
      <c r="A632" s="243" t="s">
        <v>4552</v>
      </c>
      <c r="B632" s="244" t="s">
        <v>4553</v>
      </c>
    </row>
    <row r="633" spans="1:2">
      <c r="A633" s="243" t="s">
        <v>4554</v>
      </c>
      <c r="B633" s="244" t="s">
        <v>4555</v>
      </c>
    </row>
    <row r="634" spans="1:2">
      <c r="A634" s="243" t="s">
        <v>4556</v>
      </c>
      <c r="B634" s="244" t="s">
        <v>4557</v>
      </c>
    </row>
    <row r="635" spans="1:2">
      <c r="A635" s="243" t="s">
        <v>4558</v>
      </c>
      <c r="B635" s="244" t="s">
        <v>4559</v>
      </c>
    </row>
    <row r="636" spans="1:2">
      <c r="A636" s="243" t="s">
        <v>4560</v>
      </c>
      <c r="B636" s="244" t="s">
        <v>4561</v>
      </c>
    </row>
    <row r="637" spans="1:2">
      <c r="A637" s="243" t="s">
        <v>4562</v>
      </c>
      <c r="B637" s="244" t="s">
        <v>4563</v>
      </c>
    </row>
    <row r="638" spans="1:2">
      <c r="A638" s="243" t="s">
        <v>4564</v>
      </c>
      <c r="B638" s="244" t="s">
        <v>4565</v>
      </c>
    </row>
    <row r="639" spans="1:2">
      <c r="A639" s="243" t="s">
        <v>4566</v>
      </c>
      <c r="B639" s="244" t="s">
        <v>4567</v>
      </c>
    </row>
    <row r="640" spans="1:2">
      <c r="A640" s="243" t="s">
        <v>4568</v>
      </c>
      <c r="B640" s="244" t="s">
        <v>4569</v>
      </c>
    </row>
    <row r="641" spans="1:2">
      <c r="A641" s="243" t="s">
        <v>4570</v>
      </c>
      <c r="B641" s="244" t="s">
        <v>4571</v>
      </c>
    </row>
    <row r="642" spans="1:2">
      <c r="A642" s="243" t="s">
        <v>4572</v>
      </c>
      <c r="B642" s="244" t="s">
        <v>4573</v>
      </c>
    </row>
    <row r="643" spans="1:2">
      <c r="A643" s="243" t="s">
        <v>4574</v>
      </c>
      <c r="B643" s="244" t="s">
        <v>4575</v>
      </c>
    </row>
    <row r="644" spans="1:2">
      <c r="A644" s="243" t="s">
        <v>4576</v>
      </c>
      <c r="B644" s="244" t="s">
        <v>4577</v>
      </c>
    </row>
    <row r="645" spans="1:2">
      <c r="A645" s="243" t="s">
        <v>4578</v>
      </c>
      <c r="B645" s="244" t="s">
        <v>4579</v>
      </c>
    </row>
    <row r="646" spans="1:2">
      <c r="A646" s="243" t="s">
        <v>4580</v>
      </c>
      <c r="B646" s="244" t="s">
        <v>4581</v>
      </c>
    </row>
    <row r="647" spans="1:2">
      <c r="A647" s="243" t="s">
        <v>4582</v>
      </c>
      <c r="B647" s="244" t="s">
        <v>4583</v>
      </c>
    </row>
    <row r="648" spans="1:2">
      <c r="A648" s="243" t="s">
        <v>4584</v>
      </c>
      <c r="B648" s="244" t="s">
        <v>4585</v>
      </c>
    </row>
    <row r="649" spans="1:2">
      <c r="A649" s="243" t="s">
        <v>4586</v>
      </c>
      <c r="B649" s="244" t="s">
        <v>4587</v>
      </c>
    </row>
    <row r="650" spans="1:2">
      <c r="A650" s="243" t="s">
        <v>4588</v>
      </c>
      <c r="B650" s="244" t="s">
        <v>4589</v>
      </c>
    </row>
    <row r="651" spans="1:2">
      <c r="A651" s="243" t="s">
        <v>4590</v>
      </c>
      <c r="B651" s="244" t="s">
        <v>4591</v>
      </c>
    </row>
    <row r="652" spans="1:2">
      <c r="A652" s="243" t="s">
        <v>4592</v>
      </c>
      <c r="B652" s="244" t="s">
        <v>4593</v>
      </c>
    </row>
    <row r="653" spans="1:2">
      <c r="A653" s="243" t="s">
        <v>4594</v>
      </c>
      <c r="B653" s="244" t="s">
        <v>4595</v>
      </c>
    </row>
    <row r="654" spans="1:2">
      <c r="A654" s="243" t="s">
        <v>4596</v>
      </c>
      <c r="B654" s="244" t="s">
        <v>4597</v>
      </c>
    </row>
    <row r="655" spans="1:2">
      <c r="A655" s="243" t="s">
        <v>4598</v>
      </c>
      <c r="B655" s="244" t="s">
        <v>4599</v>
      </c>
    </row>
    <row r="656" spans="1:2">
      <c r="A656" s="243" t="s">
        <v>4600</v>
      </c>
      <c r="B656" s="244" t="s">
        <v>4601</v>
      </c>
    </row>
    <row r="657" spans="1:2">
      <c r="A657" s="243" t="s">
        <v>4602</v>
      </c>
      <c r="B657" s="244" t="s">
        <v>4603</v>
      </c>
    </row>
    <row r="658" spans="1:2">
      <c r="A658" s="243" t="s">
        <v>4604</v>
      </c>
      <c r="B658" s="244" t="s">
        <v>4605</v>
      </c>
    </row>
    <row r="659" spans="1:2">
      <c r="A659" s="243" t="s">
        <v>4606</v>
      </c>
      <c r="B659" s="244" t="s">
        <v>4607</v>
      </c>
    </row>
    <row r="660" spans="1:2">
      <c r="A660" s="243" t="s">
        <v>4608</v>
      </c>
      <c r="B660" s="244" t="s">
        <v>4609</v>
      </c>
    </row>
    <row r="661" spans="1:2">
      <c r="A661" s="243" t="s">
        <v>4610</v>
      </c>
      <c r="B661" s="244" t="s">
        <v>2161</v>
      </c>
    </row>
    <row r="662" spans="1:2">
      <c r="A662" s="243" t="s">
        <v>4611</v>
      </c>
      <c r="B662" s="244" t="s">
        <v>4612</v>
      </c>
    </row>
    <row r="663" spans="1:2">
      <c r="A663" s="241" t="s">
        <v>143</v>
      </c>
      <c r="B663" s="242" t="s">
        <v>1301</v>
      </c>
    </row>
    <row r="664" spans="1:2">
      <c r="A664" s="243" t="s">
        <v>735</v>
      </c>
      <c r="B664" s="244" t="s">
        <v>736</v>
      </c>
    </row>
    <row r="665" spans="1:2">
      <c r="A665" s="243" t="s">
        <v>737</v>
      </c>
      <c r="B665" s="244" t="s">
        <v>738</v>
      </c>
    </row>
    <row r="666" spans="1:2">
      <c r="A666" s="243" t="s">
        <v>2208</v>
      </c>
      <c r="B666" s="244" t="s">
        <v>2209</v>
      </c>
    </row>
    <row r="667" spans="1:2">
      <c r="A667" s="243" t="s">
        <v>2210</v>
      </c>
      <c r="B667" s="244" t="s">
        <v>2118</v>
      </c>
    </row>
    <row r="668" spans="1:2">
      <c r="A668" s="243" t="s">
        <v>2211</v>
      </c>
      <c r="B668" s="244" t="s">
        <v>2212</v>
      </c>
    </row>
    <row r="669" spans="1:2">
      <c r="A669" s="243" t="s">
        <v>4613</v>
      </c>
      <c r="B669" s="244" t="s">
        <v>4614</v>
      </c>
    </row>
    <row r="670" spans="1:2">
      <c r="A670" s="243" t="s">
        <v>4615</v>
      </c>
      <c r="B670" s="244" t="s">
        <v>4616</v>
      </c>
    </row>
    <row r="671" spans="1:2">
      <c r="A671" s="241" t="s">
        <v>1303</v>
      </c>
      <c r="B671" s="242" t="s">
        <v>1474</v>
      </c>
    </row>
    <row r="672" spans="1:2">
      <c r="A672" s="243" t="s">
        <v>1973</v>
      </c>
      <c r="B672" s="244" t="s">
        <v>1972</v>
      </c>
    </row>
    <row r="673" spans="1:2">
      <c r="A673" s="243" t="s">
        <v>1974</v>
      </c>
      <c r="B673" s="244" t="s">
        <v>1975</v>
      </c>
    </row>
    <row r="674" spans="1:2">
      <c r="A674" s="243" t="s">
        <v>2213</v>
      </c>
      <c r="B674" s="244" t="s">
        <v>2214</v>
      </c>
    </row>
    <row r="675" spans="1:2">
      <c r="A675" s="243" t="s">
        <v>2215</v>
      </c>
      <c r="B675" s="244" t="s">
        <v>2216</v>
      </c>
    </row>
    <row r="676" spans="1:2">
      <c r="A676" s="243" t="s">
        <v>4617</v>
      </c>
      <c r="B676" s="244" t="s">
        <v>4618</v>
      </c>
    </row>
    <row r="677" spans="1:2">
      <c r="A677" s="243" t="s">
        <v>4619</v>
      </c>
      <c r="B677" s="244" t="s">
        <v>4620</v>
      </c>
    </row>
    <row r="678" spans="1:2">
      <c r="A678" s="243" t="s">
        <v>4621</v>
      </c>
      <c r="B678" s="244" t="s">
        <v>4622</v>
      </c>
    </row>
    <row r="679" spans="1:2">
      <c r="A679" s="243" t="s">
        <v>4623</v>
      </c>
      <c r="B679" s="244" t="s">
        <v>4624</v>
      </c>
    </row>
    <row r="680" spans="1:2">
      <c r="A680" s="241" t="s">
        <v>229</v>
      </c>
      <c r="B680" s="242" t="s">
        <v>1213</v>
      </c>
    </row>
    <row r="681" spans="1:2">
      <c r="A681" s="243" t="s">
        <v>739</v>
      </c>
      <c r="B681" s="244" t="s">
        <v>249</v>
      </c>
    </row>
    <row r="682" spans="1:2">
      <c r="A682" s="243" t="s">
        <v>740</v>
      </c>
      <c r="B682" s="244" t="s">
        <v>250</v>
      </c>
    </row>
    <row r="683" spans="1:2">
      <c r="A683" s="243" t="s">
        <v>741</v>
      </c>
      <c r="B683" s="244" t="s">
        <v>742</v>
      </c>
    </row>
    <row r="684" spans="1:2">
      <c r="A684" s="243" t="s">
        <v>1149</v>
      </c>
      <c r="B684" s="244" t="s">
        <v>966</v>
      </c>
    </row>
    <row r="685" spans="1:2">
      <c r="A685" s="243" t="s">
        <v>1976</v>
      </c>
      <c r="B685" s="244" t="s">
        <v>1977</v>
      </c>
    </row>
    <row r="686" spans="1:2">
      <c r="A686" s="243" t="s">
        <v>1978</v>
      </c>
      <c r="B686" s="244" t="s">
        <v>972</v>
      </c>
    </row>
    <row r="687" spans="1:2">
      <c r="A687" s="241" t="s">
        <v>676</v>
      </c>
      <c r="B687" s="242" t="s">
        <v>677</v>
      </c>
    </row>
    <row r="688" spans="1:2">
      <c r="A688" s="243" t="s">
        <v>744</v>
      </c>
      <c r="B688" s="244" t="s">
        <v>745</v>
      </c>
    </row>
    <row r="689" spans="1:2">
      <c r="A689" s="239" t="s">
        <v>529</v>
      </c>
      <c r="B689" s="240" t="s">
        <v>768</v>
      </c>
    </row>
    <row r="690" spans="1:2">
      <c r="A690" s="241" t="s">
        <v>684</v>
      </c>
      <c r="B690" s="242" t="s">
        <v>1302</v>
      </c>
    </row>
    <row r="691" spans="1:2">
      <c r="A691" s="243" t="s">
        <v>746</v>
      </c>
      <c r="B691" s="244" t="s">
        <v>747</v>
      </c>
    </row>
    <row r="692" spans="1:2">
      <c r="A692" s="243" t="s">
        <v>748</v>
      </c>
      <c r="B692" s="244" t="s">
        <v>749</v>
      </c>
    </row>
    <row r="693" spans="1:2">
      <c r="A693" s="243" t="s">
        <v>4625</v>
      </c>
      <c r="B693" s="244" t="s">
        <v>4626</v>
      </c>
    </row>
    <row r="694" spans="1:2">
      <c r="A694" s="243" t="s">
        <v>750</v>
      </c>
      <c r="B694" s="244" t="s">
        <v>751</v>
      </c>
    </row>
    <row r="695" spans="1:2">
      <c r="A695" s="243" t="s">
        <v>752</v>
      </c>
      <c r="B695" s="244" t="s">
        <v>753</v>
      </c>
    </row>
    <row r="696" spans="1:2">
      <c r="A696" s="243" t="s">
        <v>754</v>
      </c>
      <c r="B696" s="244" t="s">
        <v>755</v>
      </c>
    </row>
    <row r="697" spans="1:2">
      <c r="A697" s="243" t="s">
        <v>756</v>
      </c>
      <c r="B697" s="244" t="s">
        <v>757</v>
      </c>
    </row>
    <row r="698" spans="1:2">
      <c r="A698" s="243" t="s">
        <v>758</v>
      </c>
      <c r="B698" s="244" t="s">
        <v>759</v>
      </c>
    </row>
    <row r="699" spans="1:2">
      <c r="A699" s="243" t="s">
        <v>1150</v>
      </c>
      <c r="B699" s="244" t="s">
        <v>1151</v>
      </c>
    </row>
    <row r="700" spans="1:2">
      <c r="A700" s="243" t="s">
        <v>1152</v>
      </c>
      <c r="B700" s="244" t="s">
        <v>1153</v>
      </c>
    </row>
    <row r="701" spans="1:2">
      <c r="A701" s="243" t="s">
        <v>1154</v>
      </c>
      <c r="B701" s="244" t="s">
        <v>1155</v>
      </c>
    </row>
    <row r="702" spans="1:2">
      <c r="A702" s="243" t="s">
        <v>1156</v>
      </c>
      <c r="B702" s="244" t="s">
        <v>1157</v>
      </c>
    </row>
    <row r="703" spans="1:2">
      <c r="A703" s="243" t="s">
        <v>1158</v>
      </c>
      <c r="B703" s="244" t="s">
        <v>1159</v>
      </c>
    </row>
    <row r="704" spans="1:2">
      <c r="A704" s="243" t="s">
        <v>1160</v>
      </c>
      <c r="B704" s="244" t="s">
        <v>1161</v>
      </c>
    </row>
    <row r="705" spans="1:2">
      <c r="A705" s="243" t="s">
        <v>1163</v>
      </c>
      <c r="B705" s="244" t="s">
        <v>1164</v>
      </c>
    </row>
    <row r="706" spans="1:2">
      <c r="A706" s="243" t="s">
        <v>1165</v>
      </c>
      <c r="B706" s="244" t="s">
        <v>1166</v>
      </c>
    </row>
    <row r="707" spans="1:2">
      <c r="A707" s="243" t="s">
        <v>1167</v>
      </c>
      <c r="B707" s="244" t="s">
        <v>1168</v>
      </c>
    </row>
    <row r="708" spans="1:2">
      <c r="A708" s="243" t="s">
        <v>1169</v>
      </c>
      <c r="B708" s="244" t="s">
        <v>1170</v>
      </c>
    </row>
    <row r="709" spans="1:2">
      <c r="A709" s="243" t="s">
        <v>1171</v>
      </c>
      <c r="B709" s="244" t="s">
        <v>1172</v>
      </c>
    </row>
    <row r="710" spans="1:2">
      <c r="A710" s="243" t="s">
        <v>1173</v>
      </c>
      <c r="B710" s="244" t="s">
        <v>1174</v>
      </c>
    </row>
    <row r="711" spans="1:2">
      <c r="A711" s="243" t="s">
        <v>1979</v>
      </c>
      <c r="B711" s="244" t="s">
        <v>1980</v>
      </c>
    </row>
    <row r="712" spans="1:2">
      <c r="A712" s="243" t="s">
        <v>1981</v>
      </c>
      <c r="B712" s="244" t="s">
        <v>1982</v>
      </c>
    </row>
    <row r="713" spans="1:2">
      <c r="A713" s="243" t="s">
        <v>1983</v>
      </c>
      <c r="B713" s="244" t="s">
        <v>1984</v>
      </c>
    </row>
    <row r="714" spans="1:2">
      <c r="A714" s="243" t="s">
        <v>1985</v>
      </c>
      <c r="B714" s="244" t="s">
        <v>1986</v>
      </c>
    </row>
    <row r="715" spans="1:2">
      <c r="A715" s="243" t="s">
        <v>1987</v>
      </c>
      <c r="B715" s="244" t="s">
        <v>1988</v>
      </c>
    </row>
    <row r="716" spans="1:2">
      <c r="A716" s="243" t="s">
        <v>1989</v>
      </c>
      <c r="B716" s="244" t="s">
        <v>1990</v>
      </c>
    </row>
    <row r="717" spans="1:2">
      <c r="A717" s="243" t="s">
        <v>1991</v>
      </c>
      <c r="B717" s="244" t="s">
        <v>1992</v>
      </c>
    </row>
    <row r="718" spans="1:2">
      <c r="A718" s="243" t="s">
        <v>1993</v>
      </c>
      <c r="B718" s="244" t="s">
        <v>1994</v>
      </c>
    </row>
    <row r="719" spans="1:2">
      <c r="A719" s="243" t="s">
        <v>1995</v>
      </c>
      <c r="B719" s="244" t="s">
        <v>1996</v>
      </c>
    </row>
    <row r="720" spans="1:2">
      <c r="A720" s="243" t="s">
        <v>1997</v>
      </c>
      <c r="B720" s="244" t="s">
        <v>1998</v>
      </c>
    </row>
    <row r="721" spans="1:2">
      <c r="A721" s="243" t="s">
        <v>1999</v>
      </c>
      <c r="B721" s="244" t="s">
        <v>2000</v>
      </c>
    </row>
    <row r="722" spans="1:2">
      <c r="A722" s="243" t="s">
        <v>2001</v>
      </c>
      <c r="B722" s="244" t="s">
        <v>2002</v>
      </c>
    </row>
    <row r="723" spans="1:2">
      <c r="A723" s="243" t="s">
        <v>2003</v>
      </c>
      <c r="B723" s="244" t="s">
        <v>2004</v>
      </c>
    </row>
    <row r="724" spans="1:2">
      <c r="A724" s="243" t="s">
        <v>2005</v>
      </c>
      <c r="B724" s="244" t="s">
        <v>2006</v>
      </c>
    </row>
    <row r="725" spans="1:2">
      <c r="A725" s="243" t="s">
        <v>2007</v>
      </c>
      <c r="B725" s="244" t="s">
        <v>2008</v>
      </c>
    </row>
    <row r="726" spans="1:2">
      <c r="A726" s="243" t="s">
        <v>2009</v>
      </c>
      <c r="B726" s="244" t="s">
        <v>2010</v>
      </c>
    </row>
    <row r="727" spans="1:2">
      <c r="A727" s="243" t="s">
        <v>2011</v>
      </c>
      <c r="B727" s="244" t="s">
        <v>1162</v>
      </c>
    </row>
    <row r="728" spans="1:2">
      <c r="A728" s="243" t="s">
        <v>2012</v>
      </c>
      <c r="B728" s="244" t="s">
        <v>2013</v>
      </c>
    </row>
    <row r="729" spans="1:2">
      <c r="A729" s="243" t="s">
        <v>2014</v>
      </c>
      <c r="B729" s="244" t="s">
        <v>2015</v>
      </c>
    </row>
    <row r="730" spans="1:2">
      <c r="A730" s="243" t="s">
        <v>2016</v>
      </c>
      <c r="B730" s="244" t="s">
        <v>2017</v>
      </c>
    </row>
    <row r="731" spans="1:2">
      <c r="A731" s="243" t="s">
        <v>2217</v>
      </c>
      <c r="B731" s="244" t="s">
        <v>2218</v>
      </c>
    </row>
    <row r="732" spans="1:2">
      <c r="A732" s="243" t="s">
        <v>2219</v>
      </c>
      <c r="B732" s="244" t="s">
        <v>2220</v>
      </c>
    </row>
    <row r="733" spans="1:2">
      <c r="A733" s="243" t="s">
        <v>2221</v>
      </c>
      <c r="B733" s="244" t="s">
        <v>2222</v>
      </c>
    </row>
    <row r="734" spans="1:2">
      <c r="A734" s="243" t="s">
        <v>2223</v>
      </c>
      <c r="B734" s="244" t="s">
        <v>2224</v>
      </c>
    </row>
    <row r="735" spans="1:2">
      <c r="A735" s="243" t="s">
        <v>2225</v>
      </c>
      <c r="B735" s="244" t="s">
        <v>2226</v>
      </c>
    </row>
    <row r="736" spans="1:2">
      <c r="A736" s="243" t="s">
        <v>2227</v>
      </c>
      <c r="B736" s="244" t="s">
        <v>2228</v>
      </c>
    </row>
    <row r="737" spans="1:2">
      <c r="A737" s="243" t="s">
        <v>2229</v>
      </c>
      <c r="B737" s="244" t="s">
        <v>2230</v>
      </c>
    </row>
    <row r="738" spans="1:2">
      <c r="A738" s="243" t="s">
        <v>2231</v>
      </c>
      <c r="B738" s="244" t="s">
        <v>2232</v>
      </c>
    </row>
    <row r="739" spans="1:2">
      <c r="A739" s="243" t="s">
        <v>2233</v>
      </c>
      <c r="B739" s="244" t="s">
        <v>2234</v>
      </c>
    </row>
    <row r="740" spans="1:2">
      <c r="A740" s="243" t="s">
        <v>2235</v>
      </c>
      <c r="B740" s="244" t="s">
        <v>2236</v>
      </c>
    </row>
    <row r="741" spans="1:2">
      <c r="A741" s="243" t="s">
        <v>2237</v>
      </c>
      <c r="B741" s="244" t="s">
        <v>1041</v>
      </c>
    </row>
    <row r="742" spans="1:2">
      <c r="A742" s="243" t="s">
        <v>2238</v>
      </c>
      <c r="B742" s="244" t="s">
        <v>2239</v>
      </c>
    </row>
    <row r="743" spans="1:2">
      <c r="A743" s="243" t="s">
        <v>2240</v>
      </c>
      <c r="B743" s="244" t="s">
        <v>2241</v>
      </c>
    </row>
    <row r="744" spans="1:2">
      <c r="A744" s="243" t="s">
        <v>2242</v>
      </c>
      <c r="B744" s="244" t="s">
        <v>2243</v>
      </c>
    </row>
    <row r="745" spans="1:2">
      <c r="A745" s="243" t="s">
        <v>2244</v>
      </c>
      <c r="B745" s="244" t="s">
        <v>2245</v>
      </c>
    </row>
    <row r="746" spans="1:2">
      <c r="A746" s="243" t="s">
        <v>2246</v>
      </c>
      <c r="B746" s="244" t="s">
        <v>2247</v>
      </c>
    </row>
    <row r="747" spans="1:2">
      <c r="A747" s="243" t="s">
        <v>2248</v>
      </c>
      <c r="B747" s="244" t="s">
        <v>2249</v>
      </c>
    </row>
    <row r="748" spans="1:2">
      <c r="A748" s="243" t="s">
        <v>2250</v>
      </c>
      <c r="B748" s="244" t="s">
        <v>2251</v>
      </c>
    </row>
    <row r="749" spans="1:2">
      <c r="A749" s="243" t="s">
        <v>2252</v>
      </c>
      <c r="B749" s="244" t="s">
        <v>2253</v>
      </c>
    </row>
    <row r="750" spans="1:2">
      <c r="A750" s="243" t="s">
        <v>2254</v>
      </c>
      <c r="B750" s="244" t="s">
        <v>2146</v>
      </c>
    </row>
    <row r="751" spans="1:2">
      <c r="A751" s="243" t="s">
        <v>2255</v>
      </c>
      <c r="B751" s="244" t="s">
        <v>2256</v>
      </c>
    </row>
    <row r="752" spans="1:2">
      <c r="A752" s="243" t="s">
        <v>2257</v>
      </c>
      <c r="B752" s="244" t="s">
        <v>2258</v>
      </c>
    </row>
    <row r="753" spans="1:2">
      <c r="A753" s="243" t="s">
        <v>2259</v>
      </c>
      <c r="B753" s="244" t="s">
        <v>2260</v>
      </c>
    </row>
    <row r="754" spans="1:2">
      <c r="A754" s="243" t="s">
        <v>2261</v>
      </c>
      <c r="B754" s="244" t="s">
        <v>2262</v>
      </c>
    </row>
    <row r="755" spans="1:2">
      <c r="A755" s="243" t="s">
        <v>2263</v>
      </c>
      <c r="B755" s="244" t="s">
        <v>2264</v>
      </c>
    </row>
    <row r="756" spans="1:2">
      <c r="A756" s="243" t="s">
        <v>2265</v>
      </c>
      <c r="B756" s="244" t="s">
        <v>2266</v>
      </c>
    </row>
    <row r="757" spans="1:2">
      <c r="A757" s="243" t="s">
        <v>2267</v>
      </c>
      <c r="B757" s="244" t="s">
        <v>1090</v>
      </c>
    </row>
    <row r="758" spans="1:2">
      <c r="A758" s="243" t="s">
        <v>2268</v>
      </c>
      <c r="B758" s="244" t="s">
        <v>2269</v>
      </c>
    </row>
    <row r="759" spans="1:2">
      <c r="A759" s="243" t="s">
        <v>4627</v>
      </c>
      <c r="B759" s="244" t="s">
        <v>4628</v>
      </c>
    </row>
    <row r="760" spans="1:2">
      <c r="A760" s="243" t="s">
        <v>4629</v>
      </c>
      <c r="B760" s="244" t="s">
        <v>4630</v>
      </c>
    </row>
    <row r="761" spans="1:2">
      <c r="A761" s="243" t="s">
        <v>4631</v>
      </c>
      <c r="B761" s="244" t="s">
        <v>4632</v>
      </c>
    </row>
    <row r="762" spans="1:2">
      <c r="A762" s="243" t="s">
        <v>4633</v>
      </c>
      <c r="B762" s="244" t="s">
        <v>4634</v>
      </c>
    </row>
    <row r="763" spans="1:2">
      <c r="A763" s="243" t="s">
        <v>4635</v>
      </c>
      <c r="B763" s="244" t="s">
        <v>4636</v>
      </c>
    </row>
    <row r="764" spans="1:2">
      <c r="A764" s="243" t="s">
        <v>4637</v>
      </c>
      <c r="B764" s="244" t="s">
        <v>4638</v>
      </c>
    </row>
    <row r="765" spans="1:2">
      <c r="A765" s="243" t="s">
        <v>4639</v>
      </c>
      <c r="B765" s="244" t="s">
        <v>4640</v>
      </c>
    </row>
    <row r="766" spans="1:2">
      <c r="A766" s="243" t="s">
        <v>4641</v>
      </c>
      <c r="B766" s="244" t="s">
        <v>4642</v>
      </c>
    </row>
    <row r="767" spans="1:2">
      <c r="A767" s="243" t="s">
        <v>4643</v>
      </c>
      <c r="B767" s="244" t="s">
        <v>4644</v>
      </c>
    </row>
    <row r="768" spans="1:2">
      <c r="A768" s="243" t="s">
        <v>4645</v>
      </c>
      <c r="B768" s="244" t="s">
        <v>4646</v>
      </c>
    </row>
    <row r="769" spans="1:2">
      <c r="A769" s="243" t="s">
        <v>4647</v>
      </c>
      <c r="B769" s="244" t="s">
        <v>4648</v>
      </c>
    </row>
    <row r="770" spans="1:2">
      <c r="A770" s="243" t="s">
        <v>4649</v>
      </c>
      <c r="B770" s="244" t="s">
        <v>4650</v>
      </c>
    </row>
    <row r="771" spans="1:2">
      <c r="A771" s="243" t="s">
        <v>4651</v>
      </c>
      <c r="B771" s="244" t="s">
        <v>4652</v>
      </c>
    </row>
    <row r="772" spans="1:2">
      <c r="A772" s="243" t="s">
        <v>4653</v>
      </c>
      <c r="B772" s="244" t="s">
        <v>4654</v>
      </c>
    </row>
    <row r="773" spans="1:2">
      <c r="A773" s="243" t="s">
        <v>4655</v>
      </c>
      <c r="B773" s="244" t="s">
        <v>4656</v>
      </c>
    </row>
    <row r="774" spans="1:2">
      <c r="A774" s="243" t="s">
        <v>4657</v>
      </c>
      <c r="B774" s="244" t="s">
        <v>4658</v>
      </c>
    </row>
    <row r="775" spans="1:2">
      <c r="A775" s="243" t="s">
        <v>4659</v>
      </c>
      <c r="B775" s="244" t="s">
        <v>4660</v>
      </c>
    </row>
    <row r="776" spans="1:2">
      <c r="A776" s="243" t="s">
        <v>4661</v>
      </c>
      <c r="B776" s="244" t="s">
        <v>4662</v>
      </c>
    </row>
    <row r="777" spans="1:2">
      <c r="A777" s="243" t="s">
        <v>4663</v>
      </c>
      <c r="B777" s="244" t="s">
        <v>4664</v>
      </c>
    </row>
    <row r="778" spans="1:2">
      <c r="A778" s="243" t="s">
        <v>4665</v>
      </c>
      <c r="B778" s="244" t="s">
        <v>4666</v>
      </c>
    </row>
    <row r="779" spans="1:2">
      <c r="A779" s="243" t="s">
        <v>4667</v>
      </c>
      <c r="B779" s="244" t="s">
        <v>4668</v>
      </c>
    </row>
    <row r="780" spans="1:2">
      <c r="A780" s="243" t="s">
        <v>4669</v>
      </c>
      <c r="B780" s="244" t="s">
        <v>4670</v>
      </c>
    </row>
    <row r="781" spans="1:2">
      <c r="A781" s="243" t="s">
        <v>4671</v>
      </c>
      <c r="B781" s="244" t="s">
        <v>4672</v>
      </c>
    </row>
    <row r="782" spans="1:2">
      <c r="A782" s="243" t="s">
        <v>4673</v>
      </c>
      <c r="B782" s="244" t="s">
        <v>4674</v>
      </c>
    </row>
    <row r="783" spans="1:2">
      <c r="A783" s="243" t="s">
        <v>4675</v>
      </c>
      <c r="B783" s="244" t="s">
        <v>4676</v>
      </c>
    </row>
    <row r="784" spans="1:2">
      <c r="A784" s="243" t="s">
        <v>4677</v>
      </c>
      <c r="B784" s="244" t="s">
        <v>4678</v>
      </c>
    </row>
    <row r="785" spans="1:2">
      <c r="A785" s="243" t="s">
        <v>4679</v>
      </c>
      <c r="B785" s="244" t="s">
        <v>4680</v>
      </c>
    </row>
    <row r="786" spans="1:2">
      <c r="A786" s="243" t="s">
        <v>4681</v>
      </c>
      <c r="B786" s="244" t="s">
        <v>4682</v>
      </c>
    </row>
    <row r="787" spans="1:2">
      <c r="A787" s="243" t="s">
        <v>4683</v>
      </c>
      <c r="B787" s="244" t="s">
        <v>4684</v>
      </c>
    </row>
    <row r="788" spans="1:2">
      <c r="A788" s="243" t="s">
        <v>4685</v>
      </c>
      <c r="B788" s="244" t="s">
        <v>4686</v>
      </c>
    </row>
    <row r="789" spans="1:2">
      <c r="A789" s="243" t="s">
        <v>4687</v>
      </c>
      <c r="B789" s="244" t="s">
        <v>4688</v>
      </c>
    </row>
    <row r="790" spans="1:2">
      <c r="A790" s="243" t="s">
        <v>4689</v>
      </c>
      <c r="B790" s="244" t="s">
        <v>4690</v>
      </c>
    </row>
    <row r="791" spans="1:2">
      <c r="A791" s="243" t="s">
        <v>4691</v>
      </c>
      <c r="B791" s="244" t="s">
        <v>4692</v>
      </c>
    </row>
    <row r="792" spans="1:2">
      <c r="A792" s="243" t="s">
        <v>4693</v>
      </c>
      <c r="B792" s="244" t="s">
        <v>4694</v>
      </c>
    </row>
    <row r="793" spans="1:2">
      <c r="A793" s="243" t="s">
        <v>4695</v>
      </c>
      <c r="B793" s="244" t="s">
        <v>4696</v>
      </c>
    </row>
    <row r="794" spans="1:2">
      <c r="A794" s="243" t="s">
        <v>4697</v>
      </c>
      <c r="B794" s="244" t="s">
        <v>4698</v>
      </c>
    </row>
    <row r="795" spans="1:2">
      <c r="A795" s="243" t="s">
        <v>4699</v>
      </c>
      <c r="B795" s="244" t="s">
        <v>4700</v>
      </c>
    </row>
    <row r="796" spans="1:2">
      <c r="A796" s="243" t="s">
        <v>4701</v>
      </c>
      <c r="B796" s="244" t="s">
        <v>4702</v>
      </c>
    </row>
    <row r="797" spans="1:2">
      <c r="A797" s="243" t="s">
        <v>4703</v>
      </c>
      <c r="B797" s="244" t="s">
        <v>4704</v>
      </c>
    </row>
    <row r="798" spans="1:2">
      <c r="A798" s="243" t="s">
        <v>4705</v>
      </c>
      <c r="B798" s="244" t="s">
        <v>4706</v>
      </c>
    </row>
    <row r="799" spans="1:2">
      <c r="A799" s="243" t="s">
        <v>4707</v>
      </c>
      <c r="B799" s="244" t="s">
        <v>4708</v>
      </c>
    </row>
    <row r="800" spans="1:2">
      <c r="A800" s="243" t="s">
        <v>4709</v>
      </c>
      <c r="B800" s="244" t="s">
        <v>4710</v>
      </c>
    </row>
    <row r="801" spans="1:2">
      <c r="A801" s="243" t="s">
        <v>4711</v>
      </c>
      <c r="B801" s="244" t="s">
        <v>4712</v>
      </c>
    </row>
    <row r="802" spans="1:2">
      <c r="A802" s="243" t="s">
        <v>4713</v>
      </c>
      <c r="B802" s="244" t="s">
        <v>4714</v>
      </c>
    </row>
    <row r="803" spans="1:2">
      <c r="A803" s="243" t="s">
        <v>4715</v>
      </c>
      <c r="B803" s="244" t="s">
        <v>4716</v>
      </c>
    </row>
    <row r="804" spans="1:2">
      <c r="A804" s="243" t="s">
        <v>4717</v>
      </c>
      <c r="B804" s="244" t="s">
        <v>4718</v>
      </c>
    </row>
    <row r="805" spans="1:2">
      <c r="A805" s="243" t="s">
        <v>4719</v>
      </c>
      <c r="B805" s="244" t="s">
        <v>4720</v>
      </c>
    </row>
    <row r="806" spans="1:2">
      <c r="A806" s="241" t="s">
        <v>688</v>
      </c>
      <c r="B806" s="242" t="s">
        <v>675</v>
      </c>
    </row>
    <row r="807" spans="1:2">
      <c r="A807" s="243" t="s">
        <v>760</v>
      </c>
      <c r="B807" s="244" t="s">
        <v>249</v>
      </c>
    </row>
    <row r="808" spans="1:2">
      <c r="A808" s="243" t="s">
        <v>761</v>
      </c>
      <c r="B808" s="244" t="s">
        <v>250</v>
      </c>
    </row>
    <row r="809" spans="1:2">
      <c r="A809" s="243" t="s">
        <v>762</v>
      </c>
      <c r="B809" s="244" t="s">
        <v>763</v>
      </c>
    </row>
    <row r="810" spans="1:2">
      <c r="A810" s="243" t="s">
        <v>1175</v>
      </c>
      <c r="B810" s="244" t="s">
        <v>1176</v>
      </c>
    </row>
    <row r="811" spans="1:2">
      <c r="A811" s="243" t="s">
        <v>1177</v>
      </c>
      <c r="B811" s="244" t="s">
        <v>966</v>
      </c>
    </row>
    <row r="812" spans="1:2">
      <c r="A812" s="243" t="s">
        <v>2018</v>
      </c>
      <c r="B812" s="244" t="s">
        <v>1977</v>
      </c>
    </row>
    <row r="813" spans="1:2">
      <c r="A813" s="243" t="s">
        <v>2270</v>
      </c>
      <c r="B813" s="244" t="s">
        <v>972</v>
      </c>
    </row>
    <row r="814" spans="1:2">
      <c r="A814" s="239" t="s">
        <v>599</v>
      </c>
      <c r="B814" s="240" t="s">
        <v>4760</v>
      </c>
    </row>
    <row r="815" spans="1:2">
      <c r="A815" s="241" t="s">
        <v>806</v>
      </c>
      <c r="B815" s="242" t="s">
        <v>807</v>
      </c>
    </row>
    <row r="816" spans="1:2">
      <c r="A816" s="243" t="s">
        <v>826</v>
      </c>
      <c r="B816" s="244" t="s">
        <v>827</v>
      </c>
    </row>
    <row r="817" spans="1:2">
      <c r="A817" s="245" t="s">
        <v>2271</v>
      </c>
      <c r="B817" s="244" t="s">
        <v>2272</v>
      </c>
    </row>
    <row r="818" spans="1:2">
      <c r="A818" s="243" t="s">
        <v>828</v>
      </c>
      <c r="B818" s="244" t="s">
        <v>829</v>
      </c>
    </row>
    <row r="819" spans="1:2">
      <c r="A819" s="245" t="s">
        <v>977</v>
      </c>
      <c r="B819" s="244" t="s">
        <v>978</v>
      </c>
    </row>
    <row r="820" spans="1:2">
      <c r="A820" s="245" t="s">
        <v>979</v>
      </c>
      <c r="B820" s="244" t="s">
        <v>980</v>
      </c>
    </row>
    <row r="821" spans="1:2">
      <c r="A821" s="245" t="s">
        <v>2273</v>
      </c>
      <c r="B821" s="244" t="s">
        <v>2272</v>
      </c>
    </row>
    <row r="822" spans="1:2">
      <c r="A822" s="245" t="s">
        <v>4721</v>
      </c>
      <c r="B822" s="244" t="s">
        <v>4722</v>
      </c>
    </row>
    <row r="823" spans="1:2">
      <c r="A823" s="245" t="s">
        <v>4723</v>
      </c>
      <c r="B823" s="244" t="s">
        <v>4724</v>
      </c>
    </row>
    <row r="824" spans="1:2">
      <c r="A824" s="241" t="s">
        <v>835</v>
      </c>
      <c r="B824" s="242" t="s">
        <v>836</v>
      </c>
    </row>
    <row r="825" spans="1:2">
      <c r="A825" s="243" t="s">
        <v>842</v>
      </c>
      <c r="B825" s="244" t="s">
        <v>843</v>
      </c>
    </row>
    <row r="826" spans="1:2">
      <c r="A826" s="245" t="s">
        <v>981</v>
      </c>
      <c r="B826" s="244" t="s">
        <v>982</v>
      </c>
    </row>
    <row r="827" spans="1:2">
      <c r="A827" s="245" t="s">
        <v>983</v>
      </c>
      <c r="B827" s="244" t="s">
        <v>984</v>
      </c>
    </row>
    <row r="828" spans="1:2">
      <c r="A828" s="241" t="s">
        <v>844</v>
      </c>
      <c r="B828" s="242" t="s">
        <v>845</v>
      </c>
    </row>
    <row r="829" spans="1:2">
      <c r="A829" s="243" t="s">
        <v>4084</v>
      </c>
      <c r="B829" s="244" t="s">
        <v>4085</v>
      </c>
    </row>
    <row r="830" spans="1:2">
      <c r="A830" s="245" t="s">
        <v>4725</v>
      </c>
      <c r="B830" s="244" t="s">
        <v>4085</v>
      </c>
    </row>
    <row r="831" spans="1:2">
      <c r="A831" s="243" t="s">
        <v>4087</v>
      </c>
      <c r="B831" s="244" t="s">
        <v>4057</v>
      </c>
    </row>
    <row r="832" spans="1:2">
      <c r="A832" s="245" t="s">
        <v>4726</v>
      </c>
      <c r="B832" s="244" t="s">
        <v>4727</v>
      </c>
    </row>
    <row r="833" spans="1:2">
      <c r="A833" s="243" t="s">
        <v>1221</v>
      </c>
      <c r="B833" s="244" t="s">
        <v>677</v>
      </c>
    </row>
    <row r="834" spans="1:2">
      <c r="A834" s="245" t="s">
        <v>4728</v>
      </c>
      <c r="B834" s="244" t="s">
        <v>4729</v>
      </c>
    </row>
    <row r="835" spans="1:2">
      <c r="A835" s="241" t="s">
        <v>854</v>
      </c>
      <c r="B835" s="242" t="s">
        <v>855</v>
      </c>
    </row>
    <row r="836" spans="1:2">
      <c r="A836" s="243" t="s">
        <v>4091</v>
      </c>
      <c r="B836" s="244" t="s">
        <v>4057</v>
      </c>
    </row>
    <row r="837" spans="1:2">
      <c r="A837" s="245" t="s">
        <v>4730</v>
      </c>
      <c r="B837" s="244" t="s">
        <v>4731</v>
      </c>
    </row>
    <row r="838" spans="1:2">
      <c r="A838" s="245" t="s">
        <v>4732</v>
      </c>
      <c r="B838" s="244" t="s">
        <v>4733</v>
      </c>
    </row>
    <row r="839" spans="1:2">
      <c r="A839" s="245" t="s">
        <v>4734</v>
      </c>
      <c r="B839" s="244" t="s">
        <v>4735</v>
      </c>
    </row>
    <row r="840" spans="1:2">
      <c r="A840" s="243" t="s">
        <v>4092</v>
      </c>
      <c r="B840" s="244" t="s">
        <v>4093</v>
      </c>
    </row>
    <row r="841" spans="1:2">
      <c r="A841" s="245" t="s">
        <v>4736</v>
      </c>
      <c r="B841" s="244" t="s">
        <v>4737</v>
      </c>
    </row>
    <row r="842" spans="1:2">
      <c r="A842" s="241" t="s">
        <v>886</v>
      </c>
      <c r="B842" s="242" t="s">
        <v>887</v>
      </c>
    </row>
    <row r="843" spans="1:2">
      <c r="A843" s="243" t="s">
        <v>1561</v>
      </c>
      <c r="B843" s="244" t="s">
        <v>4094</v>
      </c>
    </row>
    <row r="844" spans="1:2">
      <c r="A844" s="245" t="s">
        <v>4738</v>
      </c>
      <c r="B844" s="244" t="s">
        <v>4739</v>
      </c>
    </row>
    <row r="845" spans="1:2">
      <c r="A845" s="243" t="s">
        <v>4095</v>
      </c>
      <c r="B845" s="244" t="s">
        <v>4096</v>
      </c>
    </row>
    <row r="846" spans="1:2">
      <c r="A846" s="245" t="s">
        <v>4740</v>
      </c>
      <c r="B846" s="244" t="s">
        <v>4741</v>
      </c>
    </row>
    <row r="847" spans="1:2">
      <c r="A847" s="241" t="s">
        <v>926</v>
      </c>
      <c r="B847" s="242" t="s">
        <v>927</v>
      </c>
    </row>
    <row r="848" spans="1:2">
      <c r="A848" s="243" t="s">
        <v>4103</v>
      </c>
      <c r="B848" s="244" t="s">
        <v>4057</v>
      </c>
    </row>
    <row r="849" spans="1:2">
      <c r="A849" s="245" t="s">
        <v>4742</v>
      </c>
      <c r="B849" s="244" t="s">
        <v>4743</v>
      </c>
    </row>
    <row r="850" spans="1:2">
      <c r="A850" s="245" t="s">
        <v>4744</v>
      </c>
      <c r="B850" s="244" t="s">
        <v>4745</v>
      </c>
    </row>
    <row r="851" spans="1:2">
      <c r="A851" s="245" t="s">
        <v>4746</v>
      </c>
      <c r="B851" s="244" t="s">
        <v>4747</v>
      </c>
    </row>
    <row r="852" spans="1:2">
      <c r="A852" s="245" t="s">
        <v>4748</v>
      </c>
      <c r="B852" s="244" t="s">
        <v>4749</v>
      </c>
    </row>
    <row r="853" spans="1:2">
      <c r="A853" s="245" t="s">
        <v>4750</v>
      </c>
      <c r="B853" s="244" t="s">
        <v>4751</v>
      </c>
    </row>
    <row r="854" spans="1:2">
      <c r="A854" s="245" t="s">
        <v>4752</v>
      </c>
      <c r="B854" s="244" t="s">
        <v>4753</v>
      </c>
    </row>
    <row r="855" spans="1:2">
      <c r="A855" s="245" t="s">
        <v>4754</v>
      </c>
      <c r="B855" s="244" t="s">
        <v>4755</v>
      </c>
    </row>
    <row r="856" spans="1:2">
      <c r="A856" s="243" t="s">
        <v>950</v>
      </c>
      <c r="B856" s="244" t="s">
        <v>677</v>
      </c>
    </row>
    <row r="857" spans="1:2">
      <c r="A857" s="245" t="s">
        <v>985</v>
      </c>
      <c r="B857" s="244" t="s">
        <v>986</v>
      </c>
    </row>
    <row r="858" spans="1:2">
      <c r="A858" s="245" t="s">
        <v>987</v>
      </c>
      <c r="B858" s="244" t="s">
        <v>988</v>
      </c>
    </row>
    <row r="859" spans="1:2">
      <c r="A859" s="245" t="s">
        <v>989</v>
      </c>
      <c r="B859" s="244" t="s">
        <v>990</v>
      </c>
    </row>
    <row r="860" spans="1:2">
      <c r="A860" s="245" t="s">
        <v>991</v>
      </c>
      <c r="B860" s="244" t="s">
        <v>992</v>
      </c>
    </row>
    <row r="861" spans="1:2">
      <c r="A861" s="245" t="s">
        <v>993</v>
      </c>
      <c r="B861" s="244" t="s">
        <v>994</v>
      </c>
    </row>
    <row r="862" spans="1:2">
      <c r="A862" s="243" t="s">
        <v>4106</v>
      </c>
      <c r="B862" s="244" t="s">
        <v>4107</v>
      </c>
    </row>
    <row r="863" spans="1:2">
      <c r="A863" s="245" t="s">
        <v>4756</v>
      </c>
      <c r="B863" s="244" t="s">
        <v>4757</v>
      </c>
    </row>
    <row r="864" spans="1:2">
      <c r="A864" s="243" t="s">
        <v>951</v>
      </c>
      <c r="B864" s="244" t="s">
        <v>952</v>
      </c>
    </row>
    <row r="865" spans="1:2">
      <c r="A865" s="245" t="s">
        <v>4758</v>
      </c>
      <c r="B865" s="244" t="s">
        <v>4759</v>
      </c>
    </row>
    <row r="866" spans="1:2">
      <c r="A866" s="241" t="s">
        <v>2274</v>
      </c>
      <c r="B866" s="242" t="s">
        <v>2275</v>
      </c>
    </row>
    <row r="867" spans="1:2">
      <c r="A867" s="243" t="s">
        <v>2276</v>
      </c>
      <c r="B867" s="244" t="s">
        <v>677</v>
      </c>
    </row>
    <row r="868" spans="1:2">
      <c r="A868" s="245" t="s">
        <v>2277</v>
      </c>
      <c r="B868" s="244" t="s">
        <v>959</v>
      </c>
    </row>
    <row r="869" spans="1:2">
      <c r="A869" s="245" t="s">
        <v>2278</v>
      </c>
      <c r="B869" s="244" t="s">
        <v>960</v>
      </c>
    </row>
  </sheetData>
  <autoFilter ref="A1:B869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20"/>
  <sheetViews>
    <sheetView workbookViewId="0">
      <selection activeCell="B6" sqref="B6"/>
    </sheetView>
  </sheetViews>
  <sheetFormatPr defaultRowHeight="15"/>
  <cols>
    <col min="1" max="1" width="11.28515625" bestFit="1" customWidth="1"/>
    <col min="2" max="2" width="91.140625" customWidth="1"/>
    <col min="3" max="3" width="20.42578125" style="125" bestFit="1" customWidth="1"/>
    <col min="4" max="5" width="23.7109375" style="126" customWidth="1"/>
    <col min="6" max="6" width="11.7109375" style="124" customWidth="1"/>
  </cols>
  <sheetData>
    <row r="1" spans="1:6" ht="20.25" thickBot="1">
      <c r="A1" s="121" t="s">
        <v>631</v>
      </c>
      <c r="B1" s="121" t="s">
        <v>194</v>
      </c>
      <c r="C1" s="122" t="s">
        <v>1304</v>
      </c>
      <c r="D1" s="121"/>
      <c r="E1" s="121"/>
      <c r="F1" s="123" t="s">
        <v>1305</v>
      </c>
    </row>
    <row r="2" spans="1:6" ht="15.75" thickTop="1">
      <c r="B2" s="4" t="s">
        <v>226</v>
      </c>
      <c r="C2" s="4">
        <v>11</v>
      </c>
      <c r="D2" s="4" t="s">
        <v>45</v>
      </c>
      <c r="E2" s="4">
        <v>671</v>
      </c>
      <c r="F2" s="4" t="s">
        <v>642</v>
      </c>
    </row>
    <row r="3" spans="1:6">
      <c r="B3" s="4" t="s">
        <v>226</v>
      </c>
      <c r="C3" s="4">
        <v>12</v>
      </c>
      <c r="D3" s="4" t="s">
        <v>228</v>
      </c>
      <c r="E3" s="4">
        <v>671</v>
      </c>
      <c r="F3" s="4" t="s">
        <v>643</v>
      </c>
    </row>
    <row r="4" spans="1:6">
      <c r="B4" s="4" t="s">
        <v>1001</v>
      </c>
      <c r="C4" s="4">
        <v>41</v>
      </c>
      <c r="D4" s="4" t="s">
        <v>997</v>
      </c>
      <c r="E4" s="4">
        <v>614</v>
      </c>
      <c r="F4" s="4">
        <v>614810041</v>
      </c>
    </row>
    <row r="5" spans="1:6">
      <c r="B5" s="4" t="s">
        <v>1002</v>
      </c>
      <c r="C5" s="4">
        <v>41</v>
      </c>
      <c r="D5" s="4" t="s">
        <v>997</v>
      </c>
      <c r="E5" s="4">
        <v>614</v>
      </c>
      <c r="F5" s="4">
        <v>614820041</v>
      </c>
    </row>
    <row r="6" spans="1:6">
      <c r="B6" s="4" t="s">
        <v>1003</v>
      </c>
      <c r="C6" s="4">
        <v>41</v>
      </c>
      <c r="D6" s="4" t="s">
        <v>997</v>
      </c>
      <c r="E6" s="4">
        <v>614</v>
      </c>
      <c r="F6" s="4">
        <v>614830041</v>
      </c>
    </row>
    <row r="7" spans="1:6">
      <c r="B7" s="4" t="s">
        <v>1004</v>
      </c>
      <c r="C7" s="4">
        <v>41</v>
      </c>
      <c r="D7" s="4" t="s">
        <v>997</v>
      </c>
      <c r="E7" s="4">
        <v>614</v>
      </c>
      <c r="F7" s="4">
        <v>614840041</v>
      </c>
    </row>
    <row r="8" spans="1:6">
      <c r="B8" s="4" t="s">
        <v>22</v>
      </c>
      <c r="C8" s="4">
        <v>52</v>
      </c>
      <c r="D8" s="4" t="s">
        <v>1229</v>
      </c>
      <c r="E8" s="4">
        <v>631</v>
      </c>
      <c r="F8" s="4">
        <v>631110000</v>
      </c>
    </row>
    <row r="9" spans="1:6">
      <c r="B9" s="4" t="s">
        <v>23</v>
      </c>
      <c r="C9" s="4">
        <v>52</v>
      </c>
      <c r="D9" s="4" t="s">
        <v>1229</v>
      </c>
      <c r="E9" s="4">
        <v>631</v>
      </c>
      <c r="F9" s="4">
        <v>631120000</v>
      </c>
    </row>
    <row r="10" spans="1:6">
      <c r="B10" s="4" t="s">
        <v>24</v>
      </c>
      <c r="C10" s="4">
        <v>52</v>
      </c>
      <c r="D10" s="4" t="s">
        <v>1229</v>
      </c>
      <c r="E10" s="4">
        <v>631</v>
      </c>
      <c r="F10" s="4">
        <v>631210000</v>
      </c>
    </row>
    <row r="11" spans="1:6" s="128" customFormat="1">
      <c r="B11" s="4" t="s">
        <v>25</v>
      </c>
      <c r="C11" s="4">
        <v>52</v>
      </c>
      <c r="D11" s="4" t="s">
        <v>1229</v>
      </c>
      <c r="E11" s="4">
        <v>631</v>
      </c>
      <c r="F11" s="4">
        <v>631220000</v>
      </c>
    </row>
    <row r="12" spans="1:6" s="128" customFormat="1">
      <c r="B12" s="4" t="s">
        <v>1230</v>
      </c>
      <c r="C12" s="4">
        <v>52</v>
      </c>
      <c r="D12" s="4" t="s">
        <v>1229</v>
      </c>
      <c r="E12" s="4">
        <v>632</v>
      </c>
      <c r="F12" s="4">
        <v>632112000</v>
      </c>
    </row>
    <row r="13" spans="1:6" s="128" customFormat="1">
      <c r="B13" s="4" t="s">
        <v>1231</v>
      </c>
      <c r="C13" s="4">
        <v>52</v>
      </c>
      <c r="D13" s="4" t="s">
        <v>1229</v>
      </c>
      <c r="E13" s="4">
        <v>632</v>
      </c>
      <c r="F13" s="4">
        <v>632212000</v>
      </c>
    </row>
    <row r="14" spans="1:6" s="128" customFormat="1">
      <c r="B14" s="4" t="s">
        <v>1006</v>
      </c>
      <c r="C14" s="4">
        <v>552</v>
      </c>
      <c r="D14" s="4" t="s">
        <v>998</v>
      </c>
      <c r="E14" s="4">
        <v>632</v>
      </c>
      <c r="F14" s="4">
        <v>632310552</v>
      </c>
    </row>
    <row r="15" spans="1:6" s="128" customFormat="1">
      <c r="B15" s="4" t="s">
        <v>1007</v>
      </c>
      <c r="C15" s="4">
        <v>559</v>
      </c>
      <c r="D15" s="4" t="s">
        <v>999</v>
      </c>
      <c r="E15" s="4">
        <v>632</v>
      </c>
      <c r="F15" s="4">
        <v>632310559</v>
      </c>
    </row>
    <row r="16" spans="1:6" s="128" customFormat="1">
      <c r="B16" s="4" t="s">
        <v>110</v>
      </c>
      <c r="C16" s="4">
        <v>561</v>
      </c>
      <c r="D16" s="4" t="s">
        <v>110</v>
      </c>
      <c r="E16" s="4">
        <v>632</v>
      </c>
      <c r="F16" s="4">
        <v>632310561</v>
      </c>
    </row>
    <row r="17" spans="2:6" s="128" customFormat="1">
      <c r="B17" s="4" t="s">
        <v>1306</v>
      </c>
      <c r="C17" s="4">
        <v>563</v>
      </c>
      <c r="D17" s="4" t="s">
        <v>112</v>
      </c>
      <c r="E17" s="4">
        <v>632</v>
      </c>
      <c r="F17" s="4">
        <v>632310563</v>
      </c>
    </row>
    <row r="18" spans="2:6" s="128" customFormat="1">
      <c r="B18" s="4" t="s">
        <v>1008</v>
      </c>
      <c r="C18" s="4">
        <v>573</v>
      </c>
      <c r="D18" s="4" t="s">
        <v>1009</v>
      </c>
      <c r="E18" s="4">
        <v>632</v>
      </c>
      <c r="F18" s="4">
        <v>632310573</v>
      </c>
    </row>
    <row r="19" spans="2:6" s="128" customFormat="1">
      <c r="B19" s="4" t="s">
        <v>1010</v>
      </c>
      <c r="C19" s="4">
        <v>575</v>
      </c>
      <c r="D19" s="4" t="s">
        <v>1011</v>
      </c>
      <c r="E19" s="4">
        <v>632</v>
      </c>
      <c r="F19" s="4">
        <v>632310575</v>
      </c>
    </row>
    <row r="20" spans="2:6" s="128" customFormat="1">
      <c r="B20" s="139" t="s">
        <v>1337</v>
      </c>
      <c r="C20" s="139">
        <v>5761</v>
      </c>
      <c r="D20" s="139" t="s">
        <v>1261</v>
      </c>
      <c r="E20" s="139">
        <v>632</v>
      </c>
      <c r="F20" s="139">
        <v>632315761</v>
      </c>
    </row>
    <row r="21" spans="2:6" s="128" customFormat="1">
      <c r="B21" s="139" t="s">
        <v>2332</v>
      </c>
      <c r="C21" s="139">
        <v>5762</v>
      </c>
      <c r="D21" s="139" t="s">
        <v>1261</v>
      </c>
      <c r="E21" s="139">
        <v>632</v>
      </c>
      <c r="F21" s="139">
        <v>632315762</v>
      </c>
    </row>
    <row r="22" spans="2:6" s="128" customFormat="1">
      <c r="B22" s="4" t="s">
        <v>1339</v>
      </c>
      <c r="C22" s="4">
        <v>581</v>
      </c>
      <c r="D22" s="4" t="s">
        <v>1336</v>
      </c>
      <c r="E22" s="4">
        <v>632</v>
      </c>
      <c r="F22" s="4">
        <v>632310581</v>
      </c>
    </row>
    <row r="23" spans="2:6" s="128" customFormat="1">
      <c r="B23" s="4" t="s">
        <v>20</v>
      </c>
      <c r="C23" s="4">
        <v>51</v>
      </c>
      <c r="D23" s="4" t="s">
        <v>1232</v>
      </c>
      <c r="E23" s="4">
        <v>632</v>
      </c>
      <c r="F23" s="4">
        <v>632311700</v>
      </c>
    </row>
    <row r="24" spans="2:6" s="128" customFormat="1">
      <c r="B24" s="4" t="s">
        <v>213</v>
      </c>
      <c r="C24" s="4">
        <v>51</v>
      </c>
      <c r="D24" s="4" t="s">
        <v>1232</v>
      </c>
      <c r="E24" s="4">
        <v>632</v>
      </c>
      <c r="F24" s="4">
        <v>632311800</v>
      </c>
    </row>
    <row r="25" spans="2:6" s="128" customFormat="1">
      <c r="B25" s="4" t="s">
        <v>1012</v>
      </c>
      <c r="C25" s="4">
        <v>552</v>
      </c>
      <c r="D25" s="4" t="s">
        <v>998</v>
      </c>
      <c r="E25" s="4">
        <v>632</v>
      </c>
      <c r="F25" s="4">
        <v>632410552</v>
      </c>
    </row>
    <row r="26" spans="2:6" s="128" customFormat="1">
      <c r="B26" s="4" t="s">
        <v>1013</v>
      </c>
      <c r="C26" s="4">
        <v>559</v>
      </c>
      <c r="D26" s="4" t="s">
        <v>999</v>
      </c>
      <c r="E26" s="4">
        <v>632</v>
      </c>
      <c r="F26" s="4">
        <v>632410559</v>
      </c>
    </row>
    <row r="27" spans="2:6" s="128" customFormat="1">
      <c r="B27" s="4" t="s">
        <v>110</v>
      </c>
      <c r="C27" s="4">
        <v>561</v>
      </c>
      <c r="D27" s="4" t="s">
        <v>110</v>
      </c>
      <c r="E27" s="4">
        <v>632</v>
      </c>
      <c r="F27" s="4">
        <v>632410561</v>
      </c>
    </row>
    <row r="28" spans="2:6" s="128" customFormat="1">
      <c r="B28" s="4" t="s">
        <v>1306</v>
      </c>
      <c r="C28" s="4">
        <v>563</v>
      </c>
      <c r="D28" s="4" t="s">
        <v>112</v>
      </c>
      <c r="E28" s="4">
        <v>632</v>
      </c>
      <c r="F28" s="4">
        <v>632410563</v>
      </c>
    </row>
    <row r="29" spans="2:6" s="128" customFormat="1">
      <c r="B29" s="4" t="s">
        <v>1014</v>
      </c>
      <c r="C29" s="4">
        <v>573</v>
      </c>
      <c r="D29" s="4" t="s">
        <v>1009</v>
      </c>
      <c r="E29" s="4">
        <v>632</v>
      </c>
      <c r="F29" s="4">
        <v>632410573</v>
      </c>
    </row>
    <row r="30" spans="2:6">
      <c r="B30" s="4" t="s">
        <v>1015</v>
      </c>
      <c r="C30" s="4">
        <v>575</v>
      </c>
      <c r="D30" s="4" t="s">
        <v>1011</v>
      </c>
      <c r="E30" s="4">
        <v>632</v>
      </c>
      <c r="F30" s="4">
        <v>632410575</v>
      </c>
    </row>
    <row r="31" spans="2:6">
      <c r="B31" s="139" t="s">
        <v>1338</v>
      </c>
      <c r="C31" s="139">
        <v>5761</v>
      </c>
      <c r="D31" s="139" t="s">
        <v>1261</v>
      </c>
      <c r="E31" s="139">
        <v>632</v>
      </c>
      <c r="F31" s="139">
        <v>632415761</v>
      </c>
    </row>
    <row r="32" spans="2:6">
      <c r="B32" s="139" t="s">
        <v>2333</v>
      </c>
      <c r="C32" s="139">
        <v>5762</v>
      </c>
      <c r="D32" s="139" t="s">
        <v>1261</v>
      </c>
      <c r="E32" s="139">
        <v>632</v>
      </c>
      <c r="F32" s="139">
        <v>632415762</v>
      </c>
    </row>
    <row r="33" spans="2:6">
      <c r="B33" s="4" t="s">
        <v>1340</v>
      </c>
      <c r="C33" s="4">
        <v>581</v>
      </c>
      <c r="D33" s="4" t="s">
        <v>1336</v>
      </c>
      <c r="E33" s="4">
        <v>632</v>
      </c>
      <c r="F33" s="4">
        <v>632410581</v>
      </c>
    </row>
    <row r="34" spans="2:6">
      <c r="B34" s="4" t="s">
        <v>21</v>
      </c>
      <c r="C34" s="4">
        <v>51</v>
      </c>
      <c r="D34" s="4" t="s">
        <v>1232</v>
      </c>
      <c r="E34" s="4">
        <v>632</v>
      </c>
      <c r="F34" s="4">
        <v>632411700</v>
      </c>
    </row>
    <row r="35" spans="2:6">
      <c r="B35" s="4" t="s">
        <v>1263</v>
      </c>
      <c r="C35" s="4">
        <v>52</v>
      </c>
      <c r="D35" s="4" t="s">
        <v>1229</v>
      </c>
      <c r="E35" s="4">
        <v>634</v>
      </c>
      <c r="F35" s="4">
        <v>6341</v>
      </c>
    </row>
    <row r="36" spans="2:6">
      <c r="B36" s="4" t="s">
        <v>1264</v>
      </c>
      <c r="C36" s="4">
        <v>52</v>
      </c>
      <c r="D36" s="4" t="s">
        <v>1229</v>
      </c>
      <c r="E36" s="4">
        <v>634</v>
      </c>
      <c r="F36" s="4">
        <v>6342</v>
      </c>
    </row>
    <row r="37" spans="2:6">
      <c r="B37" s="4" t="s">
        <v>1233</v>
      </c>
      <c r="C37" s="4">
        <v>52</v>
      </c>
      <c r="D37" s="4" t="s">
        <v>1229</v>
      </c>
      <c r="E37" s="4">
        <v>636</v>
      </c>
      <c r="F37" s="4">
        <v>6361</v>
      </c>
    </row>
    <row r="38" spans="2:6">
      <c r="B38" s="4" t="s">
        <v>1234</v>
      </c>
      <c r="C38" s="4">
        <v>52</v>
      </c>
      <c r="D38" s="4" t="s">
        <v>1229</v>
      </c>
      <c r="E38" s="4">
        <v>636</v>
      </c>
      <c r="F38" s="4">
        <v>6362</v>
      </c>
    </row>
    <row r="39" spans="2:6">
      <c r="B39" s="4" t="s">
        <v>1341</v>
      </c>
      <c r="C39" s="4">
        <v>52</v>
      </c>
      <c r="D39" s="4" t="s">
        <v>1229</v>
      </c>
      <c r="E39" s="4">
        <v>638</v>
      </c>
      <c r="F39" s="4">
        <v>6381</v>
      </c>
    </row>
    <row r="40" spans="2:6">
      <c r="B40" s="4" t="s">
        <v>1342</v>
      </c>
      <c r="C40" s="4">
        <v>52</v>
      </c>
      <c r="D40" s="4" t="s">
        <v>1229</v>
      </c>
      <c r="E40" s="4">
        <v>638</v>
      </c>
      <c r="F40" s="4">
        <v>6382</v>
      </c>
    </row>
    <row r="41" spans="2:6">
      <c r="B41" s="4" t="s">
        <v>28</v>
      </c>
      <c r="C41" s="4">
        <v>52</v>
      </c>
      <c r="D41" s="4" t="s">
        <v>1229</v>
      </c>
      <c r="E41" s="4">
        <v>639</v>
      </c>
      <c r="F41" s="4">
        <v>6391</v>
      </c>
    </row>
    <row r="42" spans="2:6">
      <c r="B42" s="4" t="s">
        <v>29</v>
      </c>
      <c r="C42" s="4">
        <v>52</v>
      </c>
      <c r="D42" s="4" t="s">
        <v>1229</v>
      </c>
      <c r="E42" s="4">
        <v>639</v>
      </c>
      <c r="F42" s="4">
        <v>6392</v>
      </c>
    </row>
    <row r="43" spans="2:6">
      <c r="B43" s="4" t="s">
        <v>30</v>
      </c>
      <c r="C43" s="4">
        <v>52</v>
      </c>
      <c r="D43" s="4" t="s">
        <v>1229</v>
      </c>
      <c r="E43" s="4">
        <v>639</v>
      </c>
      <c r="F43" s="4">
        <v>6393</v>
      </c>
    </row>
    <row r="44" spans="2:6">
      <c r="B44" s="4" t="s">
        <v>31</v>
      </c>
      <c r="C44" s="4">
        <v>52</v>
      </c>
      <c r="D44" s="4" t="s">
        <v>1229</v>
      </c>
      <c r="E44" s="4">
        <v>639</v>
      </c>
      <c r="F44" s="4">
        <v>6394</v>
      </c>
    </row>
    <row r="45" spans="2:6">
      <c r="B45" s="4" t="s">
        <v>202</v>
      </c>
      <c r="C45" s="4">
        <v>31</v>
      </c>
      <c r="D45" s="4" t="s">
        <v>90</v>
      </c>
      <c r="E45" s="4">
        <v>641</v>
      </c>
      <c r="F45" s="4">
        <v>641290031</v>
      </c>
    </row>
    <row r="46" spans="2:6">
      <c r="B46" s="4" t="s">
        <v>203</v>
      </c>
      <c r="C46" s="4">
        <v>31</v>
      </c>
      <c r="D46" s="4" t="s">
        <v>90</v>
      </c>
      <c r="E46" s="4">
        <v>641</v>
      </c>
      <c r="F46" s="4">
        <v>641310031</v>
      </c>
    </row>
    <row r="47" spans="2:6">
      <c r="B47" s="4" t="s">
        <v>204</v>
      </c>
      <c r="C47" s="4">
        <v>31</v>
      </c>
      <c r="D47" s="4" t="s">
        <v>90</v>
      </c>
      <c r="E47" s="4">
        <v>641</v>
      </c>
      <c r="F47" s="4">
        <v>641320031</v>
      </c>
    </row>
    <row r="48" spans="2:6">
      <c r="B48" s="4" t="s">
        <v>1235</v>
      </c>
      <c r="C48" s="4">
        <v>43</v>
      </c>
      <c r="D48" s="4" t="s">
        <v>95</v>
      </c>
      <c r="E48" s="4">
        <v>641</v>
      </c>
      <c r="F48" s="4">
        <v>641320043</v>
      </c>
    </row>
    <row r="49" spans="2:6">
      <c r="B49" s="4" t="s">
        <v>1236</v>
      </c>
      <c r="C49" s="4">
        <v>31</v>
      </c>
      <c r="D49" s="4" t="s">
        <v>90</v>
      </c>
      <c r="E49" s="4">
        <v>641</v>
      </c>
      <c r="F49" s="4">
        <v>641510031</v>
      </c>
    </row>
    <row r="50" spans="2:6">
      <c r="B50" s="4" t="s">
        <v>1237</v>
      </c>
      <c r="C50" s="4">
        <v>43</v>
      </c>
      <c r="D50" s="4" t="s">
        <v>95</v>
      </c>
      <c r="E50" s="4">
        <v>641</v>
      </c>
      <c r="F50" s="4">
        <v>641510043</v>
      </c>
    </row>
    <row r="51" spans="2:6">
      <c r="B51" s="4" t="s">
        <v>205</v>
      </c>
      <c r="C51" s="4">
        <v>31</v>
      </c>
      <c r="D51" s="4" t="s">
        <v>90</v>
      </c>
      <c r="E51" s="4">
        <v>641</v>
      </c>
      <c r="F51" s="4">
        <v>641630031</v>
      </c>
    </row>
    <row r="52" spans="2:6">
      <c r="B52" s="4" t="s">
        <v>208</v>
      </c>
      <c r="C52" s="4">
        <v>43</v>
      </c>
      <c r="D52" s="4" t="s">
        <v>95</v>
      </c>
      <c r="E52" s="4">
        <v>641</v>
      </c>
      <c r="F52" s="4">
        <v>641720043</v>
      </c>
    </row>
    <row r="53" spans="2:6">
      <c r="B53" s="4" t="s">
        <v>1005</v>
      </c>
      <c r="C53" s="4">
        <v>41</v>
      </c>
      <c r="D53" s="4" t="s">
        <v>997</v>
      </c>
      <c r="E53" s="4">
        <v>641</v>
      </c>
      <c r="F53" s="4">
        <v>641770041</v>
      </c>
    </row>
    <row r="54" spans="2:6">
      <c r="B54" s="4" t="s">
        <v>1238</v>
      </c>
      <c r="C54" s="4">
        <v>43</v>
      </c>
      <c r="D54" s="4" t="s">
        <v>95</v>
      </c>
      <c r="E54" s="4">
        <v>641</v>
      </c>
      <c r="F54" s="4">
        <v>641990043</v>
      </c>
    </row>
    <row r="55" spans="2:6">
      <c r="B55" s="4" t="s">
        <v>206</v>
      </c>
      <c r="C55" s="4">
        <v>31</v>
      </c>
      <c r="D55" s="4" t="s">
        <v>90</v>
      </c>
      <c r="E55" s="4">
        <v>642</v>
      </c>
      <c r="F55" s="4">
        <v>642510031</v>
      </c>
    </row>
    <row r="56" spans="2:6">
      <c r="B56" s="4" t="s">
        <v>207</v>
      </c>
      <c r="C56" s="4">
        <v>31</v>
      </c>
      <c r="D56" s="4" t="s">
        <v>90</v>
      </c>
      <c r="E56" s="4">
        <v>642</v>
      </c>
      <c r="F56" s="4">
        <v>642990031</v>
      </c>
    </row>
    <row r="57" spans="2:6">
      <c r="B57" s="4" t="s">
        <v>19</v>
      </c>
      <c r="C57" s="4">
        <v>43</v>
      </c>
      <c r="D57" s="4" t="s">
        <v>95</v>
      </c>
      <c r="E57" s="4">
        <v>651</v>
      </c>
      <c r="F57" s="4">
        <v>65148</v>
      </c>
    </row>
    <row r="58" spans="2:6">
      <c r="B58" s="4" t="s">
        <v>1239</v>
      </c>
      <c r="C58" s="4">
        <v>43</v>
      </c>
      <c r="D58" s="4" t="s">
        <v>95</v>
      </c>
      <c r="E58" s="4">
        <v>652</v>
      </c>
      <c r="F58" s="4">
        <v>65218</v>
      </c>
    </row>
    <row r="59" spans="2:6">
      <c r="B59" s="4" t="s">
        <v>209</v>
      </c>
      <c r="C59" s="4">
        <v>43</v>
      </c>
      <c r="D59" s="4" t="s">
        <v>95</v>
      </c>
      <c r="E59" s="4">
        <v>652</v>
      </c>
      <c r="F59" s="4">
        <v>65264</v>
      </c>
    </row>
    <row r="60" spans="2:6">
      <c r="B60" s="4" t="s">
        <v>210</v>
      </c>
      <c r="C60" s="4">
        <v>43</v>
      </c>
      <c r="D60" s="4" t="s">
        <v>95</v>
      </c>
      <c r="E60" s="4">
        <v>652</v>
      </c>
      <c r="F60" s="4">
        <v>652670043</v>
      </c>
    </row>
    <row r="61" spans="2:6">
      <c r="B61" s="4" t="s">
        <v>1344</v>
      </c>
      <c r="C61" s="4">
        <v>71</v>
      </c>
      <c r="D61" s="4" t="s">
        <v>172</v>
      </c>
      <c r="E61" s="4">
        <v>652</v>
      </c>
      <c r="F61" s="4">
        <v>652670071</v>
      </c>
    </row>
    <row r="62" spans="2:6">
      <c r="B62" s="4" t="s">
        <v>1240</v>
      </c>
      <c r="C62" s="4">
        <v>43</v>
      </c>
      <c r="D62" s="4" t="s">
        <v>95</v>
      </c>
      <c r="E62" s="4">
        <v>652</v>
      </c>
      <c r="F62" s="4">
        <v>65268</v>
      </c>
    </row>
    <row r="63" spans="2:6">
      <c r="B63" s="4" t="s">
        <v>1262</v>
      </c>
      <c r="C63" s="4">
        <v>31</v>
      </c>
      <c r="D63" s="4" t="s">
        <v>90</v>
      </c>
      <c r="E63" s="4">
        <v>661</v>
      </c>
      <c r="F63" s="4">
        <v>6614</v>
      </c>
    </row>
    <row r="64" spans="2:6">
      <c r="B64" s="4" t="s">
        <v>18</v>
      </c>
      <c r="C64" s="4">
        <v>31</v>
      </c>
      <c r="D64" s="4" t="s">
        <v>90</v>
      </c>
      <c r="E64" s="4">
        <v>661</v>
      </c>
      <c r="F64" s="4">
        <v>6615</v>
      </c>
    </row>
    <row r="65" spans="2:6">
      <c r="B65" s="4" t="s">
        <v>32</v>
      </c>
      <c r="C65" s="4">
        <v>61</v>
      </c>
      <c r="D65" s="4" t="s">
        <v>1241</v>
      </c>
      <c r="E65" s="4">
        <v>663</v>
      </c>
      <c r="F65" s="4">
        <v>663110000</v>
      </c>
    </row>
    <row r="66" spans="2:6">
      <c r="B66" s="4" t="s">
        <v>33</v>
      </c>
      <c r="C66" s="4">
        <v>61</v>
      </c>
      <c r="D66" s="4" t="s">
        <v>1241</v>
      </c>
      <c r="E66" s="4">
        <v>663</v>
      </c>
      <c r="F66" s="4">
        <v>663120000</v>
      </c>
    </row>
    <row r="67" spans="2:6">
      <c r="B67" s="4" t="s">
        <v>34</v>
      </c>
      <c r="C67" s="4">
        <v>61</v>
      </c>
      <c r="D67" s="4" t="s">
        <v>1241</v>
      </c>
      <c r="E67" s="4">
        <v>663</v>
      </c>
      <c r="F67" s="4">
        <v>663130000</v>
      </c>
    </row>
    <row r="68" spans="2:6">
      <c r="B68" s="4" t="s">
        <v>1242</v>
      </c>
      <c r="C68" s="4">
        <v>61</v>
      </c>
      <c r="D68" s="4" t="s">
        <v>1241</v>
      </c>
      <c r="E68" s="4">
        <v>663</v>
      </c>
      <c r="F68" s="4">
        <v>663140000</v>
      </c>
    </row>
    <row r="69" spans="2:6">
      <c r="B69" s="4" t="s">
        <v>1243</v>
      </c>
      <c r="C69" s="4">
        <v>61</v>
      </c>
      <c r="D69" s="4" t="s">
        <v>1241</v>
      </c>
      <c r="E69" s="4">
        <v>663</v>
      </c>
      <c r="F69" s="4">
        <v>663210000</v>
      </c>
    </row>
    <row r="70" spans="2:6">
      <c r="B70" s="4" t="s">
        <v>35</v>
      </c>
      <c r="C70" s="4">
        <v>61</v>
      </c>
      <c r="D70" s="4" t="s">
        <v>1241</v>
      </c>
      <c r="E70" s="4">
        <v>663</v>
      </c>
      <c r="F70" s="4">
        <v>663220000</v>
      </c>
    </row>
    <row r="71" spans="2:6">
      <c r="B71" s="4" t="s">
        <v>36</v>
      </c>
      <c r="C71" s="4">
        <v>61</v>
      </c>
      <c r="D71" s="4" t="s">
        <v>1241</v>
      </c>
      <c r="E71" s="4">
        <v>663</v>
      </c>
      <c r="F71" s="4">
        <v>663230000</v>
      </c>
    </row>
    <row r="72" spans="2:6">
      <c r="B72" s="4" t="s">
        <v>1244</v>
      </c>
      <c r="C72" s="4">
        <v>61</v>
      </c>
      <c r="D72" s="4" t="s">
        <v>1241</v>
      </c>
      <c r="E72" s="4">
        <v>663</v>
      </c>
      <c r="F72" s="4">
        <v>663240000</v>
      </c>
    </row>
    <row r="73" spans="2:6">
      <c r="B73" s="4" t="s">
        <v>211</v>
      </c>
      <c r="C73" s="4">
        <v>43</v>
      </c>
      <c r="D73" s="4" t="s">
        <v>95</v>
      </c>
      <c r="E73" s="4">
        <v>681</v>
      </c>
      <c r="F73" s="4">
        <v>681910043</v>
      </c>
    </row>
    <row r="74" spans="2:6">
      <c r="B74" s="4" t="s">
        <v>1245</v>
      </c>
      <c r="C74" s="4">
        <v>31</v>
      </c>
      <c r="D74" s="4" t="s">
        <v>90</v>
      </c>
      <c r="E74" s="4">
        <v>683</v>
      </c>
      <c r="F74" s="4">
        <v>683110031</v>
      </c>
    </row>
    <row r="75" spans="2:6">
      <c r="B75" s="4" t="s">
        <v>212</v>
      </c>
      <c r="C75" s="4">
        <v>43</v>
      </c>
      <c r="D75" s="4" t="s">
        <v>95</v>
      </c>
      <c r="E75" s="4">
        <v>683</v>
      </c>
      <c r="F75" s="4">
        <v>683110043</v>
      </c>
    </row>
    <row r="76" spans="2:6">
      <c r="B76" s="4" t="s">
        <v>1246</v>
      </c>
      <c r="C76" s="4">
        <v>71</v>
      </c>
      <c r="D76" s="4" t="s">
        <v>1247</v>
      </c>
      <c r="E76" s="4">
        <v>711</v>
      </c>
      <c r="F76" s="4">
        <v>711110071</v>
      </c>
    </row>
    <row r="77" spans="2:6">
      <c r="B77" s="4" t="s">
        <v>1248</v>
      </c>
      <c r="C77" s="4">
        <v>71</v>
      </c>
      <c r="D77" s="4" t="s">
        <v>1247</v>
      </c>
      <c r="E77" s="4">
        <v>711</v>
      </c>
      <c r="F77" s="4">
        <v>711120071</v>
      </c>
    </row>
    <row r="78" spans="2:6">
      <c r="B78" s="4" t="s">
        <v>214</v>
      </c>
      <c r="C78" s="4">
        <v>71</v>
      </c>
      <c r="D78" s="4" t="s">
        <v>1247</v>
      </c>
      <c r="E78" s="4">
        <v>712</v>
      </c>
      <c r="F78" s="4">
        <v>712410071</v>
      </c>
    </row>
    <row r="79" spans="2:6">
      <c r="B79" s="4" t="s">
        <v>215</v>
      </c>
      <c r="C79" s="4">
        <v>71</v>
      </c>
      <c r="D79" s="4" t="s">
        <v>1247</v>
      </c>
      <c r="E79" s="4">
        <v>712</v>
      </c>
      <c r="F79" s="4">
        <v>712490071</v>
      </c>
    </row>
    <row r="80" spans="2:6">
      <c r="B80" s="4" t="s">
        <v>216</v>
      </c>
      <c r="C80" s="4">
        <v>71</v>
      </c>
      <c r="D80" s="4" t="s">
        <v>1247</v>
      </c>
      <c r="E80" s="4">
        <v>721</v>
      </c>
      <c r="F80" s="4">
        <v>721110071</v>
      </c>
    </row>
    <row r="81" spans="2:6">
      <c r="B81" s="4" t="s">
        <v>217</v>
      </c>
      <c r="C81" s="4">
        <v>71</v>
      </c>
      <c r="D81" s="4" t="s">
        <v>1247</v>
      </c>
      <c r="E81" s="4">
        <v>721</v>
      </c>
      <c r="F81" s="4">
        <v>721190071</v>
      </c>
    </row>
    <row r="82" spans="2:6">
      <c r="B82" s="4" t="s">
        <v>218</v>
      </c>
      <c r="C82" s="4">
        <v>71</v>
      </c>
      <c r="D82" s="4" t="s">
        <v>1247</v>
      </c>
      <c r="E82" s="4">
        <v>721</v>
      </c>
      <c r="F82" s="4">
        <v>721230071</v>
      </c>
    </row>
    <row r="83" spans="2:6">
      <c r="B83" s="4" t="s">
        <v>219</v>
      </c>
      <c r="C83" s="4">
        <v>71</v>
      </c>
      <c r="D83" s="4" t="s">
        <v>1247</v>
      </c>
      <c r="E83" s="4">
        <v>721</v>
      </c>
      <c r="F83" s="4">
        <v>721290071</v>
      </c>
    </row>
    <row r="84" spans="2:6">
      <c r="B84" s="4" t="s">
        <v>220</v>
      </c>
      <c r="C84" s="4">
        <v>71</v>
      </c>
      <c r="D84" s="4" t="s">
        <v>1247</v>
      </c>
      <c r="E84" s="4">
        <v>722</v>
      </c>
      <c r="F84" s="4">
        <v>722110071</v>
      </c>
    </row>
    <row r="85" spans="2:6">
      <c r="B85" s="4" t="s">
        <v>1249</v>
      </c>
      <c r="C85" s="4">
        <v>71</v>
      </c>
      <c r="D85" s="4" t="s">
        <v>1247</v>
      </c>
      <c r="E85" s="4">
        <v>722</v>
      </c>
      <c r="F85" s="4">
        <v>722120071</v>
      </c>
    </row>
    <row r="86" spans="2:6">
      <c r="B86" s="4" t="s">
        <v>221</v>
      </c>
      <c r="C86" s="4">
        <v>71</v>
      </c>
      <c r="D86" s="4" t="s">
        <v>1247</v>
      </c>
      <c r="E86" s="4">
        <v>722</v>
      </c>
      <c r="F86" s="4">
        <v>722190071</v>
      </c>
    </row>
    <row r="87" spans="2:6">
      <c r="B87" s="4" t="s">
        <v>222</v>
      </c>
      <c r="C87" s="4">
        <v>71</v>
      </c>
      <c r="D87" s="4" t="s">
        <v>1247</v>
      </c>
      <c r="E87" s="4">
        <v>722</v>
      </c>
      <c r="F87" s="4">
        <v>722620071</v>
      </c>
    </row>
    <row r="88" spans="2:6">
      <c r="B88" s="4" t="s">
        <v>1345</v>
      </c>
      <c r="C88" s="4">
        <v>71</v>
      </c>
      <c r="D88" s="4" t="s">
        <v>172</v>
      </c>
      <c r="E88" s="4">
        <v>722</v>
      </c>
      <c r="F88" s="4">
        <v>722720071</v>
      </c>
    </row>
    <row r="89" spans="2:6">
      <c r="B89" s="4" t="s">
        <v>223</v>
      </c>
      <c r="C89" s="4">
        <v>71</v>
      </c>
      <c r="D89" s="4" t="s">
        <v>1247</v>
      </c>
      <c r="E89" s="4">
        <v>722</v>
      </c>
      <c r="F89" s="4">
        <v>722730071</v>
      </c>
    </row>
    <row r="90" spans="2:6">
      <c r="B90" s="4" t="s">
        <v>224</v>
      </c>
      <c r="C90" s="4">
        <v>71</v>
      </c>
      <c r="D90" s="4" t="s">
        <v>1247</v>
      </c>
      <c r="E90" s="4">
        <v>723</v>
      </c>
      <c r="F90" s="4">
        <v>723110071</v>
      </c>
    </row>
    <row r="91" spans="2:6">
      <c r="B91" s="4" t="s">
        <v>1250</v>
      </c>
      <c r="C91" s="4">
        <v>71</v>
      </c>
      <c r="D91" s="4" t="s">
        <v>1247</v>
      </c>
      <c r="E91" s="4">
        <v>723</v>
      </c>
      <c r="F91" s="4">
        <v>723130071</v>
      </c>
    </row>
    <row r="92" spans="2:6">
      <c r="B92" s="4" t="s">
        <v>1251</v>
      </c>
      <c r="C92" s="4">
        <v>71</v>
      </c>
      <c r="D92" s="4" t="s">
        <v>1247</v>
      </c>
      <c r="E92" s="4">
        <v>723</v>
      </c>
      <c r="F92" s="4">
        <v>723140071</v>
      </c>
    </row>
    <row r="93" spans="2:6">
      <c r="B93" s="4" t="s">
        <v>1252</v>
      </c>
      <c r="C93" s="4">
        <v>71</v>
      </c>
      <c r="D93" s="4" t="s">
        <v>1247</v>
      </c>
      <c r="E93" s="4">
        <v>723</v>
      </c>
      <c r="F93" s="4">
        <v>723150071</v>
      </c>
    </row>
    <row r="94" spans="2:6">
      <c r="B94" s="4" t="s">
        <v>1253</v>
      </c>
      <c r="C94" s="4">
        <v>71</v>
      </c>
      <c r="D94" s="4" t="s">
        <v>1247</v>
      </c>
      <c r="E94" s="4">
        <v>723</v>
      </c>
      <c r="F94" s="4">
        <v>723160071</v>
      </c>
    </row>
    <row r="95" spans="2:6">
      <c r="B95" s="4" t="s">
        <v>1346</v>
      </c>
      <c r="C95" s="4">
        <v>71</v>
      </c>
      <c r="D95" s="4" t="s">
        <v>172</v>
      </c>
      <c r="E95" s="4">
        <v>723</v>
      </c>
      <c r="F95" s="4">
        <v>723190071</v>
      </c>
    </row>
    <row r="96" spans="2:6">
      <c r="B96" s="4" t="s">
        <v>1254</v>
      </c>
      <c r="C96" s="4">
        <v>71</v>
      </c>
      <c r="D96" s="4" t="s">
        <v>1247</v>
      </c>
      <c r="E96" s="4">
        <v>723</v>
      </c>
      <c r="F96" s="4">
        <v>723310071</v>
      </c>
    </row>
    <row r="97" spans="1:6">
      <c r="B97" s="4" t="s">
        <v>225</v>
      </c>
      <c r="C97" s="4">
        <v>71</v>
      </c>
      <c r="D97" s="4" t="s">
        <v>1247</v>
      </c>
      <c r="E97" s="4">
        <v>725</v>
      </c>
      <c r="F97" s="4">
        <v>725210071</v>
      </c>
    </row>
    <row r="98" spans="1:6">
      <c r="B98" s="4" t="s">
        <v>1347</v>
      </c>
      <c r="C98" s="4">
        <v>43</v>
      </c>
      <c r="D98" s="4" t="s">
        <v>95</v>
      </c>
      <c r="E98" s="4">
        <v>818</v>
      </c>
      <c r="F98" s="4">
        <v>818110043</v>
      </c>
    </row>
    <row r="99" spans="1:6">
      <c r="B99" s="4" t="s">
        <v>1016</v>
      </c>
      <c r="C99" s="4">
        <v>43</v>
      </c>
      <c r="D99" s="4" t="s">
        <v>95</v>
      </c>
      <c r="E99" s="4">
        <v>818</v>
      </c>
      <c r="F99" s="4">
        <v>818120043</v>
      </c>
    </row>
    <row r="100" spans="1:6">
      <c r="B100" s="4" t="s">
        <v>1017</v>
      </c>
      <c r="C100" s="4">
        <v>43</v>
      </c>
      <c r="D100" s="4" t="s">
        <v>95</v>
      </c>
      <c r="E100" s="4">
        <v>832</v>
      </c>
      <c r="F100" s="4">
        <v>832120043</v>
      </c>
    </row>
    <row r="101" spans="1:6">
      <c r="B101" s="4" t="s">
        <v>1256</v>
      </c>
      <c r="C101" s="4">
        <v>43</v>
      </c>
      <c r="D101" s="4" t="s">
        <v>95</v>
      </c>
      <c r="E101" s="4">
        <v>833</v>
      </c>
      <c r="F101" s="4">
        <v>833130043</v>
      </c>
    </row>
    <row r="102" spans="1:6">
      <c r="A102" s="124"/>
      <c r="B102" s="4" t="s">
        <v>1343</v>
      </c>
      <c r="C102" s="4">
        <v>81</v>
      </c>
      <c r="D102" s="4" t="s">
        <v>1255</v>
      </c>
      <c r="E102" s="4">
        <v>841</v>
      </c>
      <c r="F102" s="4">
        <v>841320000</v>
      </c>
    </row>
    <row r="103" spans="1:6">
      <c r="B103" s="4" t="s">
        <v>1257</v>
      </c>
      <c r="C103" s="4">
        <v>81</v>
      </c>
      <c r="D103" s="4" t="s">
        <v>1255</v>
      </c>
      <c r="E103" s="4">
        <v>842</v>
      </c>
      <c r="F103" s="4">
        <v>842220081</v>
      </c>
    </row>
    <row r="104" spans="1:6">
      <c r="B104" s="139" t="s">
        <v>2331</v>
      </c>
      <c r="C104" s="139">
        <v>81</v>
      </c>
      <c r="D104" s="139" t="s">
        <v>1255</v>
      </c>
      <c r="E104" s="139">
        <v>841</v>
      </c>
      <c r="F104" s="139">
        <v>841320150</v>
      </c>
    </row>
    <row r="106" spans="1:6">
      <c r="A106" s="127"/>
    </row>
    <row r="107" spans="1:6">
      <c r="A107" s="127"/>
    </row>
    <row r="108" spans="1:6">
      <c r="A108" s="127"/>
      <c r="B108" s="127"/>
      <c r="C108" s="127"/>
      <c r="D108" s="127"/>
      <c r="E108" s="127"/>
      <c r="F108" s="127"/>
    </row>
    <row r="109" spans="1:6">
      <c r="A109" s="127"/>
      <c r="B109" s="127"/>
      <c r="C109" s="127"/>
      <c r="D109" s="127"/>
      <c r="E109" s="127"/>
      <c r="F109" s="127"/>
    </row>
    <row r="110" spans="1:6">
      <c r="A110" s="127"/>
      <c r="B110" s="127"/>
      <c r="C110" s="127"/>
      <c r="D110" s="127"/>
      <c r="E110" s="127"/>
      <c r="F110" s="127"/>
    </row>
    <row r="111" spans="1:6">
      <c r="A111" s="127"/>
      <c r="B111" s="127"/>
      <c r="C111" s="127"/>
      <c r="D111" s="127"/>
      <c r="E111" s="127"/>
      <c r="F111" s="127"/>
    </row>
    <row r="112" spans="1:6">
      <c r="A112" s="127"/>
      <c r="B112" s="127"/>
      <c r="C112" s="127"/>
      <c r="D112" s="127"/>
      <c r="E112" s="127"/>
      <c r="F112" s="127"/>
    </row>
    <row r="113" spans="1:6">
      <c r="A113" s="127"/>
      <c r="B113" s="127"/>
      <c r="C113" s="127"/>
      <c r="D113" s="127"/>
      <c r="E113" s="127"/>
      <c r="F113" s="127"/>
    </row>
    <row r="114" spans="1:6">
      <c r="A114" s="127"/>
      <c r="B114" s="127"/>
      <c r="C114" s="127"/>
      <c r="D114" s="127"/>
      <c r="E114" s="127"/>
      <c r="F114" s="127"/>
    </row>
    <row r="115" spans="1:6">
      <c r="A115" s="127"/>
      <c r="B115" s="127"/>
      <c r="C115" s="127"/>
      <c r="D115" s="127"/>
      <c r="E115" s="127"/>
      <c r="F115" s="127"/>
    </row>
    <row r="116" spans="1:6">
      <c r="A116" s="127"/>
      <c r="B116" s="127"/>
      <c r="C116" s="127"/>
      <c r="D116" s="127"/>
      <c r="E116" s="127"/>
      <c r="F116" s="127"/>
    </row>
    <row r="117" spans="1:6">
      <c r="A117" s="127"/>
      <c r="B117" s="127"/>
      <c r="C117" s="127"/>
      <c r="D117" s="127"/>
      <c r="E117" s="127"/>
      <c r="F117" s="127"/>
    </row>
    <row r="118" spans="1:6">
      <c r="A118" s="127"/>
      <c r="B118" s="127"/>
      <c r="C118" s="127"/>
      <c r="D118" s="127"/>
      <c r="E118" s="127"/>
      <c r="F118" s="127"/>
    </row>
    <row r="119" spans="1:6">
      <c r="B119" s="127"/>
      <c r="C119" s="127"/>
      <c r="D119" s="127"/>
      <c r="E119" s="127"/>
      <c r="F119" s="127"/>
    </row>
    <row r="120" spans="1:6">
      <c r="B120" s="127"/>
      <c r="C120" s="127"/>
      <c r="D120" s="127"/>
      <c r="E120" s="127"/>
      <c r="F120" s="127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3"/>
  <sheetViews>
    <sheetView zoomScaleNormal="100" zoomScalePageLayoutView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8" sqref="F8"/>
    </sheetView>
  </sheetViews>
  <sheetFormatPr defaultColWidth="9.140625" defaultRowHeight="15" customHeight="1"/>
  <cols>
    <col min="1" max="1" width="4.5703125" style="194" customWidth="1"/>
    <col min="2" max="2" width="6.85546875" style="199" customWidth="1"/>
    <col min="3" max="4" width="81.7109375" style="195" customWidth="1"/>
    <col min="5" max="5" width="37.140625" style="195" customWidth="1"/>
    <col min="6" max="6" width="24.7109375" style="196" customWidth="1"/>
    <col min="7" max="7" width="11.7109375" style="195" customWidth="1"/>
    <col min="8" max="8" width="12" style="200" bestFit="1" customWidth="1"/>
    <col min="9" max="9" width="21.7109375" style="142" customWidth="1"/>
    <col min="10" max="257" width="9.140625" style="142"/>
    <col min="258" max="258" width="4.5703125" style="142" customWidth="1"/>
    <col min="259" max="259" width="6.85546875" style="142" customWidth="1"/>
    <col min="260" max="260" width="81.7109375" style="142" customWidth="1"/>
    <col min="261" max="261" width="37.140625" style="142" customWidth="1"/>
    <col min="262" max="262" width="24.7109375" style="142" customWidth="1"/>
    <col min="263" max="263" width="11.7109375" style="142" customWidth="1"/>
    <col min="264" max="264" width="12" style="142" bestFit="1" customWidth="1"/>
    <col min="265" max="265" width="21.7109375" style="142" customWidth="1"/>
    <col min="266" max="513" width="9.140625" style="142"/>
    <col min="514" max="514" width="4.5703125" style="142" customWidth="1"/>
    <col min="515" max="515" width="6.85546875" style="142" customWidth="1"/>
    <col min="516" max="516" width="81.7109375" style="142" customWidth="1"/>
    <col min="517" max="517" width="37.140625" style="142" customWidth="1"/>
    <col min="518" max="518" width="24.7109375" style="142" customWidth="1"/>
    <col min="519" max="519" width="11.7109375" style="142" customWidth="1"/>
    <col min="520" max="520" width="12" style="142" bestFit="1" customWidth="1"/>
    <col min="521" max="521" width="21.7109375" style="142" customWidth="1"/>
    <col min="522" max="769" width="9.140625" style="142"/>
    <col min="770" max="770" width="4.5703125" style="142" customWidth="1"/>
    <col min="771" max="771" width="6.85546875" style="142" customWidth="1"/>
    <col min="772" max="772" width="81.7109375" style="142" customWidth="1"/>
    <col min="773" max="773" width="37.140625" style="142" customWidth="1"/>
    <col min="774" max="774" width="24.7109375" style="142" customWidth="1"/>
    <col min="775" max="775" width="11.7109375" style="142" customWidth="1"/>
    <col min="776" max="776" width="12" style="142" bestFit="1" customWidth="1"/>
    <col min="777" max="777" width="21.7109375" style="142" customWidth="1"/>
    <col min="778" max="1025" width="9.140625" style="142"/>
    <col min="1026" max="1026" width="4.5703125" style="142" customWidth="1"/>
    <col min="1027" max="1027" width="6.85546875" style="142" customWidth="1"/>
    <col min="1028" max="1028" width="81.7109375" style="142" customWidth="1"/>
    <col min="1029" max="1029" width="37.140625" style="142" customWidth="1"/>
    <col min="1030" max="1030" width="24.7109375" style="142" customWidth="1"/>
    <col min="1031" max="1031" width="11.7109375" style="142" customWidth="1"/>
    <col min="1032" max="1032" width="12" style="142" bestFit="1" customWidth="1"/>
    <col min="1033" max="1033" width="21.7109375" style="142" customWidth="1"/>
    <col min="1034" max="1281" width="9.140625" style="142"/>
    <col min="1282" max="1282" width="4.5703125" style="142" customWidth="1"/>
    <col min="1283" max="1283" width="6.85546875" style="142" customWidth="1"/>
    <col min="1284" max="1284" width="81.7109375" style="142" customWidth="1"/>
    <col min="1285" max="1285" width="37.140625" style="142" customWidth="1"/>
    <col min="1286" max="1286" width="24.7109375" style="142" customWidth="1"/>
    <col min="1287" max="1287" width="11.7109375" style="142" customWidth="1"/>
    <col min="1288" max="1288" width="12" style="142" bestFit="1" customWidth="1"/>
    <col min="1289" max="1289" width="21.7109375" style="142" customWidth="1"/>
    <col min="1290" max="1537" width="9.140625" style="142"/>
    <col min="1538" max="1538" width="4.5703125" style="142" customWidth="1"/>
    <col min="1539" max="1539" width="6.85546875" style="142" customWidth="1"/>
    <col min="1540" max="1540" width="81.7109375" style="142" customWidth="1"/>
    <col min="1541" max="1541" width="37.140625" style="142" customWidth="1"/>
    <col min="1542" max="1542" width="24.7109375" style="142" customWidth="1"/>
    <col min="1543" max="1543" width="11.7109375" style="142" customWidth="1"/>
    <col min="1544" max="1544" width="12" style="142" bestFit="1" customWidth="1"/>
    <col min="1545" max="1545" width="21.7109375" style="142" customWidth="1"/>
    <col min="1546" max="1793" width="9.140625" style="142"/>
    <col min="1794" max="1794" width="4.5703125" style="142" customWidth="1"/>
    <col min="1795" max="1795" width="6.85546875" style="142" customWidth="1"/>
    <col min="1796" max="1796" width="81.7109375" style="142" customWidth="1"/>
    <col min="1797" max="1797" width="37.140625" style="142" customWidth="1"/>
    <col min="1798" max="1798" width="24.7109375" style="142" customWidth="1"/>
    <col min="1799" max="1799" width="11.7109375" style="142" customWidth="1"/>
    <col min="1800" max="1800" width="12" style="142" bestFit="1" customWidth="1"/>
    <col min="1801" max="1801" width="21.7109375" style="142" customWidth="1"/>
    <col min="1802" max="2049" width="9.140625" style="142"/>
    <col min="2050" max="2050" width="4.5703125" style="142" customWidth="1"/>
    <col min="2051" max="2051" width="6.85546875" style="142" customWidth="1"/>
    <col min="2052" max="2052" width="81.7109375" style="142" customWidth="1"/>
    <col min="2053" max="2053" width="37.140625" style="142" customWidth="1"/>
    <col min="2054" max="2054" width="24.7109375" style="142" customWidth="1"/>
    <col min="2055" max="2055" width="11.7109375" style="142" customWidth="1"/>
    <col min="2056" max="2056" width="12" style="142" bestFit="1" customWidth="1"/>
    <col min="2057" max="2057" width="21.7109375" style="142" customWidth="1"/>
    <col min="2058" max="2305" width="9.140625" style="142"/>
    <col min="2306" max="2306" width="4.5703125" style="142" customWidth="1"/>
    <col min="2307" max="2307" width="6.85546875" style="142" customWidth="1"/>
    <col min="2308" max="2308" width="81.7109375" style="142" customWidth="1"/>
    <col min="2309" max="2309" width="37.140625" style="142" customWidth="1"/>
    <col min="2310" max="2310" width="24.7109375" style="142" customWidth="1"/>
    <col min="2311" max="2311" width="11.7109375" style="142" customWidth="1"/>
    <col min="2312" max="2312" width="12" style="142" bestFit="1" customWidth="1"/>
    <col min="2313" max="2313" width="21.7109375" style="142" customWidth="1"/>
    <col min="2314" max="2561" width="9.140625" style="142"/>
    <col min="2562" max="2562" width="4.5703125" style="142" customWidth="1"/>
    <col min="2563" max="2563" width="6.85546875" style="142" customWidth="1"/>
    <col min="2564" max="2564" width="81.7109375" style="142" customWidth="1"/>
    <col min="2565" max="2565" width="37.140625" style="142" customWidth="1"/>
    <col min="2566" max="2566" width="24.7109375" style="142" customWidth="1"/>
    <col min="2567" max="2567" width="11.7109375" style="142" customWidth="1"/>
    <col min="2568" max="2568" width="12" style="142" bestFit="1" customWidth="1"/>
    <col min="2569" max="2569" width="21.7109375" style="142" customWidth="1"/>
    <col min="2570" max="2817" width="9.140625" style="142"/>
    <col min="2818" max="2818" width="4.5703125" style="142" customWidth="1"/>
    <col min="2819" max="2819" width="6.85546875" style="142" customWidth="1"/>
    <col min="2820" max="2820" width="81.7109375" style="142" customWidth="1"/>
    <col min="2821" max="2821" width="37.140625" style="142" customWidth="1"/>
    <col min="2822" max="2822" width="24.7109375" style="142" customWidth="1"/>
    <col min="2823" max="2823" width="11.7109375" style="142" customWidth="1"/>
    <col min="2824" max="2824" width="12" style="142" bestFit="1" customWidth="1"/>
    <col min="2825" max="2825" width="21.7109375" style="142" customWidth="1"/>
    <col min="2826" max="3073" width="9.140625" style="142"/>
    <col min="3074" max="3074" width="4.5703125" style="142" customWidth="1"/>
    <col min="3075" max="3075" width="6.85546875" style="142" customWidth="1"/>
    <col min="3076" max="3076" width="81.7109375" style="142" customWidth="1"/>
    <col min="3077" max="3077" width="37.140625" style="142" customWidth="1"/>
    <col min="3078" max="3078" width="24.7109375" style="142" customWidth="1"/>
    <col min="3079" max="3079" width="11.7109375" style="142" customWidth="1"/>
    <col min="3080" max="3080" width="12" style="142" bestFit="1" customWidth="1"/>
    <col min="3081" max="3081" width="21.7109375" style="142" customWidth="1"/>
    <col min="3082" max="3329" width="9.140625" style="142"/>
    <col min="3330" max="3330" width="4.5703125" style="142" customWidth="1"/>
    <col min="3331" max="3331" width="6.85546875" style="142" customWidth="1"/>
    <col min="3332" max="3332" width="81.7109375" style="142" customWidth="1"/>
    <col min="3333" max="3333" width="37.140625" style="142" customWidth="1"/>
    <col min="3334" max="3334" width="24.7109375" style="142" customWidth="1"/>
    <col min="3335" max="3335" width="11.7109375" style="142" customWidth="1"/>
    <col min="3336" max="3336" width="12" style="142" bestFit="1" customWidth="1"/>
    <col min="3337" max="3337" width="21.7109375" style="142" customWidth="1"/>
    <col min="3338" max="3585" width="9.140625" style="142"/>
    <col min="3586" max="3586" width="4.5703125" style="142" customWidth="1"/>
    <col min="3587" max="3587" width="6.85546875" style="142" customWidth="1"/>
    <col min="3588" max="3588" width="81.7109375" style="142" customWidth="1"/>
    <col min="3589" max="3589" width="37.140625" style="142" customWidth="1"/>
    <col min="3590" max="3590" width="24.7109375" style="142" customWidth="1"/>
    <col min="3591" max="3591" width="11.7109375" style="142" customWidth="1"/>
    <col min="3592" max="3592" width="12" style="142" bestFit="1" customWidth="1"/>
    <col min="3593" max="3593" width="21.7109375" style="142" customWidth="1"/>
    <col min="3594" max="3841" width="9.140625" style="142"/>
    <col min="3842" max="3842" width="4.5703125" style="142" customWidth="1"/>
    <col min="3843" max="3843" width="6.85546875" style="142" customWidth="1"/>
    <col min="3844" max="3844" width="81.7109375" style="142" customWidth="1"/>
    <col min="3845" max="3845" width="37.140625" style="142" customWidth="1"/>
    <col min="3846" max="3846" width="24.7109375" style="142" customWidth="1"/>
    <col min="3847" max="3847" width="11.7109375" style="142" customWidth="1"/>
    <col min="3848" max="3848" width="12" style="142" bestFit="1" customWidth="1"/>
    <col min="3849" max="3849" width="21.7109375" style="142" customWidth="1"/>
    <col min="3850" max="4097" width="9.140625" style="142"/>
    <col min="4098" max="4098" width="4.5703125" style="142" customWidth="1"/>
    <col min="4099" max="4099" width="6.85546875" style="142" customWidth="1"/>
    <col min="4100" max="4100" width="81.7109375" style="142" customWidth="1"/>
    <col min="4101" max="4101" width="37.140625" style="142" customWidth="1"/>
    <col min="4102" max="4102" width="24.7109375" style="142" customWidth="1"/>
    <col min="4103" max="4103" width="11.7109375" style="142" customWidth="1"/>
    <col min="4104" max="4104" width="12" style="142" bestFit="1" customWidth="1"/>
    <col min="4105" max="4105" width="21.7109375" style="142" customWidth="1"/>
    <col min="4106" max="4353" width="9.140625" style="142"/>
    <col min="4354" max="4354" width="4.5703125" style="142" customWidth="1"/>
    <col min="4355" max="4355" width="6.85546875" style="142" customWidth="1"/>
    <col min="4356" max="4356" width="81.7109375" style="142" customWidth="1"/>
    <col min="4357" max="4357" width="37.140625" style="142" customWidth="1"/>
    <col min="4358" max="4358" width="24.7109375" style="142" customWidth="1"/>
    <col min="4359" max="4359" width="11.7109375" style="142" customWidth="1"/>
    <col min="4360" max="4360" width="12" style="142" bestFit="1" customWidth="1"/>
    <col min="4361" max="4361" width="21.7109375" style="142" customWidth="1"/>
    <col min="4362" max="4609" width="9.140625" style="142"/>
    <col min="4610" max="4610" width="4.5703125" style="142" customWidth="1"/>
    <col min="4611" max="4611" width="6.85546875" style="142" customWidth="1"/>
    <col min="4612" max="4612" width="81.7109375" style="142" customWidth="1"/>
    <col min="4613" max="4613" width="37.140625" style="142" customWidth="1"/>
    <col min="4614" max="4614" width="24.7109375" style="142" customWidth="1"/>
    <col min="4615" max="4615" width="11.7109375" style="142" customWidth="1"/>
    <col min="4616" max="4616" width="12" style="142" bestFit="1" customWidth="1"/>
    <col min="4617" max="4617" width="21.7109375" style="142" customWidth="1"/>
    <col min="4618" max="4865" width="9.140625" style="142"/>
    <col min="4866" max="4866" width="4.5703125" style="142" customWidth="1"/>
    <col min="4867" max="4867" width="6.85546875" style="142" customWidth="1"/>
    <col min="4868" max="4868" width="81.7109375" style="142" customWidth="1"/>
    <col min="4869" max="4869" width="37.140625" style="142" customWidth="1"/>
    <col min="4870" max="4870" width="24.7109375" style="142" customWidth="1"/>
    <col min="4871" max="4871" width="11.7109375" style="142" customWidth="1"/>
    <col min="4872" max="4872" width="12" style="142" bestFit="1" customWidth="1"/>
    <col min="4873" max="4873" width="21.7109375" style="142" customWidth="1"/>
    <col min="4874" max="5121" width="9.140625" style="142"/>
    <col min="5122" max="5122" width="4.5703125" style="142" customWidth="1"/>
    <col min="5123" max="5123" width="6.85546875" style="142" customWidth="1"/>
    <col min="5124" max="5124" width="81.7109375" style="142" customWidth="1"/>
    <col min="5125" max="5125" width="37.140625" style="142" customWidth="1"/>
    <col min="5126" max="5126" width="24.7109375" style="142" customWidth="1"/>
    <col min="5127" max="5127" width="11.7109375" style="142" customWidth="1"/>
    <col min="5128" max="5128" width="12" style="142" bestFit="1" customWidth="1"/>
    <col min="5129" max="5129" width="21.7109375" style="142" customWidth="1"/>
    <col min="5130" max="5377" width="9.140625" style="142"/>
    <col min="5378" max="5378" width="4.5703125" style="142" customWidth="1"/>
    <col min="5379" max="5379" width="6.85546875" style="142" customWidth="1"/>
    <col min="5380" max="5380" width="81.7109375" style="142" customWidth="1"/>
    <col min="5381" max="5381" width="37.140625" style="142" customWidth="1"/>
    <col min="5382" max="5382" width="24.7109375" style="142" customWidth="1"/>
    <col min="5383" max="5383" width="11.7109375" style="142" customWidth="1"/>
    <col min="5384" max="5384" width="12" style="142" bestFit="1" customWidth="1"/>
    <col min="5385" max="5385" width="21.7109375" style="142" customWidth="1"/>
    <col min="5386" max="5633" width="9.140625" style="142"/>
    <col min="5634" max="5634" width="4.5703125" style="142" customWidth="1"/>
    <col min="5635" max="5635" width="6.85546875" style="142" customWidth="1"/>
    <col min="5636" max="5636" width="81.7109375" style="142" customWidth="1"/>
    <col min="5637" max="5637" width="37.140625" style="142" customWidth="1"/>
    <col min="5638" max="5638" width="24.7109375" style="142" customWidth="1"/>
    <col min="5639" max="5639" width="11.7109375" style="142" customWidth="1"/>
    <col min="5640" max="5640" width="12" style="142" bestFit="1" customWidth="1"/>
    <col min="5641" max="5641" width="21.7109375" style="142" customWidth="1"/>
    <col min="5642" max="5889" width="9.140625" style="142"/>
    <col min="5890" max="5890" width="4.5703125" style="142" customWidth="1"/>
    <col min="5891" max="5891" width="6.85546875" style="142" customWidth="1"/>
    <col min="5892" max="5892" width="81.7109375" style="142" customWidth="1"/>
    <col min="5893" max="5893" width="37.140625" style="142" customWidth="1"/>
    <col min="5894" max="5894" width="24.7109375" style="142" customWidth="1"/>
    <col min="5895" max="5895" width="11.7109375" style="142" customWidth="1"/>
    <col min="5896" max="5896" width="12" style="142" bestFit="1" customWidth="1"/>
    <col min="5897" max="5897" width="21.7109375" style="142" customWidth="1"/>
    <col min="5898" max="6145" width="9.140625" style="142"/>
    <col min="6146" max="6146" width="4.5703125" style="142" customWidth="1"/>
    <col min="6147" max="6147" width="6.85546875" style="142" customWidth="1"/>
    <col min="6148" max="6148" width="81.7109375" style="142" customWidth="1"/>
    <col min="6149" max="6149" width="37.140625" style="142" customWidth="1"/>
    <col min="6150" max="6150" width="24.7109375" style="142" customWidth="1"/>
    <col min="6151" max="6151" width="11.7109375" style="142" customWidth="1"/>
    <col min="6152" max="6152" width="12" style="142" bestFit="1" customWidth="1"/>
    <col min="6153" max="6153" width="21.7109375" style="142" customWidth="1"/>
    <col min="6154" max="6401" width="9.140625" style="142"/>
    <col min="6402" max="6402" width="4.5703125" style="142" customWidth="1"/>
    <col min="6403" max="6403" width="6.85546875" style="142" customWidth="1"/>
    <col min="6404" max="6404" width="81.7109375" style="142" customWidth="1"/>
    <col min="6405" max="6405" width="37.140625" style="142" customWidth="1"/>
    <col min="6406" max="6406" width="24.7109375" style="142" customWidth="1"/>
    <col min="6407" max="6407" width="11.7109375" style="142" customWidth="1"/>
    <col min="6408" max="6408" width="12" style="142" bestFit="1" customWidth="1"/>
    <col min="6409" max="6409" width="21.7109375" style="142" customWidth="1"/>
    <col min="6410" max="6657" width="9.140625" style="142"/>
    <col min="6658" max="6658" width="4.5703125" style="142" customWidth="1"/>
    <col min="6659" max="6659" width="6.85546875" style="142" customWidth="1"/>
    <col min="6660" max="6660" width="81.7109375" style="142" customWidth="1"/>
    <col min="6661" max="6661" width="37.140625" style="142" customWidth="1"/>
    <col min="6662" max="6662" width="24.7109375" style="142" customWidth="1"/>
    <col min="6663" max="6663" width="11.7109375" style="142" customWidth="1"/>
    <col min="6664" max="6664" width="12" style="142" bestFit="1" customWidth="1"/>
    <col min="6665" max="6665" width="21.7109375" style="142" customWidth="1"/>
    <col min="6666" max="6913" width="9.140625" style="142"/>
    <col min="6914" max="6914" width="4.5703125" style="142" customWidth="1"/>
    <col min="6915" max="6915" width="6.85546875" style="142" customWidth="1"/>
    <col min="6916" max="6916" width="81.7109375" style="142" customWidth="1"/>
    <col min="6917" max="6917" width="37.140625" style="142" customWidth="1"/>
    <col min="6918" max="6918" width="24.7109375" style="142" customWidth="1"/>
    <col min="6919" max="6919" width="11.7109375" style="142" customWidth="1"/>
    <col min="6920" max="6920" width="12" style="142" bestFit="1" customWidth="1"/>
    <col min="6921" max="6921" width="21.7109375" style="142" customWidth="1"/>
    <col min="6922" max="7169" width="9.140625" style="142"/>
    <col min="7170" max="7170" width="4.5703125" style="142" customWidth="1"/>
    <col min="7171" max="7171" width="6.85546875" style="142" customWidth="1"/>
    <col min="7172" max="7172" width="81.7109375" style="142" customWidth="1"/>
    <col min="7173" max="7173" width="37.140625" style="142" customWidth="1"/>
    <col min="7174" max="7174" width="24.7109375" style="142" customWidth="1"/>
    <col min="7175" max="7175" width="11.7109375" style="142" customWidth="1"/>
    <col min="7176" max="7176" width="12" style="142" bestFit="1" customWidth="1"/>
    <col min="7177" max="7177" width="21.7109375" style="142" customWidth="1"/>
    <col min="7178" max="7425" width="9.140625" style="142"/>
    <col min="7426" max="7426" width="4.5703125" style="142" customWidth="1"/>
    <col min="7427" max="7427" width="6.85546875" style="142" customWidth="1"/>
    <col min="7428" max="7428" width="81.7109375" style="142" customWidth="1"/>
    <col min="7429" max="7429" width="37.140625" style="142" customWidth="1"/>
    <col min="7430" max="7430" width="24.7109375" style="142" customWidth="1"/>
    <col min="7431" max="7431" width="11.7109375" style="142" customWidth="1"/>
    <col min="7432" max="7432" width="12" style="142" bestFit="1" customWidth="1"/>
    <col min="7433" max="7433" width="21.7109375" style="142" customWidth="1"/>
    <col min="7434" max="7681" width="9.140625" style="142"/>
    <col min="7682" max="7682" width="4.5703125" style="142" customWidth="1"/>
    <col min="7683" max="7683" width="6.85546875" style="142" customWidth="1"/>
    <col min="7684" max="7684" width="81.7109375" style="142" customWidth="1"/>
    <col min="7685" max="7685" width="37.140625" style="142" customWidth="1"/>
    <col min="7686" max="7686" width="24.7109375" style="142" customWidth="1"/>
    <col min="7687" max="7687" width="11.7109375" style="142" customWidth="1"/>
    <col min="7688" max="7688" width="12" style="142" bestFit="1" customWidth="1"/>
    <col min="7689" max="7689" width="21.7109375" style="142" customWidth="1"/>
    <col min="7690" max="7937" width="9.140625" style="142"/>
    <col min="7938" max="7938" width="4.5703125" style="142" customWidth="1"/>
    <col min="7939" max="7939" width="6.85546875" style="142" customWidth="1"/>
    <col min="7940" max="7940" width="81.7109375" style="142" customWidth="1"/>
    <col min="7941" max="7941" width="37.140625" style="142" customWidth="1"/>
    <col min="7942" max="7942" width="24.7109375" style="142" customWidth="1"/>
    <col min="7943" max="7943" width="11.7109375" style="142" customWidth="1"/>
    <col min="7944" max="7944" width="12" style="142" bestFit="1" customWidth="1"/>
    <col min="7945" max="7945" width="21.7109375" style="142" customWidth="1"/>
    <col min="7946" max="8193" width="9.140625" style="142"/>
    <col min="8194" max="8194" width="4.5703125" style="142" customWidth="1"/>
    <col min="8195" max="8195" width="6.85546875" style="142" customWidth="1"/>
    <col min="8196" max="8196" width="81.7109375" style="142" customWidth="1"/>
    <col min="8197" max="8197" width="37.140625" style="142" customWidth="1"/>
    <col min="8198" max="8198" width="24.7109375" style="142" customWidth="1"/>
    <col min="8199" max="8199" width="11.7109375" style="142" customWidth="1"/>
    <col min="8200" max="8200" width="12" style="142" bestFit="1" customWidth="1"/>
    <col min="8201" max="8201" width="21.7109375" style="142" customWidth="1"/>
    <col min="8202" max="8449" width="9.140625" style="142"/>
    <col min="8450" max="8450" width="4.5703125" style="142" customWidth="1"/>
    <col min="8451" max="8451" width="6.85546875" style="142" customWidth="1"/>
    <col min="8452" max="8452" width="81.7109375" style="142" customWidth="1"/>
    <col min="8453" max="8453" width="37.140625" style="142" customWidth="1"/>
    <col min="8454" max="8454" width="24.7109375" style="142" customWidth="1"/>
    <col min="8455" max="8455" width="11.7109375" style="142" customWidth="1"/>
    <col min="8456" max="8456" width="12" style="142" bestFit="1" customWidth="1"/>
    <col min="8457" max="8457" width="21.7109375" style="142" customWidth="1"/>
    <col min="8458" max="8705" width="9.140625" style="142"/>
    <col min="8706" max="8706" width="4.5703125" style="142" customWidth="1"/>
    <col min="8707" max="8707" width="6.85546875" style="142" customWidth="1"/>
    <col min="8708" max="8708" width="81.7109375" style="142" customWidth="1"/>
    <col min="8709" max="8709" width="37.140625" style="142" customWidth="1"/>
    <col min="8710" max="8710" width="24.7109375" style="142" customWidth="1"/>
    <col min="8711" max="8711" width="11.7109375" style="142" customWidth="1"/>
    <col min="8712" max="8712" width="12" style="142" bestFit="1" customWidth="1"/>
    <col min="8713" max="8713" width="21.7109375" style="142" customWidth="1"/>
    <col min="8714" max="8961" width="9.140625" style="142"/>
    <col min="8962" max="8962" width="4.5703125" style="142" customWidth="1"/>
    <col min="8963" max="8963" width="6.85546875" style="142" customWidth="1"/>
    <col min="8964" max="8964" width="81.7109375" style="142" customWidth="1"/>
    <col min="8965" max="8965" width="37.140625" style="142" customWidth="1"/>
    <col min="8966" max="8966" width="24.7109375" style="142" customWidth="1"/>
    <col min="8967" max="8967" width="11.7109375" style="142" customWidth="1"/>
    <col min="8968" max="8968" width="12" style="142" bestFit="1" customWidth="1"/>
    <col min="8969" max="8969" width="21.7109375" style="142" customWidth="1"/>
    <col min="8970" max="9217" width="9.140625" style="142"/>
    <col min="9218" max="9218" width="4.5703125" style="142" customWidth="1"/>
    <col min="9219" max="9219" width="6.85546875" style="142" customWidth="1"/>
    <col min="9220" max="9220" width="81.7109375" style="142" customWidth="1"/>
    <col min="9221" max="9221" width="37.140625" style="142" customWidth="1"/>
    <col min="9222" max="9222" width="24.7109375" style="142" customWidth="1"/>
    <col min="9223" max="9223" width="11.7109375" style="142" customWidth="1"/>
    <col min="9224" max="9224" width="12" style="142" bestFit="1" customWidth="1"/>
    <col min="9225" max="9225" width="21.7109375" style="142" customWidth="1"/>
    <col min="9226" max="9473" width="9.140625" style="142"/>
    <col min="9474" max="9474" width="4.5703125" style="142" customWidth="1"/>
    <col min="9475" max="9475" width="6.85546875" style="142" customWidth="1"/>
    <col min="9476" max="9476" width="81.7109375" style="142" customWidth="1"/>
    <col min="9477" max="9477" width="37.140625" style="142" customWidth="1"/>
    <col min="9478" max="9478" width="24.7109375" style="142" customWidth="1"/>
    <col min="9479" max="9479" width="11.7109375" style="142" customWidth="1"/>
    <col min="9480" max="9480" width="12" style="142" bestFit="1" customWidth="1"/>
    <col min="9481" max="9481" width="21.7109375" style="142" customWidth="1"/>
    <col min="9482" max="9729" width="9.140625" style="142"/>
    <col min="9730" max="9730" width="4.5703125" style="142" customWidth="1"/>
    <col min="9731" max="9731" width="6.85546875" style="142" customWidth="1"/>
    <col min="9732" max="9732" width="81.7109375" style="142" customWidth="1"/>
    <col min="9733" max="9733" width="37.140625" style="142" customWidth="1"/>
    <col min="9734" max="9734" width="24.7109375" style="142" customWidth="1"/>
    <col min="9735" max="9735" width="11.7109375" style="142" customWidth="1"/>
    <col min="9736" max="9736" width="12" style="142" bestFit="1" customWidth="1"/>
    <col min="9737" max="9737" width="21.7109375" style="142" customWidth="1"/>
    <col min="9738" max="9985" width="9.140625" style="142"/>
    <col min="9986" max="9986" width="4.5703125" style="142" customWidth="1"/>
    <col min="9987" max="9987" width="6.85546875" style="142" customWidth="1"/>
    <col min="9988" max="9988" width="81.7109375" style="142" customWidth="1"/>
    <col min="9989" max="9989" width="37.140625" style="142" customWidth="1"/>
    <col min="9990" max="9990" width="24.7109375" style="142" customWidth="1"/>
    <col min="9991" max="9991" width="11.7109375" style="142" customWidth="1"/>
    <col min="9992" max="9992" width="12" style="142" bestFit="1" customWidth="1"/>
    <col min="9993" max="9993" width="21.7109375" style="142" customWidth="1"/>
    <col min="9994" max="10241" width="9.140625" style="142"/>
    <col min="10242" max="10242" width="4.5703125" style="142" customWidth="1"/>
    <col min="10243" max="10243" width="6.85546875" style="142" customWidth="1"/>
    <col min="10244" max="10244" width="81.7109375" style="142" customWidth="1"/>
    <col min="10245" max="10245" width="37.140625" style="142" customWidth="1"/>
    <col min="10246" max="10246" width="24.7109375" style="142" customWidth="1"/>
    <col min="10247" max="10247" width="11.7109375" style="142" customWidth="1"/>
    <col min="10248" max="10248" width="12" style="142" bestFit="1" customWidth="1"/>
    <col min="10249" max="10249" width="21.7109375" style="142" customWidth="1"/>
    <col min="10250" max="10497" width="9.140625" style="142"/>
    <col min="10498" max="10498" width="4.5703125" style="142" customWidth="1"/>
    <col min="10499" max="10499" width="6.85546875" style="142" customWidth="1"/>
    <col min="10500" max="10500" width="81.7109375" style="142" customWidth="1"/>
    <col min="10501" max="10501" width="37.140625" style="142" customWidth="1"/>
    <col min="10502" max="10502" width="24.7109375" style="142" customWidth="1"/>
    <col min="10503" max="10503" width="11.7109375" style="142" customWidth="1"/>
    <col min="10504" max="10504" width="12" style="142" bestFit="1" customWidth="1"/>
    <col min="10505" max="10505" width="21.7109375" style="142" customWidth="1"/>
    <col min="10506" max="10753" width="9.140625" style="142"/>
    <col min="10754" max="10754" width="4.5703125" style="142" customWidth="1"/>
    <col min="10755" max="10755" width="6.85546875" style="142" customWidth="1"/>
    <col min="10756" max="10756" width="81.7109375" style="142" customWidth="1"/>
    <col min="10757" max="10757" width="37.140625" style="142" customWidth="1"/>
    <col min="10758" max="10758" width="24.7109375" style="142" customWidth="1"/>
    <col min="10759" max="10759" width="11.7109375" style="142" customWidth="1"/>
    <col min="10760" max="10760" width="12" style="142" bestFit="1" customWidth="1"/>
    <col min="10761" max="10761" width="21.7109375" style="142" customWidth="1"/>
    <col min="10762" max="11009" width="9.140625" style="142"/>
    <col min="11010" max="11010" width="4.5703125" style="142" customWidth="1"/>
    <col min="11011" max="11011" width="6.85546875" style="142" customWidth="1"/>
    <col min="11012" max="11012" width="81.7109375" style="142" customWidth="1"/>
    <col min="11013" max="11013" width="37.140625" style="142" customWidth="1"/>
    <col min="11014" max="11014" width="24.7109375" style="142" customWidth="1"/>
    <col min="11015" max="11015" width="11.7109375" style="142" customWidth="1"/>
    <col min="11016" max="11016" width="12" style="142" bestFit="1" customWidth="1"/>
    <col min="11017" max="11017" width="21.7109375" style="142" customWidth="1"/>
    <col min="11018" max="11265" width="9.140625" style="142"/>
    <col min="11266" max="11266" width="4.5703125" style="142" customWidth="1"/>
    <col min="11267" max="11267" width="6.85546875" style="142" customWidth="1"/>
    <col min="11268" max="11268" width="81.7109375" style="142" customWidth="1"/>
    <col min="11269" max="11269" width="37.140625" style="142" customWidth="1"/>
    <col min="11270" max="11270" width="24.7109375" style="142" customWidth="1"/>
    <col min="11271" max="11271" width="11.7109375" style="142" customWidth="1"/>
    <col min="11272" max="11272" width="12" style="142" bestFit="1" customWidth="1"/>
    <col min="11273" max="11273" width="21.7109375" style="142" customWidth="1"/>
    <col min="11274" max="11521" width="9.140625" style="142"/>
    <col min="11522" max="11522" width="4.5703125" style="142" customWidth="1"/>
    <col min="11523" max="11523" width="6.85546875" style="142" customWidth="1"/>
    <col min="11524" max="11524" width="81.7109375" style="142" customWidth="1"/>
    <col min="11525" max="11525" width="37.140625" style="142" customWidth="1"/>
    <col min="11526" max="11526" width="24.7109375" style="142" customWidth="1"/>
    <col min="11527" max="11527" width="11.7109375" style="142" customWidth="1"/>
    <col min="11528" max="11528" width="12" style="142" bestFit="1" customWidth="1"/>
    <col min="11529" max="11529" width="21.7109375" style="142" customWidth="1"/>
    <col min="11530" max="11777" width="9.140625" style="142"/>
    <col min="11778" max="11778" width="4.5703125" style="142" customWidth="1"/>
    <col min="11779" max="11779" width="6.85546875" style="142" customWidth="1"/>
    <col min="11780" max="11780" width="81.7109375" style="142" customWidth="1"/>
    <col min="11781" max="11781" width="37.140625" style="142" customWidth="1"/>
    <col min="11782" max="11782" width="24.7109375" style="142" customWidth="1"/>
    <col min="11783" max="11783" width="11.7109375" style="142" customWidth="1"/>
    <col min="11784" max="11784" width="12" style="142" bestFit="1" customWidth="1"/>
    <col min="11785" max="11785" width="21.7109375" style="142" customWidth="1"/>
    <col min="11786" max="12033" width="9.140625" style="142"/>
    <col min="12034" max="12034" width="4.5703125" style="142" customWidth="1"/>
    <col min="12035" max="12035" width="6.85546875" style="142" customWidth="1"/>
    <col min="12036" max="12036" width="81.7109375" style="142" customWidth="1"/>
    <col min="12037" max="12037" width="37.140625" style="142" customWidth="1"/>
    <col min="12038" max="12038" width="24.7109375" style="142" customWidth="1"/>
    <col min="12039" max="12039" width="11.7109375" style="142" customWidth="1"/>
    <col min="12040" max="12040" width="12" style="142" bestFit="1" customWidth="1"/>
    <col min="12041" max="12041" width="21.7109375" style="142" customWidth="1"/>
    <col min="12042" max="12289" width="9.140625" style="142"/>
    <col min="12290" max="12290" width="4.5703125" style="142" customWidth="1"/>
    <col min="12291" max="12291" width="6.85546875" style="142" customWidth="1"/>
    <col min="12292" max="12292" width="81.7109375" style="142" customWidth="1"/>
    <col min="12293" max="12293" width="37.140625" style="142" customWidth="1"/>
    <col min="12294" max="12294" width="24.7109375" style="142" customWidth="1"/>
    <col min="12295" max="12295" width="11.7109375" style="142" customWidth="1"/>
    <col min="12296" max="12296" width="12" style="142" bestFit="1" customWidth="1"/>
    <col min="12297" max="12297" width="21.7109375" style="142" customWidth="1"/>
    <col min="12298" max="12545" width="9.140625" style="142"/>
    <col min="12546" max="12546" width="4.5703125" style="142" customWidth="1"/>
    <col min="12547" max="12547" width="6.85546875" style="142" customWidth="1"/>
    <col min="12548" max="12548" width="81.7109375" style="142" customWidth="1"/>
    <col min="12549" max="12549" width="37.140625" style="142" customWidth="1"/>
    <col min="12550" max="12550" width="24.7109375" style="142" customWidth="1"/>
    <col min="12551" max="12551" width="11.7109375" style="142" customWidth="1"/>
    <col min="12552" max="12552" width="12" style="142" bestFit="1" customWidth="1"/>
    <col min="12553" max="12553" width="21.7109375" style="142" customWidth="1"/>
    <col min="12554" max="12801" width="9.140625" style="142"/>
    <col min="12802" max="12802" width="4.5703125" style="142" customWidth="1"/>
    <col min="12803" max="12803" width="6.85546875" style="142" customWidth="1"/>
    <col min="12804" max="12804" width="81.7109375" style="142" customWidth="1"/>
    <col min="12805" max="12805" width="37.140625" style="142" customWidth="1"/>
    <col min="12806" max="12806" width="24.7109375" style="142" customWidth="1"/>
    <col min="12807" max="12807" width="11.7109375" style="142" customWidth="1"/>
    <col min="12808" max="12808" width="12" style="142" bestFit="1" customWidth="1"/>
    <col min="12809" max="12809" width="21.7109375" style="142" customWidth="1"/>
    <col min="12810" max="13057" width="9.140625" style="142"/>
    <col min="13058" max="13058" width="4.5703125" style="142" customWidth="1"/>
    <col min="13059" max="13059" width="6.85546875" style="142" customWidth="1"/>
    <col min="13060" max="13060" width="81.7109375" style="142" customWidth="1"/>
    <col min="13061" max="13061" width="37.140625" style="142" customWidth="1"/>
    <col min="13062" max="13062" width="24.7109375" style="142" customWidth="1"/>
    <col min="13063" max="13063" width="11.7109375" style="142" customWidth="1"/>
    <col min="13064" max="13064" width="12" style="142" bestFit="1" customWidth="1"/>
    <col min="13065" max="13065" width="21.7109375" style="142" customWidth="1"/>
    <col min="13066" max="13313" width="9.140625" style="142"/>
    <col min="13314" max="13314" width="4.5703125" style="142" customWidth="1"/>
    <col min="13315" max="13315" width="6.85546875" style="142" customWidth="1"/>
    <col min="13316" max="13316" width="81.7109375" style="142" customWidth="1"/>
    <col min="13317" max="13317" width="37.140625" style="142" customWidth="1"/>
    <col min="13318" max="13318" width="24.7109375" style="142" customWidth="1"/>
    <col min="13319" max="13319" width="11.7109375" style="142" customWidth="1"/>
    <col min="13320" max="13320" width="12" style="142" bestFit="1" customWidth="1"/>
    <col min="13321" max="13321" width="21.7109375" style="142" customWidth="1"/>
    <col min="13322" max="13569" width="9.140625" style="142"/>
    <col min="13570" max="13570" width="4.5703125" style="142" customWidth="1"/>
    <col min="13571" max="13571" width="6.85546875" style="142" customWidth="1"/>
    <col min="13572" max="13572" width="81.7109375" style="142" customWidth="1"/>
    <col min="13573" max="13573" width="37.140625" style="142" customWidth="1"/>
    <col min="13574" max="13574" width="24.7109375" style="142" customWidth="1"/>
    <col min="13575" max="13575" width="11.7109375" style="142" customWidth="1"/>
    <col min="13576" max="13576" width="12" style="142" bestFit="1" customWidth="1"/>
    <col min="13577" max="13577" width="21.7109375" style="142" customWidth="1"/>
    <col min="13578" max="13825" width="9.140625" style="142"/>
    <col min="13826" max="13826" width="4.5703125" style="142" customWidth="1"/>
    <col min="13827" max="13827" width="6.85546875" style="142" customWidth="1"/>
    <col min="13828" max="13828" width="81.7109375" style="142" customWidth="1"/>
    <col min="13829" max="13829" width="37.140625" style="142" customWidth="1"/>
    <col min="13830" max="13830" width="24.7109375" style="142" customWidth="1"/>
    <col min="13831" max="13831" width="11.7109375" style="142" customWidth="1"/>
    <col min="13832" max="13832" width="12" style="142" bestFit="1" customWidth="1"/>
    <col min="13833" max="13833" width="21.7109375" style="142" customWidth="1"/>
    <col min="13834" max="14081" width="9.140625" style="142"/>
    <col min="14082" max="14082" width="4.5703125" style="142" customWidth="1"/>
    <col min="14083" max="14083" width="6.85546875" style="142" customWidth="1"/>
    <col min="14084" max="14084" width="81.7109375" style="142" customWidth="1"/>
    <col min="14085" max="14085" width="37.140625" style="142" customWidth="1"/>
    <col min="14086" max="14086" width="24.7109375" style="142" customWidth="1"/>
    <col min="14087" max="14087" width="11.7109375" style="142" customWidth="1"/>
    <col min="14088" max="14088" width="12" style="142" bestFit="1" customWidth="1"/>
    <col min="14089" max="14089" width="21.7109375" style="142" customWidth="1"/>
    <col min="14090" max="14337" width="9.140625" style="142"/>
    <col min="14338" max="14338" width="4.5703125" style="142" customWidth="1"/>
    <col min="14339" max="14339" width="6.85546875" style="142" customWidth="1"/>
    <col min="14340" max="14340" width="81.7109375" style="142" customWidth="1"/>
    <col min="14341" max="14341" width="37.140625" style="142" customWidth="1"/>
    <col min="14342" max="14342" width="24.7109375" style="142" customWidth="1"/>
    <col min="14343" max="14343" width="11.7109375" style="142" customWidth="1"/>
    <col min="14344" max="14344" width="12" style="142" bestFit="1" customWidth="1"/>
    <col min="14345" max="14345" width="21.7109375" style="142" customWidth="1"/>
    <col min="14346" max="14593" width="9.140625" style="142"/>
    <col min="14594" max="14594" width="4.5703125" style="142" customWidth="1"/>
    <col min="14595" max="14595" width="6.85546875" style="142" customWidth="1"/>
    <col min="14596" max="14596" width="81.7109375" style="142" customWidth="1"/>
    <col min="14597" max="14597" width="37.140625" style="142" customWidth="1"/>
    <col min="14598" max="14598" width="24.7109375" style="142" customWidth="1"/>
    <col min="14599" max="14599" width="11.7109375" style="142" customWidth="1"/>
    <col min="14600" max="14600" width="12" style="142" bestFit="1" customWidth="1"/>
    <col min="14601" max="14601" width="21.7109375" style="142" customWidth="1"/>
    <col min="14602" max="14849" width="9.140625" style="142"/>
    <col min="14850" max="14850" width="4.5703125" style="142" customWidth="1"/>
    <col min="14851" max="14851" width="6.85546875" style="142" customWidth="1"/>
    <col min="14852" max="14852" width="81.7109375" style="142" customWidth="1"/>
    <col min="14853" max="14853" width="37.140625" style="142" customWidth="1"/>
    <col min="14854" max="14854" width="24.7109375" style="142" customWidth="1"/>
    <col min="14855" max="14855" width="11.7109375" style="142" customWidth="1"/>
    <col min="14856" max="14856" width="12" style="142" bestFit="1" customWidth="1"/>
    <col min="14857" max="14857" width="21.7109375" style="142" customWidth="1"/>
    <col min="14858" max="15105" width="9.140625" style="142"/>
    <col min="15106" max="15106" width="4.5703125" style="142" customWidth="1"/>
    <col min="15107" max="15107" width="6.85546875" style="142" customWidth="1"/>
    <col min="15108" max="15108" width="81.7109375" style="142" customWidth="1"/>
    <col min="15109" max="15109" width="37.140625" style="142" customWidth="1"/>
    <col min="15110" max="15110" width="24.7109375" style="142" customWidth="1"/>
    <col min="15111" max="15111" width="11.7109375" style="142" customWidth="1"/>
    <col min="15112" max="15112" width="12" style="142" bestFit="1" customWidth="1"/>
    <col min="15113" max="15113" width="21.7109375" style="142" customWidth="1"/>
    <col min="15114" max="15361" width="9.140625" style="142"/>
    <col min="15362" max="15362" width="4.5703125" style="142" customWidth="1"/>
    <col min="15363" max="15363" width="6.85546875" style="142" customWidth="1"/>
    <col min="15364" max="15364" width="81.7109375" style="142" customWidth="1"/>
    <col min="15365" max="15365" width="37.140625" style="142" customWidth="1"/>
    <col min="15366" max="15366" width="24.7109375" style="142" customWidth="1"/>
    <col min="15367" max="15367" width="11.7109375" style="142" customWidth="1"/>
    <col min="15368" max="15368" width="12" style="142" bestFit="1" customWidth="1"/>
    <col min="15369" max="15369" width="21.7109375" style="142" customWidth="1"/>
    <col min="15370" max="15617" width="9.140625" style="142"/>
    <col min="15618" max="15618" width="4.5703125" style="142" customWidth="1"/>
    <col min="15619" max="15619" width="6.85546875" style="142" customWidth="1"/>
    <col min="15620" max="15620" width="81.7109375" style="142" customWidth="1"/>
    <col min="15621" max="15621" width="37.140625" style="142" customWidth="1"/>
    <col min="15622" max="15622" width="24.7109375" style="142" customWidth="1"/>
    <col min="15623" max="15623" width="11.7109375" style="142" customWidth="1"/>
    <col min="15624" max="15624" width="12" style="142" bestFit="1" customWidth="1"/>
    <col min="15625" max="15625" width="21.7109375" style="142" customWidth="1"/>
    <col min="15626" max="15873" width="9.140625" style="142"/>
    <col min="15874" max="15874" width="4.5703125" style="142" customWidth="1"/>
    <col min="15875" max="15875" width="6.85546875" style="142" customWidth="1"/>
    <col min="15876" max="15876" width="81.7109375" style="142" customWidth="1"/>
    <col min="15877" max="15877" width="37.140625" style="142" customWidth="1"/>
    <col min="15878" max="15878" width="24.7109375" style="142" customWidth="1"/>
    <col min="15879" max="15879" width="11.7109375" style="142" customWidth="1"/>
    <col min="15880" max="15880" width="12" style="142" bestFit="1" customWidth="1"/>
    <col min="15881" max="15881" width="21.7109375" style="142" customWidth="1"/>
    <col min="15882" max="16129" width="9.140625" style="142"/>
    <col min="16130" max="16130" width="4.5703125" style="142" customWidth="1"/>
    <col min="16131" max="16131" width="6.85546875" style="142" customWidth="1"/>
    <col min="16132" max="16132" width="81.7109375" style="142" customWidth="1"/>
    <col min="16133" max="16133" width="37.140625" style="142" customWidth="1"/>
    <col min="16134" max="16134" width="24.7109375" style="142" customWidth="1"/>
    <col min="16135" max="16135" width="11.7109375" style="142" customWidth="1"/>
    <col min="16136" max="16136" width="12" style="142" bestFit="1" customWidth="1"/>
    <col min="16137" max="16137" width="21.7109375" style="142" customWidth="1"/>
    <col min="16138" max="16384" width="9.140625" style="142"/>
  </cols>
  <sheetData>
    <row r="1" spans="1:10" ht="18" customHeight="1" thickBot="1">
      <c r="A1" s="406" t="s">
        <v>2339</v>
      </c>
      <c r="B1" s="406"/>
      <c r="C1" s="406"/>
      <c r="D1" s="406"/>
      <c r="E1" s="406"/>
      <c r="F1" s="406"/>
      <c r="G1" s="406"/>
      <c r="H1" s="406"/>
    </row>
    <row r="2" spans="1:10" ht="30" customHeight="1" thickTop="1">
      <c r="A2" s="143" t="s">
        <v>259</v>
      </c>
      <c r="B2" s="144" t="s">
        <v>260</v>
      </c>
      <c r="C2" s="144" t="s">
        <v>261</v>
      </c>
      <c r="D2" s="144"/>
      <c r="E2" s="144" t="s">
        <v>263</v>
      </c>
      <c r="F2" s="144" t="s">
        <v>264</v>
      </c>
      <c r="G2" s="144" t="s">
        <v>265</v>
      </c>
      <c r="H2" s="145" t="s">
        <v>266</v>
      </c>
    </row>
    <row r="3" spans="1:10" s="151" customFormat="1" ht="12" customHeight="1" thickBot="1">
      <c r="A3" s="146">
        <v>1</v>
      </c>
      <c r="B3" s="147">
        <v>2</v>
      </c>
      <c r="C3" s="147" t="s">
        <v>2340</v>
      </c>
      <c r="D3" s="147"/>
      <c r="E3" s="148">
        <v>4</v>
      </c>
      <c r="F3" s="149">
        <v>5</v>
      </c>
      <c r="G3" s="149">
        <v>6</v>
      </c>
      <c r="H3" s="150">
        <v>7</v>
      </c>
    </row>
    <row r="4" spans="1:10" s="157" customFormat="1" ht="15" customHeight="1" thickTop="1">
      <c r="A4" s="152">
        <v>1</v>
      </c>
      <c r="B4" s="153">
        <v>19</v>
      </c>
      <c r="C4" s="154" t="s">
        <v>2341</v>
      </c>
      <c r="D4" s="166" t="str">
        <f t="shared" ref="D4:D67" si="0">C4&amp;" ("&amp;B4&amp;")"</f>
        <v>HRVATSKI SABOR (19)</v>
      </c>
      <c r="E4" s="154" t="s">
        <v>2342</v>
      </c>
      <c r="F4" s="154" t="s">
        <v>268</v>
      </c>
      <c r="G4" s="155">
        <v>3205860</v>
      </c>
      <c r="H4" s="156" t="s">
        <v>2343</v>
      </c>
    </row>
    <row r="5" spans="1:10" s="157" customFormat="1" ht="15" customHeight="1">
      <c r="A5" s="152">
        <f>+A4+1</f>
        <v>2</v>
      </c>
      <c r="B5" s="158">
        <v>52321</v>
      </c>
      <c r="C5" s="154" t="s">
        <v>2344</v>
      </c>
      <c r="D5" s="166" t="str">
        <f t="shared" si="0"/>
        <v>POVJERENSTVO ZA FISKALNU POLITIKU (52321)</v>
      </c>
      <c r="E5" s="154" t="s">
        <v>2345</v>
      </c>
      <c r="F5" s="154" t="s">
        <v>268</v>
      </c>
      <c r="G5" s="155">
        <v>5513260</v>
      </c>
      <c r="H5" s="156" t="s">
        <v>2346</v>
      </c>
    </row>
    <row r="6" spans="1:10" s="157" customFormat="1" ht="15" customHeight="1">
      <c r="A6" s="152">
        <f t="shared" ref="A6:A69" si="1">+A5+1</f>
        <v>3</v>
      </c>
      <c r="B6" s="159">
        <v>42434</v>
      </c>
      <c r="C6" s="160" t="s">
        <v>2347</v>
      </c>
      <c r="D6" s="166" t="str">
        <f t="shared" si="0"/>
        <v>DRŽAVNO IZBORNO POVJERENSTVO REPUBLIKE HRVATSKE (42434)</v>
      </c>
      <c r="E6" s="160" t="s">
        <v>2348</v>
      </c>
      <c r="F6" s="160" t="s">
        <v>268</v>
      </c>
      <c r="G6" s="161">
        <v>2197278</v>
      </c>
      <c r="H6" s="162" t="s">
        <v>2349</v>
      </c>
    </row>
    <row r="7" spans="1:10" s="157" customFormat="1" ht="15" customHeight="1">
      <c r="A7" s="152">
        <f t="shared" si="1"/>
        <v>4</v>
      </c>
      <c r="B7" s="159">
        <v>46028</v>
      </c>
      <c r="C7" s="154" t="s">
        <v>2350</v>
      </c>
      <c r="D7" s="166" t="str">
        <f t="shared" si="0"/>
        <v>URED PREDSJEDNICE REPUBLIKE HRVATSKE PO PRESTANKU OBNAŠANJA DUŽNOSTI (46028)</v>
      </c>
      <c r="E7" s="154" t="s">
        <v>2351</v>
      </c>
      <c r="F7" s="154" t="s">
        <v>268</v>
      </c>
      <c r="G7" s="155">
        <v>2611660</v>
      </c>
      <c r="H7" s="156" t="s">
        <v>2352</v>
      </c>
    </row>
    <row r="8" spans="1:10" s="163" customFormat="1" ht="15" customHeight="1">
      <c r="A8" s="152">
        <f t="shared" si="1"/>
        <v>5</v>
      </c>
      <c r="B8" s="159">
        <v>35</v>
      </c>
      <c r="C8" s="154" t="s">
        <v>2353</v>
      </c>
      <c r="D8" s="166" t="str">
        <f t="shared" si="0"/>
        <v>URED PREDSJEDNIKA REPUBLIKE HRVATSKE (35)</v>
      </c>
      <c r="E8" s="154" t="s">
        <v>2354</v>
      </c>
      <c r="F8" s="154" t="s">
        <v>268</v>
      </c>
      <c r="G8" s="155">
        <v>3220346</v>
      </c>
      <c r="H8" s="156" t="s">
        <v>2355</v>
      </c>
      <c r="J8" s="157"/>
    </row>
    <row r="9" spans="1:10" s="157" customFormat="1" ht="15" customHeight="1">
      <c r="A9" s="152">
        <f t="shared" si="1"/>
        <v>6</v>
      </c>
      <c r="B9" s="159">
        <v>6031</v>
      </c>
      <c r="C9" s="154" t="s">
        <v>2356</v>
      </c>
      <c r="D9" s="166" t="str">
        <f t="shared" si="0"/>
        <v>USTAVNI SUD REPUBLIKE HRVATSKE (6031)</v>
      </c>
      <c r="E9" s="154" t="s">
        <v>2357</v>
      </c>
      <c r="F9" s="154" t="s">
        <v>268</v>
      </c>
      <c r="G9" s="155">
        <v>3206084</v>
      </c>
      <c r="H9" s="156" t="s">
        <v>2358</v>
      </c>
    </row>
    <row r="10" spans="1:10" s="157" customFormat="1" ht="15" customHeight="1">
      <c r="A10" s="152">
        <f t="shared" si="1"/>
        <v>7</v>
      </c>
      <c r="B10" s="159">
        <v>20833</v>
      </c>
      <c r="C10" s="154" t="s">
        <v>2359</v>
      </c>
      <c r="D10" s="166" t="str">
        <f t="shared" si="0"/>
        <v>AGENCIJA ZA ZAŠTITU TRŽIŠNOG NATJECANJA (20833)</v>
      </c>
      <c r="E10" s="154" t="s">
        <v>2360</v>
      </c>
      <c r="F10" s="154" t="s">
        <v>268</v>
      </c>
      <c r="G10" s="155">
        <v>1253433</v>
      </c>
      <c r="H10" s="156" t="s">
        <v>2361</v>
      </c>
    </row>
    <row r="11" spans="1:10" s="157" customFormat="1" ht="15" customHeight="1">
      <c r="A11" s="152">
        <f t="shared" si="1"/>
        <v>8</v>
      </c>
      <c r="B11" s="159">
        <v>51</v>
      </c>
      <c r="C11" s="154" t="s">
        <v>2362</v>
      </c>
      <c r="D11" s="166" t="str">
        <f t="shared" si="0"/>
        <v>VLADA REPUBLIKE HRVATSKE (51)</v>
      </c>
      <c r="E11" s="154" t="s">
        <v>2363</v>
      </c>
      <c r="F11" s="154" t="s">
        <v>268</v>
      </c>
      <c r="G11" s="155">
        <v>3205924</v>
      </c>
      <c r="H11" s="156" t="s">
        <v>2364</v>
      </c>
    </row>
    <row r="12" spans="1:10" ht="15" customHeight="1">
      <c r="A12" s="164">
        <f t="shared" si="1"/>
        <v>9</v>
      </c>
      <c r="B12" s="165">
        <v>23753</v>
      </c>
      <c r="C12" s="166" t="s">
        <v>2365</v>
      </c>
      <c r="D12" s="166" t="str">
        <f t="shared" si="0"/>
        <v>URED PREDSJEDNIKA VLADE REPUBLIKE HRVATSKE (23753)</v>
      </c>
      <c r="E12" s="166" t="s">
        <v>2363</v>
      </c>
      <c r="F12" s="166" t="s">
        <v>268</v>
      </c>
      <c r="G12" s="167">
        <v>1676504</v>
      </c>
      <c r="H12" s="168" t="s">
        <v>2366</v>
      </c>
      <c r="J12" s="157"/>
    </row>
    <row r="13" spans="1:10" ht="15" customHeight="1">
      <c r="A13" s="164">
        <f t="shared" si="1"/>
        <v>10</v>
      </c>
      <c r="B13" s="165">
        <v>51386</v>
      </c>
      <c r="C13" s="166" t="s">
        <v>2367</v>
      </c>
      <c r="D13" s="166" t="str">
        <f t="shared" si="0"/>
        <v>URED POTPREDSJEDNIKA VLADE REPUBLIKE HRVATSKE (51386)</v>
      </c>
      <c r="E13" s="166" t="s">
        <v>2363</v>
      </c>
      <c r="F13" s="166" t="s">
        <v>268</v>
      </c>
      <c r="G13" s="167">
        <v>5294584</v>
      </c>
      <c r="H13" s="168" t="s">
        <v>2368</v>
      </c>
      <c r="J13" s="157"/>
    </row>
    <row r="14" spans="1:10" ht="15" customHeight="1">
      <c r="A14" s="164">
        <f t="shared" si="1"/>
        <v>11</v>
      </c>
      <c r="B14" s="165">
        <v>22275</v>
      </c>
      <c r="C14" s="166" t="s">
        <v>2369</v>
      </c>
      <c r="D14" s="166" t="str">
        <f t="shared" si="0"/>
        <v>URED ZA UDRUGE (22275)</v>
      </c>
      <c r="E14" s="166" t="s">
        <v>2370</v>
      </c>
      <c r="F14" s="166" t="s">
        <v>268</v>
      </c>
      <c r="G14" s="167">
        <v>1404113</v>
      </c>
      <c r="H14" s="168" t="s">
        <v>2371</v>
      </c>
      <c r="J14" s="157"/>
    </row>
    <row r="15" spans="1:10" ht="15" customHeight="1">
      <c r="A15" s="164">
        <f t="shared" si="1"/>
        <v>12</v>
      </c>
      <c r="B15" s="165">
        <v>47406</v>
      </c>
      <c r="C15" s="166" t="s">
        <v>2372</v>
      </c>
      <c r="D15" s="166" t="str">
        <f t="shared" si="0"/>
        <v>URED ZASTUPNIKA REPUBLIKE HRVATSKE PRED EUROPSKIM SUDOM ZA LJUDSKA PRAVA  (47406)</v>
      </c>
      <c r="E15" s="166" t="s">
        <v>2373</v>
      </c>
      <c r="F15" s="166" t="s">
        <v>268</v>
      </c>
      <c r="G15" s="167">
        <v>2864851</v>
      </c>
      <c r="H15" s="168" t="s">
        <v>2374</v>
      </c>
      <c r="J15" s="157"/>
    </row>
    <row r="16" spans="1:10" ht="15" customHeight="1">
      <c r="A16" s="164">
        <f t="shared" si="1"/>
        <v>13</v>
      </c>
      <c r="B16" s="165">
        <v>23979</v>
      </c>
      <c r="C16" s="166" t="s">
        <v>2375</v>
      </c>
      <c r="D16" s="166" t="str">
        <f t="shared" si="0"/>
        <v>STRUČNA SLUŽBA SAVJETA ZA NACIONALNE MANJINE (23979)</v>
      </c>
      <c r="E16" s="166" t="s">
        <v>2376</v>
      </c>
      <c r="F16" s="166" t="s">
        <v>268</v>
      </c>
      <c r="G16" s="167">
        <v>1730118</v>
      </c>
      <c r="H16" s="168" t="s">
        <v>2377</v>
      </c>
      <c r="J16" s="157"/>
    </row>
    <row r="17" spans="1:10" ht="15" customHeight="1">
      <c r="A17" s="164">
        <f t="shared" si="1"/>
        <v>14</v>
      </c>
      <c r="B17" s="165">
        <v>115</v>
      </c>
      <c r="C17" s="166" t="s">
        <v>2378</v>
      </c>
      <c r="D17" s="166" t="str">
        <f t="shared" si="0"/>
        <v>URED ZA ZAKONODAVSTVO (115)</v>
      </c>
      <c r="E17" s="166" t="s">
        <v>2363</v>
      </c>
      <c r="F17" s="166" t="s">
        <v>268</v>
      </c>
      <c r="G17" s="167">
        <v>3205959</v>
      </c>
      <c r="H17" s="168" t="s">
        <v>2379</v>
      </c>
      <c r="J17" s="157"/>
    </row>
    <row r="18" spans="1:10" ht="15" customHeight="1">
      <c r="A18" s="164">
        <f t="shared" si="1"/>
        <v>15</v>
      </c>
      <c r="B18" s="165">
        <v>123</v>
      </c>
      <c r="C18" s="166" t="s">
        <v>2380</v>
      </c>
      <c r="D18" s="166" t="str">
        <f t="shared" si="0"/>
        <v>URED ZA OPĆE POSLOVE HRVATSKOG SABORA I VLADE REPUBLIKE HRVATSKE (123)</v>
      </c>
      <c r="E18" s="166" t="s">
        <v>2381</v>
      </c>
      <c r="F18" s="166" t="s">
        <v>268</v>
      </c>
      <c r="G18" s="167">
        <v>3205916</v>
      </c>
      <c r="H18" s="168" t="s">
        <v>2382</v>
      </c>
      <c r="J18" s="157"/>
    </row>
    <row r="19" spans="1:10" ht="15" customHeight="1">
      <c r="A19" s="164">
        <f t="shared" si="1"/>
        <v>16</v>
      </c>
      <c r="B19" s="165">
        <v>23673</v>
      </c>
      <c r="C19" s="166" t="s">
        <v>2383</v>
      </c>
      <c r="D19" s="166" t="str">
        <f t="shared" si="0"/>
        <v>URED ZA PROTOKOL (23673)</v>
      </c>
      <c r="E19" s="166" t="s">
        <v>2363</v>
      </c>
      <c r="F19" s="166" t="s">
        <v>268</v>
      </c>
      <c r="G19" s="167">
        <v>1594478</v>
      </c>
      <c r="H19" s="168" t="s">
        <v>2384</v>
      </c>
      <c r="J19" s="157"/>
    </row>
    <row r="20" spans="1:10" ht="15" customHeight="1">
      <c r="A20" s="164">
        <f t="shared" si="1"/>
        <v>17</v>
      </c>
      <c r="B20" s="165">
        <v>23745</v>
      </c>
      <c r="C20" s="166" t="s">
        <v>2385</v>
      </c>
      <c r="D20" s="166" t="str">
        <f t="shared" si="0"/>
        <v>URED VLADE REPUBLIKE HRVATSKE ZA UNUTARNJU REVIZIJU (23745)</v>
      </c>
      <c r="E20" s="166" t="s">
        <v>2386</v>
      </c>
      <c r="F20" s="166" t="s">
        <v>268</v>
      </c>
      <c r="G20" s="167">
        <v>1654098</v>
      </c>
      <c r="H20" s="168" t="s">
        <v>2387</v>
      </c>
      <c r="J20" s="157"/>
    </row>
    <row r="21" spans="1:10" ht="24">
      <c r="A21" s="164">
        <f t="shared" si="1"/>
        <v>18</v>
      </c>
      <c r="B21" s="165">
        <v>23690</v>
      </c>
      <c r="C21" s="166" t="s">
        <v>2388</v>
      </c>
      <c r="D21" s="166" t="str">
        <f t="shared" si="0"/>
        <v>DIREKCIJA ZA KORIŠTENJE SLUŽBENIH ZRAKOPLOVA (23690)</v>
      </c>
      <c r="E21" s="166" t="s">
        <v>2389</v>
      </c>
      <c r="F21" s="166" t="s">
        <v>2390</v>
      </c>
      <c r="G21" s="167">
        <v>1604686</v>
      </c>
      <c r="H21" s="168" t="s">
        <v>2391</v>
      </c>
      <c r="J21" s="157"/>
    </row>
    <row r="22" spans="1:10" ht="15" customHeight="1">
      <c r="A22" s="164">
        <f t="shared" si="1"/>
        <v>19</v>
      </c>
      <c r="B22" s="165">
        <v>47422</v>
      </c>
      <c r="C22" s="166" t="s">
        <v>2392</v>
      </c>
      <c r="D22" s="166" t="str">
        <f t="shared" si="0"/>
        <v>URED ZA LJUDSKA PRAVA I PRAVA NACIONALNH MANJINA (47422)</v>
      </c>
      <c r="E22" s="166" t="s">
        <v>2376</v>
      </c>
      <c r="F22" s="166" t="s">
        <v>268</v>
      </c>
      <c r="G22" s="167">
        <v>2872781</v>
      </c>
      <c r="H22" s="168" t="s">
        <v>2393</v>
      </c>
      <c r="J22" s="157"/>
    </row>
    <row r="23" spans="1:10" ht="15" customHeight="1">
      <c r="A23" s="164">
        <f t="shared" si="1"/>
        <v>20</v>
      </c>
      <c r="B23" s="165">
        <v>48066</v>
      </c>
      <c r="C23" s="166" t="s">
        <v>2394</v>
      </c>
      <c r="D23" s="166" t="str">
        <f t="shared" si="0"/>
        <v>URED KOMISIJE ZA ODNOSE S VJERSKIM ZAJEDNICAMA (48066)</v>
      </c>
      <c r="E23" s="166" t="s">
        <v>2376</v>
      </c>
      <c r="F23" s="166" t="s">
        <v>268</v>
      </c>
      <c r="G23" s="169" t="s">
        <v>2395</v>
      </c>
      <c r="H23" s="168" t="s">
        <v>2396</v>
      </c>
      <c r="J23" s="157"/>
    </row>
    <row r="24" spans="1:10" ht="15" customHeight="1">
      <c r="A24" s="164">
        <f t="shared" si="1"/>
        <v>21</v>
      </c>
      <c r="B24" s="165">
        <v>24051</v>
      </c>
      <c r="C24" s="166" t="s">
        <v>2397</v>
      </c>
      <c r="D24" s="166" t="str">
        <f t="shared" si="0"/>
        <v>URED ZA RAVNOPRAVNOST SPOLOVA (24051)</v>
      </c>
      <c r="E24" s="166" t="s">
        <v>2376</v>
      </c>
      <c r="F24" s="166" t="s">
        <v>268</v>
      </c>
      <c r="G24" s="167">
        <v>1815342</v>
      </c>
      <c r="H24" s="168" t="s">
        <v>2398</v>
      </c>
      <c r="I24" s="170"/>
      <c r="J24" s="157"/>
    </row>
    <row r="25" spans="1:10" s="157" customFormat="1" ht="15" customHeight="1">
      <c r="A25" s="152">
        <f t="shared" si="1"/>
        <v>22</v>
      </c>
      <c r="B25" s="159">
        <v>20157</v>
      </c>
      <c r="C25" s="154" t="s">
        <v>2399</v>
      </c>
      <c r="D25" s="166" t="str">
        <f t="shared" si="0"/>
        <v>MINISTARSTVO FINANCIJA (20157)</v>
      </c>
      <c r="E25" s="154" t="s">
        <v>2400</v>
      </c>
      <c r="F25" s="154" t="s">
        <v>268</v>
      </c>
      <c r="G25" s="155">
        <v>3205991</v>
      </c>
      <c r="H25" s="156" t="s">
        <v>2401</v>
      </c>
    </row>
    <row r="26" spans="1:10" ht="15" customHeight="1">
      <c r="A26" s="164">
        <f>+A25+1</f>
        <v>23</v>
      </c>
      <c r="B26" s="165">
        <v>43732</v>
      </c>
      <c r="C26" s="166" t="s">
        <v>2402</v>
      </c>
      <c r="D26" s="166" t="str">
        <f t="shared" si="0"/>
        <v>AGENCIJA ZA REVIZIJU SUSTAVA PROVEDBE PROGRAMA EUROPSKE UNIJE (43732)</v>
      </c>
      <c r="E26" s="166" t="s">
        <v>2403</v>
      </c>
      <c r="F26" s="166" t="s">
        <v>268</v>
      </c>
      <c r="G26" s="167">
        <v>2400774</v>
      </c>
      <c r="H26" s="168" t="s">
        <v>2404</v>
      </c>
      <c r="J26" s="157"/>
    </row>
    <row r="27" spans="1:10" ht="15" customHeight="1">
      <c r="A27" s="164">
        <f t="shared" si="1"/>
        <v>24</v>
      </c>
      <c r="B27" s="165">
        <v>49286</v>
      </c>
      <c r="C27" s="166" t="s">
        <v>2405</v>
      </c>
      <c r="D27" s="166" t="str">
        <f t="shared" si="0"/>
        <v>ODBOR ZA STANDARDE FINANCIJSKOG IZVJEŠTAVANJA (49286)</v>
      </c>
      <c r="E27" s="166" t="s">
        <v>2400</v>
      </c>
      <c r="F27" s="166" t="s">
        <v>268</v>
      </c>
      <c r="G27" s="169" t="s">
        <v>2406</v>
      </c>
      <c r="H27" s="168" t="s">
        <v>2407</v>
      </c>
      <c r="J27" s="157"/>
    </row>
    <row r="28" spans="1:10" s="157" customFormat="1" ht="15" customHeight="1">
      <c r="A28" s="152">
        <f t="shared" si="1"/>
        <v>25</v>
      </c>
      <c r="B28" s="159">
        <v>40834</v>
      </c>
      <c r="C28" s="160" t="s">
        <v>2408</v>
      </c>
      <c r="D28" s="166" t="str">
        <f t="shared" si="0"/>
        <v>SIGURNOSNO OBAVJEŠTAJNA AGENCIJA (40834)</v>
      </c>
      <c r="E28" s="160" t="s">
        <v>2409</v>
      </c>
      <c r="F28" s="160" t="s">
        <v>268</v>
      </c>
      <c r="G28" s="161">
        <v>2111004</v>
      </c>
      <c r="H28" s="162" t="s">
        <v>2410</v>
      </c>
    </row>
    <row r="29" spans="1:10" s="157" customFormat="1" ht="15" customHeight="1">
      <c r="A29" s="152">
        <f t="shared" si="1"/>
        <v>26</v>
      </c>
      <c r="B29" s="159">
        <v>47334</v>
      </c>
      <c r="C29" s="160" t="s">
        <v>2411</v>
      </c>
      <c r="D29" s="166" t="str">
        <f t="shared" si="0"/>
        <v>SREDIŠNJI DRŽAVNI URED ZA SREDIŠNJU JAVNU NABAVU (47334)</v>
      </c>
      <c r="E29" s="160" t="s">
        <v>2412</v>
      </c>
      <c r="F29" s="160" t="s">
        <v>268</v>
      </c>
      <c r="G29" s="161">
        <v>2840731</v>
      </c>
      <c r="H29" s="162" t="s">
        <v>2413</v>
      </c>
    </row>
    <row r="30" spans="1:10" s="157" customFormat="1" ht="15" customHeight="1">
      <c r="A30" s="152">
        <f t="shared" si="1"/>
        <v>27</v>
      </c>
      <c r="B30" s="159">
        <v>174</v>
      </c>
      <c r="C30" s="160" t="s">
        <v>2414</v>
      </c>
      <c r="D30" s="166" t="str">
        <f t="shared" si="0"/>
        <v>MINISTARSTVO OBRANE (174)</v>
      </c>
      <c r="E30" s="160" t="s">
        <v>2415</v>
      </c>
      <c r="F30" s="160" t="s">
        <v>268</v>
      </c>
      <c r="G30" s="161">
        <v>3207595</v>
      </c>
      <c r="H30" s="162" t="s">
        <v>2416</v>
      </c>
    </row>
    <row r="31" spans="1:10" s="157" customFormat="1" ht="15" customHeight="1">
      <c r="A31" s="152">
        <f t="shared" si="1"/>
        <v>28</v>
      </c>
      <c r="B31" s="159">
        <v>47439</v>
      </c>
      <c r="C31" s="160" t="s">
        <v>2417</v>
      </c>
      <c r="D31" s="166" t="str">
        <f t="shared" si="0"/>
        <v>SREDIŠNJI DRŽAVNI URED ZA HRVATE IZVAN REPUBLIKE HRVATSKE (47439)</v>
      </c>
      <c r="E31" s="160" t="s">
        <v>2418</v>
      </c>
      <c r="F31" s="160" t="s">
        <v>268</v>
      </c>
      <c r="G31" s="161">
        <v>2875004</v>
      </c>
      <c r="H31" s="162" t="s">
        <v>2419</v>
      </c>
    </row>
    <row r="32" spans="1:10" s="157" customFormat="1" ht="15" customHeight="1">
      <c r="A32" s="164">
        <f t="shared" si="1"/>
        <v>29</v>
      </c>
      <c r="B32" s="165">
        <v>25917</v>
      </c>
      <c r="C32" s="166" t="s">
        <v>2420</v>
      </c>
      <c r="D32" s="166" t="str">
        <f t="shared" si="0"/>
        <v>HRVATSKA MATICA ISELJENIKA (25917)</v>
      </c>
      <c r="E32" s="166" t="s">
        <v>578</v>
      </c>
      <c r="F32" s="166" t="s">
        <v>268</v>
      </c>
      <c r="G32" s="167">
        <v>3277348</v>
      </c>
      <c r="H32" s="168" t="s">
        <v>2421</v>
      </c>
    </row>
    <row r="33" spans="1:10" s="157" customFormat="1" ht="15" customHeight="1">
      <c r="A33" s="152">
        <f t="shared" si="1"/>
        <v>30</v>
      </c>
      <c r="B33" s="159">
        <v>47932</v>
      </c>
      <c r="C33" s="160" t="s">
        <v>2422</v>
      </c>
      <c r="D33" s="166" t="str">
        <f t="shared" si="0"/>
        <v>SREDIŠNJI DRŽAVNI URED ZA OBNOVU I STAMBENO ZBRINJAVANJE  (47932)</v>
      </c>
      <c r="E33" s="160" t="s">
        <v>2423</v>
      </c>
      <c r="F33" s="160" t="s">
        <v>268</v>
      </c>
      <c r="G33" s="161">
        <v>4041186</v>
      </c>
      <c r="H33" s="162" t="s">
        <v>2424</v>
      </c>
    </row>
    <row r="34" spans="1:10" s="157" customFormat="1" ht="15" customHeight="1">
      <c r="A34" s="152">
        <f t="shared" si="1"/>
        <v>31</v>
      </c>
      <c r="B34" s="159">
        <v>49585</v>
      </c>
      <c r="C34" s="160" t="s">
        <v>2425</v>
      </c>
      <c r="D34" s="166" t="str">
        <f t="shared" si="0"/>
        <v>SREDIŠNJI DRŽAVNI URED ZA RAZVOJ DIGITALNOG DRUŠTVA (49585)</v>
      </c>
      <c r="E34" s="160" t="s">
        <v>2412</v>
      </c>
      <c r="F34" s="160" t="s">
        <v>268</v>
      </c>
      <c r="G34" s="171" t="s">
        <v>2426</v>
      </c>
      <c r="H34" s="162" t="s">
        <v>2427</v>
      </c>
    </row>
    <row r="35" spans="1:10" s="157" customFormat="1" ht="15" customHeight="1">
      <c r="A35" s="152">
        <f t="shared" si="1"/>
        <v>32</v>
      </c>
      <c r="B35" s="159">
        <v>51409</v>
      </c>
      <c r="C35" s="160" t="s">
        <v>2428</v>
      </c>
      <c r="D35" s="166" t="str">
        <f t="shared" si="0"/>
        <v>SREDIŠNJI DRŽAVNI URED ZA DEMOGRAFIJU I MLADE (51409)</v>
      </c>
      <c r="E35" s="160" t="s">
        <v>2429</v>
      </c>
      <c r="F35" s="160" t="s">
        <v>268</v>
      </c>
      <c r="G35" s="171">
        <v>5292441</v>
      </c>
      <c r="H35" s="162" t="s">
        <v>2430</v>
      </c>
    </row>
    <row r="36" spans="1:10" s="157" customFormat="1" ht="15" customHeight="1">
      <c r="A36" s="152">
        <f t="shared" si="1"/>
        <v>33</v>
      </c>
      <c r="B36" s="159">
        <v>50985</v>
      </c>
      <c r="C36" s="160" t="s">
        <v>2431</v>
      </c>
      <c r="D36" s="166" t="str">
        <f t="shared" si="0"/>
        <v>HRVATSKA VATROGASNA ZAJEDNICA (50985)</v>
      </c>
      <c r="E36" s="160" t="s">
        <v>2432</v>
      </c>
      <c r="F36" s="160" t="s">
        <v>268</v>
      </c>
      <c r="G36" s="161">
        <v>5205689</v>
      </c>
      <c r="H36" s="162" t="s">
        <v>2433</v>
      </c>
    </row>
    <row r="37" spans="1:10" s="157" customFormat="1" ht="15" customHeight="1">
      <c r="A37" s="164">
        <f t="shared" si="1"/>
        <v>34</v>
      </c>
      <c r="B37" s="165">
        <v>51853</v>
      </c>
      <c r="C37" s="166" t="s">
        <v>2434</v>
      </c>
      <c r="D37" s="166" t="str">
        <f t="shared" si="0"/>
        <v>DRŽAVNA VATROGASNA ŠKOLA (51853)</v>
      </c>
      <c r="E37" s="166" t="s">
        <v>2435</v>
      </c>
      <c r="F37" s="166" t="s">
        <v>268</v>
      </c>
      <c r="G37" s="167">
        <v>5379229</v>
      </c>
      <c r="H37" s="168">
        <v>68850110329</v>
      </c>
    </row>
    <row r="38" spans="1:10" s="157" customFormat="1" ht="15" customHeight="1">
      <c r="A38" s="152">
        <f t="shared" si="1"/>
        <v>35</v>
      </c>
      <c r="B38" s="159">
        <v>713</v>
      </c>
      <c r="C38" s="160" t="s">
        <v>2436</v>
      </c>
      <c r="D38" s="166" t="str">
        <f t="shared" si="0"/>
        <v>MINISTARSTVO UNUTARNJIH POSLOVA (713)</v>
      </c>
      <c r="E38" s="160" t="s">
        <v>2437</v>
      </c>
      <c r="F38" s="160" t="s">
        <v>268</v>
      </c>
      <c r="G38" s="161">
        <v>3281418</v>
      </c>
      <c r="H38" s="162" t="s">
        <v>2438</v>
      </c>
    </row>
    <row r="39" spans="1:10" s="157" customFormat="1" ht="15" customHeight="1">
      <c r="A39" s="152">
        <f t="shared" si="1"/>
        <v>36</v>
      </c>
      <c r="B39" s="159">
        <v>47037</v>
      </c>
      <c r="C39" s="160" t="s">
        <v>2439</v>
      </c>
      <c r="D39" s="166" t="str">
        <f t="shared" si="0"/>
        <v>MINISTARSTVO HRVATSKIH BRANITELJA (47037)</v>
      </c>
      <c r="E39" s="172" t="s">
        <v>2429</v>
      </c>
      <c r="F39" s="160" t="s">
        <v>268</v>
      </c>
      <c r="G39" s="161">
        <v>2829541</v>
      </c>
      <c r="H39" s="162" t="s">
        <v>2440</v>
      </c>
    </row>
    <row r="40" spans="1:10" s="157" customFormat="1" ht="15" customHeight="1">
      <c r="A40" s="164">
        <f t="shared" si="1"/>
        <v>37</v>
      </c>
      <c r="B40" s="165">
        <v>48314</v>
      </c>
      <c r="C40" s="166" t="s">
        <v>2441</v>
      </c>
      <c r="D40" s="166" t="str">
        <f t="shared" si="0"/>
        <v>JAVNA USTANOVA MEMORIJALNI CENTAR DOMOVINSKOG RATA VUKOVAR (48314)</v>
      </c>
      <c r="E40" s="166" t="s">
        <v>2442</v>
      </c>
      <c r="F40" s="166" t="s">
        <v>494</v>
      </c>
      <c r="G40" s="167">
        <v>4140966</v>
      </c>
      <c r="H40" s="168" t="s">
        <v>2443</v>
      </c>
    </row>
    <row r="41" spans="1:10" ht="15" customHeight="1">
      <c r="A41" s="164">
        <f t="shared" si="1"/>
        <v>38</v>
      </c>
      <c r="B41" s="165">
        <v>48710</v>
      </c>
      <c r="C41" s="166" t="s">
        <v>2444</v>
      </c>
      <c r="D41" s="166" t="str">
        <f t="shared" si="0"/>
        <v>DOM HRVATSKIH VETERANA (48710)</v>
      </c>
      <c r="E41" s="166" t="s">
        <v>2445</v>
      </c>
      <c r="F41" s="166" t="s">
        <v>268</v>
      </c>
      <c r="G41" s="167">
        <v>4335635</v>
      </c>
      <c r="H41" s="168" t="s">
        <v>2446</v>
      </c>
      <c r="J41" s="157"/>
    </row>
    <row r="42" spans="1:10" ht="15" customHeight="1">
      <c r="A42" s="164">
        <f t="shared" si="1"/>
        <v>39</v>
      </c>
      <c r="B42" s="165">
        <v>52313</v>
      </c>
      <c r="C42" s="166" t="s">
        <v>2447</v>
      </c>
      <c r="D42" s="166" t="str">
        <f t="shared" si="0"/>
        <v>VETERANSKI CENTAR (52313)</v>
      </c>
      <c r="E42" s="166" t="s">
        <v>2448</v>
      </c>
      <c r="F42" s="166" t="s">
        <v>268</v>
      </c>
      <c r="G42" s="167">
        <v>5475139</v>
      </c>
      <c r="H42" s="168">
        <v>38617796847</v>
      </c>
      <c r="J42" s="157"/>
    </row>
    <row r="43" spans="1:10" s="157" customFormat="1" ht="15" customHeight="1">
      <c r="A43" s="152">
        <f t="shared" si="1"/>
        <v>40</v>
      </c>
      <c r="B43" s="159">
        <v>721</v>
      </c>
      <c r="C43" s="160" t="s">
        <v>2449</v>
      </c>
      <c r="D43" s="166" t="str">
        <f t="shared" si="0"/>
        <v>MINISTARSTVO VANJSKIH I EUROPSKIH POSLOVA (721)</v>
      </c>
      <c r="E43" s="160" t="s">
        <v>2450</v>
      </c>
      <c r="F43" s="160" t="s">
        <v>268</v>
      </c>
      <c r="G43" s="161">
        <v>3230040</v>
      </c>
      <c r="H43" s="162" t="s">
        <v>2451</v>
      </c>
    </row>
    <row r="44" spans="1:10" s="157" customFormat="1" ht="15" customHeight="1">
      <c r="A44" s="152">
        <f t="shared" si="1"/>
        <v>41</v>
      </c>
      <c r="B44" s="159">
        <v>47852</v>
      </c>
      <c r="C44" s="160" t="s">
        <v>2452</v>
      </c>
      <c r="D44" s="166" t="str">
        <f t="shared" si="0"/>
        <v>POVJERENSTVO ZA ODLUČIVANJE O SUKOBU INTERESA (47852)</v>
      </c>
      <c r="E44" s="160" t="s">
        <v>2453</v>
      </c>
      <c r="F44" s="160" t="s">
        <v>268</v>
      </c>
      <c r="G44" s="161">
        <v>1850113</v>
      </c>
      <c r="H44" s="162" t="s">
        <v>2454</v>
      </c>
    </row>
    <row r="45" spans="1:10" s="157" customFormat="1" ht="15.75" customHeight="1">
      <c r="A45" s="152">
        <f t="shared" si="1"/>
        <v>42</v>
      </c>
      <c r="B45" s="159">
        <v>756</v>
      </c>
      <c r="C45" s="160" t="s">
        <v>2455</v>
      </c>
      <c r="D45" s="166" t="str">
        <f t="shared" si="0"/>
        <v>MINISTARSTVO KULTURE I MEDIJA (756)</v>
      </c>
      <c r="E45" s="160" t="s">
        <v>2456</v>
      </c>
      <c r="F45" s="160" t="s">
        <v>268</v>
      </c>
      <c r="G45" s="161">
        <v>931608</v>
      </c>
      <c r="H45" s="162" t="s">
        <v>2457</v>
      </c>
    </row>
    <row r="46" spans="1:10" s="157" customFormat="1" ht="15" customHeight="1">
      <c r="A46" s="164">
        <f t="shared" si="1"/>
        <v>43</v>
      </c>
      <c r="B46" s="165">
        <v>789</v>
      </c>
      <c r="C46" s="166" t="s">
        <v>2458</v>
      </c>
      <c r="D46" s="166" t="str">
        <f t="shared" si="0"/>
        <v>DRŽAVNI ARHIV U BJELOVARU (789)</v>
      </c>
      <c r="E46" s="166" t="s">
        <v>2459</v>
      </c>
      <c r="F46" s="166" t="s">
        <v>2460</v>
      </c>
      <c r="G46" s="167">
        <v>3316734</v>
      </c>
      <c r="H46" s="168" t="s">
        <v>2461</v>
      </c>
    </row>
    <row r="47" spans="1:10" s="157" customFormat="1" ht="15" customHeight="1">
      <c r="A47" s="164">
        <f t="shared" si="1"/>
        <v>44</v>
      </c>
      <c r="B47" s="165">
        <v>797</v>
      </c>
      <c r="C47" s="166" t="s">
        <v>2462</v>
      </c>
      <c r="D47" s="166" t="str">
        <f t="shared" si="0"/>
        <v>DRŽAVNI ARHIV U DUBROVNIKU (797)</v>
      </c>
      <c r="E47" s="166" t="s">
        <v>2463</v>
      </c>
      <c r="F47" s="166" t="s">
        <v>306</v>
      </c>
      <c r="G47" s="167">
        <v>3303870</v>
      </c>
      <c r="H47" s="168" t="s">
        <v>2464</v>
      </c>
    </row>
    <row r="48" spans="1:10" s="157" customFormat="1" ht="15" customHeight="1">
      <c r="A48" s="164">
        <f t="shared" si="1"/>
        <v>45</v>
      </c>
      <c r="B48" s="165">
        <v>23577</v>
      </c>
      <c r="C48" s="166" t="s">
        <v>2465</v>
      </c>
      <c r="D48" s="166" t="str">
        <f t="shared" si="0"/>
        <v>DRŽAVNI ARHIV U GOSPIĆU (23577)</v>
      </c>
      <c r="E48" s="166" t="s">
        <v>2466</v>
      </c>
      <c r="F48" s="166" t="s">
        <v>502</v>
      </c>
      <c r="G48" s="167">
        <v>1475444</v>
      </c>
      <c r="H48" s="168" t="s">
        <v>2467</v>
      </c>
    </row>
    <row r="49" spans="1:8" s="157" customFormat="1" ht="15" customHeight="1">
      <c r="A49" s="164">
        <f t="shared" si="1"/>
        <v>46</v>
      </c>
      <c r="B49" s="165">
        <v>801</v>
      </c>
      <c r="C49" s="166" t="s">
        <v>2468</v>
      </c>
      <c r="D49" s="166" t="str">
        <f t="shared" si="0"/>
        <v>DRŽAVNI ARHIV U KARLOVCU (801)</v>
      </c>
      <c r="E49" s="166" t="s">
        <v>2469</v>
      </c>
      <c r="F49" s="166" t="s">
        <v>506</v>
      </c>
      <c r="G49" s="167">
        <v>3123367</v>
      </c>
      <c r="H49" s="168" t="s">
        <v>2470</v>
      </c>
    </row>
    <row r="50" spans="1:8" s="157" customFormat="1" ht="15" customHeight="1">
      <c r="A50" s="164">
        <f t="shared" si="1"/>
        <v>47</v>
      </c>
      <c r="B50" s="165">
        <v>810</v>
      </c>
      <c r="C50" s="166" t="s">
        <v>2471</v>
      </c>
      <c r="D50" s="166" t="str">
        <f t="shared" si="0"/>
        <v>DRŽAVNI ARHIV U OSIJEKU (810)</v>
      </c>
      <c r="E50" s="166" t="s">
        <v>2472</v>
      </c>
      <c r="F50" s="166" t="s">
        <v>271</v>
      </c>
      <c r="G50" s="167">
        <v>3014223</v>
      </c>
      <c r="H50" s="168" t="s">
        <v>2473</v>
      </c>
    </row>
    <row r="51" spans="1:8" s="157" customFormat="1" ht="15" customHeight="1">
      <c r="A51" s="164">
        <f t="shared" si="1"/>
        <v>48</v>
      </c>
      <c r="B51" s="165">
        <v>828</v>
      </c>
      <c r="C51" s="166" t="s">
        <v>2474</v>
      </c>
      <c r="D51" s="166" t="str">
        <f t="shared" si="0"/>
        <v>DRŽAVNI ARHIV U PAZINU (828)</v>
      </c>
      <c r="E51" s="166" t="s">
        <v>2475</v>
      </c>
      <c r="F51" s="166" t="s">
        <v>2476</v>
      </c>
      <c r="G51" s="167">
        <v>3089240</v>
      </c>
      <c r="H51" s="168" t="s">
        <v>2477</v>
      </c>
    </row>
    <row r="52" spans="1:8" s="157" customFormat="1" ht="15" customHeight="1">
      <c r="A52" s="164">
        <f t="shared" si="1"/>
        <v>49</v>
      </c>
      <c r="B52" s="165">
        <v>836</v>
      </c>
      <c r="C52" s="166" t="s">
        <v>2478</v>
      </c>
      <c r="D52" s="166" t="str">
        <f t="shared" si="0"/>
        <v>DRŽAVNI ARHIV U RIJECI (836)</v>
      </c>
      <c r="E52" s="166" t="s">
        <v>2479</v>
      </c>
      <c r="F52" s="166" t="s">
        <v>313</v>
      </c>
      <c r="G52" s="167">
        <v>3321088</v>
      </c>
      <c r="H52" s="168" t="s">
        <v>2480</v>
      </c>
    </row>
    <row r="53" spans="1:8" s="157" customFormat="1" ht="15" customHeight="1">
      <c r="A53" s="164">
        <f t="shared" si="1"/>
        <v>50</v>
      </c>
      <c r="B53" s="165">
        <v>844</v>
      </c>
      <c r="C53" s="166" t="s">
        <v>2481</v>
      </c>
      <c r="D53" s="166" t="str">
        <f t="shared" si="0"/>
        <v>DRŽAVNI ARHIV U SISKU (844)</v>
      </c>
      <c r="E53" s="166" t="s">
        <v>2482</v>
      </c>
      <c r="F53" s="166" t="s">
        <v>1283</v>
      </c>
      <c r="G53" s="167">
        <v>3313824</v>
      </c>
      <c r="H53" s="168" t="s">
        <v>2483</v>
      </c>
    </row>
    <row r="54" spans="1:8" s="157" customFormat="1" ht="15" customHeight="1">
      <c r="A54" s="164">
        <f t="shared" si="1"/>
        <v>51</v>
      </c>
      <c r="B54" s="165">
        <v>852</v>
      </c>
      <c r="C54" s="166" t="s">
        <v>2484</v>
      </c>
      <c r="D54" s="166" t="str">
        <f t="shared" si="0"/>
        <v>DRŽAVNI ARHIV U SLAVONSKOM BRODU (852)</v>
      </c>
      <c r="E54" s="166" t="s">
        <v>2485</v>
      </c>
      <c r="F54" s="166" t="s">
        <v>1328</v>
      </c>
      <c r="G54" s="167">
        <v>3071162</v>
      </c>
      <c r="H54" s="168" t="s">
        <v>2486</v>
      </c>
    </row>
    <row r="55" spans="1:8" s="157" customFormat="1" ht="15" customHeight="1">
      <c r="A55" s="164">
        <f t="shared" si="1"/>
        <v>52</v>
      </c>
      <c r="B55" s="165">
        <v>869</v>
      </c>
      <c r="C55" s="166" t="s">
        <v>2487</v>
      </c>
      <c r="D55" s="166" t="str">
        <f t="shared" si="0"/>
        <v>DRŽAVNI ARHIV U SPLITU (869)</v>
      </c>
      <c r="E55" s="166" t="s">
        <v>2488</v>
      </c>
      <c r="F55" s="166" t="s">
        <v>353</v>
      </c>
      <c r="G55" s="167">
        <v>3118452</v>
      </c>
      <c r="H55" s="168" t="s">
        <v>2489</v>
      </c>
    </row>
    <row r="56" spans="1:8" s="157" customFormat="1" ht="15" customHeight="1">
      <c r="A56" s="164">
        <f t="shared" si="1"/>
        <v>53</v>
      </c>
      <c r="B56" s="165">
        <v>43915</v>
      </c>
      <c r="C56" s="166" t="s">
        <v>2490</v>
      </c>
      <c r="D56" s="166" t="str">
        <f t="shared" si="0"/>
        <v>DRŽAVNI ARHIV U ŠIBENIKU (43915)</v>
      </c>
      <c r="E56" s="166" t="s">
        <v>2491</v>
      </c>
      <c r="F56" s="166" t="s">
        <v>517</v>
      </c>
      <c r="G56" s="167">
        <v>2435411</v>
      </c>
      <c r="H56" s="168" t="s">
        <v>2492</v>
      </c>
    </row>
    <row r="57" spans="1:8" s="157" customFormat="1" ht="15" customHeight="1">
      <c r="A57" s="164">
        <f t="shared" si="1"/>
        <v>54</v>
      </c>
      <c r="B57" s="165">
        <v>877</v>
      </c>
      <c r="C57" s="166" t="s">
        <v>2493</v>
      </c>
      <c r="D57" s="166" t="str">
        <f t="shared" si="0"/>
        <v>DRŽAVNI ARHIV U VARAŽDINU (877)</v>
      </c>
      <c r="E57" s="166" t="s">
        <v>2494</v>
      </c>
      <c r="F57" s="166" t="s">
        <v>438</v>
      </c>
      <c r="G57" s="167">
        <v>3006166</v>
      </c>
      <c r="H57" s="168" t="s">
        <v>2495</v>
      </c>
    </row>
    <row r="58" spans="1:8" s="157" customFormat="1" ht="15" customHeight="1">
      <c r="A58" s="164">
        <f t="shared" si="1"/>
        <v>55</v>
      </c>
      <c r="B58" s="165">
        <v>44493</v>
      </c>
      <c r="C58" s="166" t="s">
        <v>2496</v>
      </c>
      <c r="D58" s="166" t="str">
        <f t="shared" si="0"/>
        <v>DRŽAVNI ARHIV U VIROVITICI  (44493)</v>
      </c>
      <c r="E58" s="166" t="s">
        <v>2497</v>
      </c>
      <c r="F58" s="166" t="s">
        <v>520</v>
      </c>
      <c r="G58" s="167">
        <v>2494841</v>
      </c>
      <c r="H58" s="168" t="s">
        <v>2498</v>
      </c>
    </row>
    <row r="59" spans="1:8" s="157" customFormat="1" ht="15" customHeight="1">
      <c r="A59" s="164">
        <f t="shared" si="1"/>
        <v>56</v>
      </c>
      <c r="B59" s="165">
        <v>43636</v>
      </c>
      <c r="C59" s="166" t="s">
        <v>2499</v>
      </c>
      <c r="D59" s="166" t="str">
        <f t="shared" si="0"/>
        <v>DRŽAVNI ARHIV U VUKOVARU  (43636)</v>
      </c>
      <c r="E59" s="166" t="s">
        <v>2500</v>
      </c>
      <c r="F59" s="166" t="s">
        <v>494</v>
      </c>
      <c r="G59" s="167">
        <v>2334712</v>
      </c>
      <c r="H59" s="168" t="s">
        <v>2501</v>
      </c>
    </row>
    <row r="60" spans="1:8" s="157" customFormat="1" ht="15" customHeight="1">
      <c r="A60" s="164">
        <f t="shared" si="1"/>
        <v>57</v>
      </c>
      <c r="B60" s="165">
        <v>885</v>
      </c>
      <c r="C60" s="166" t="s">
        <v>2502</v>
      </c>
      <c r="D60" s="166" t="str">
        <f t="shared" si="0"/>
        <v>DRŽAVNI ARHIV U ZADRU (885)</v>
      </c>
      <c r="E60" s="166" t="s">
        <v>2503</v>
      </c>
      <c r="F60" s="166" t="s">
        <v>309</v>
      </c>
      <c r="G60" s="167">
        <v>3142019</v>
      </c>
      <c r="H60" s="168" t="s">
        <v>2504</v>
      </c>
    </row>
    <row r="61" spans="1:8" s="157" customFormat="1" ht="15" customHeight="1">
      <c r="A61" s="164">
        <f t="shared" si="1"/>
        <v>58</v>
      </c>
      <c r="B61" s="165">
        <v>893</v>
      </c>
      <c r="C61" s="166" t="s">
        <v>2505</v>
      </c>
      <c r="D61" s="166" t="str">
        <f t="shared" si="0"/>
        <v>DRŽAVNI ARHIV U ZAGREBU (893)</v>
      </c>
      <c r="E61" s="166" t="s">
        <v>2506</v>
      </c>
      <c r="F61" s="166" t="s">
        <v>268</v>
      </c>
      <c r="G61" s="167">
        <v>3224953</v>
      </c>
      <c r="H61" s="168" t="s">
        <v>2507</v>
      </c>
    </row>
    <row r="62" spans="1:8" s="157" customFormat="1" ht="15" customHeight="1">
      <c r="A62" s="164">
        <f t="shared" si="1"/>
        <v>59</v>
      </c>
      <c r="B62" s="165">
        <v>43644</v>
      </c>
      <c r="C62" s="166" t="s">
        <v>2508</v>
      </c>
      <c r="D62" s="166" t="str">
        <f t="shared" si="0"/>
        <v>DRŽAVNI ARHIV ZA MEĐIMURJE  (43644)</v>
      </c>
      <c r="E62" s="166" t="s">
        <v>2509</v>
      </c>
      <c r="F62" s="166" t="s">
        <v>2510</v>
      </c>
      <c r="G62" s="167">
        <v>2326086</v>
      </c>
      <c r="H62" s="168" t="s">
        <v>2511</v>
      </c>
    </row>
    <row r="63" spans="1:8" s="157" customFormat="1" ht="15" customHeight="1">
      <c r="A63" s="164">
        <f t="shared" si="1"/>
        <v>60</v>
      </c>
      <c r="B63" s="165">
        <v>764</v>
      </c>
      <c r="C63" s="166" t="s">
        <v>2512</v>
      </c>
      <c r="D63" s="166" t="str">
        <f t="shared" si="0"/>
        <v>HRVATSKI DRŽAVNI ARHIV (764)</v>
      </c>
      <c r="E63" s="166" t="s">
        <v>2513</v>
      </c>
      <c r="F63" s="166" t="s">
        <v>268</v>
      </c>
      <c r="G63" s="167">
        <v>3205380</v>
      </c>
      <c r="H63" s="168" t="s">
        <v>2514</v>
      </c>
    </row>
    <row r="64" spans="1:8" s="157" customFormat="1" ht="15" customHeight="1">
      <c r="A64" s="164">
        <f t="shared" si="1"/>
        <v>61</v>
      </c>
      <c r="B64" s="165">
        <v>40623</v>
      </c>
      <c r="C64" s="166" t="s">
        <v>2515</v>
      </c>
      <c r="D64" s="166" t="str">
        <f t="shared" si="0"/>
        <v>HRVATSKI MEMORIJALNO-DOKUMENTACIJSKI CENTAR DOMOVINSKOGA RATA (40623)</v>
      </c>
      <c r="E64" s="166" t="s">
        <v>2516</v>
      </c>
      <c r="F64" s="166" t="s">
        <v>268</v>
      </c>
      <c r="G64" s="167">
        <v>1909592</v>
      </c>
      <c r="H64" s="168" t="s">
        <v>2517</v>
      </c>
    </row>
    <row r="65" spans="1:8" s="157" customFormat="1" ht="15" customHeight="1">
      <c r="A65" s="164">
        <f t="shared" si="1"/>
        <v>62</v>
      </c>
      <c r="B65" s="165">
        <v>924</v>
      </c>
      <c r="C65" s="166" t="s">
        <v>2518</v>
      </c>
      <c r="D65" s="166" t="str">
        <f t="shared" si="0"/>
        <v>ARHEOLOŠKI MUZEJ ISTRE (924)</v>
      </c>
      <c r="E65" s="166" t="s">
        <v>2519</v>
      </c>
      <c r="F65" s="166" t="s">
        <v>299</v>
      </c>
      <c r="G65" s="167">
        <v>3203727</v>
      </c>
      <c r="H65" s="168" t="s">
        <v>2520</v>
      </c>
    </row>
    <row r="66" spans="1:8" s="157" customFormat="1" ht="15" customHeight="1">
      <c r="A66" s="164">
        <f t="shared" si="1"/>
        <v>63</v>
      </c>
      <c r="B66" s="165">
        <v>40631</v>
      </c>
      <c r="C66" s="166" t="s">
        <v>2521</v>
      </c>
      <c r="D66" s="166" t="str">
        <f t="shared" si="0"/>
        <v>ARHEOLOŠKI MUZEJ NARONA (40631)</v>
      </c>
      <c r="E66" s="166" t="s">
        <v>2522</v>
      </c>
      <c r="F66" s="166" t="s">
        <v>2523</v>
      </c>
      <c r="G66" s="167">
        <v>2071061</v>
      </c>
      <c r="H66" s="168" t="s">
        <v>2524</v>
      </c>
    </row>
    <row r="67" spans="1:8" s="157" customFormat="1" ht="15" customHeight="1">
      <c r="A67" s="164">
        <f t="shared" si="1"/>
        <v>64</v>
      </c>
      <c r="B67" s="165">
        <v>50090</v>
      </c>
      <c r="C67" s="166" t="s">
        <v>2525</v>
      </c>
      <c r="D67" s="166" t="str">
        <f t="shared" si="0"/>
        <v>ARHEOLOŠKI MUZEJ OSIJEK (50090)</v>
      </c>
      <c r="E67" s="166" t="s">
        <v>2526</v>
      </c>
      <c r="F67" s="166" t="s">
        <v>271</v>
      </c>
      <c r="G67" s="167">
        <v>4857283</v>
      </c>
      <c r="H67" s="168" t="s">
        <v>2527</v>
      </c>
    </row>
    <row r="68" spans="1:8" s="157" customFormat="1" ht="15" customHeight="1">
      <c r="A68" s="164">
        <f t="shared" si="1"/>
        <v>65</v>
      </c>
      <c r="B68" s="165">
        <v>908</v>
      </c>
      <c r="C68" s="166" t="s">
        <v>2528</v>
      </c>
      <c r="D68" s="166" t="str">
        <f t="shared" ref="D68:D131" si="2">C68&amp;" ("&amp;B68&amp;")"</f>
        <v>ARHEOLOŠKI MUZEJ U SPLITU (908)</v>
      </c>
      <c r="E68" s="166" t="s">
        <v>2529</v>
      </c>
      <c r="F68" s="166" t="s">
        <v>353</v>
      </c>
      <c r="G68" s="167">
        <v>3118380</v>
      </c>
      <c r="H68" s="168" t="s">
        <v>2530</v>
      </c>
    </row>
    <row r="69" spans="1:8" s="157" customFormat="1" ht="15" customHeight="1">
      <c r="A69" s="164">
        <f t="shared" si="1"/>
        <v>66</v>
      </c>
      <c r="B69" s="165">
        <v>916</v>
      </c>
      <c r="C69" s="166" t="s">
        <v>2531</v>
      </c>
      <c r="D69" s="166" t="str">
        <f t="shared" si="2"/>
        <v>ARHEOLOŠKI MUZEJ ZADAR (916)</v>
      </c>
      <c r="E69" s="166" t="s">
        <v>2532</v>
      </c>
      <c r="F69" s="166" t="s">
        <v>2533</v>
      </c>
      <c r="G69" s="167">
        <v>3132170</v>
      </c>
      <c r="H69" s="168" t="s">
        <v>2534</v>
      </c>
    </row>
    <row r="70" spans="1:8" s="157" customFormat="1" ht="15" customHeight="1">
      <c r="A70" s="164">
        <f t="shared" ref="A70:A121" si="3">+A69+1</f>
        <v>67</v>
      </c>
      <c r="B70" s="165">
        <v>932</v>
      </c>
      <c r="C70" s="166" t="s">
        <v>2535</v>
      </c>
      <c r="D70" s="166" t="str">
        <f t="shared" si="2"/>
        <v>DVOR TRAKOŠČAN (932)</v>
      </c>
      <c r="E70" s="166" t="s">
        <v>2536</v>
      </c>
      <c r="F70" s="166" t="s">
        <v>2537</v>
      </c>
      <c r="G70" s="167">
        <v>3125483</v>
      </c>
      <c r="H70" s="168" t="s">
        <v>2538</v>
      </c>
    </row>
    <row r="71" spans="1:8" s="157" customFormat="1" ht="15" customHeight="1">
      <c r="A71" s="164">
        <f t="shared" si="3"/>
        <v>68</v>
      </c>
      <c r="B71" s="165">
        <v>22242</v>
      </c>
      <c r="C71" s="173" t="s">
        <v>2539</v>
      </c>
      <c r="D71" s="166" t="str">
        <f t="shared" si="2"/>
        <v>GALERIJA KLOVIĆEVI DVORI (22242)</v>
      </c>
      <c r="E71" s="173" t="s">
        <v>2540</v>
      </c>
      <c r="F71" s="173" t="s">
        <v>268</v>
      </c>
      <c r="G71" s="174">
        <v>1426672</v>
      </c>
      <c r="H71" s="168" t="s">
        <v>2541</v>
      </c>
    </row>
    <row r="72" spans="1:8" s="157" customFormat="1" ht="15" customHeight="1">
      <c r="A72" s="164">
        <f t="shared" si="3"/>
        <v>69</v>
      </c>
      <c r="B72" s="165">
        <v>6146</v>
      </c>
      <c r="C72" s="166" t="s">
        <v>2542</v>
      </c>
      <c r="D72" s="166" t="str">
        <f t="shared" si="2"/>
        <v>HRVATSKI MUZEJ NAIVNE UMJETNOSTI (6146)</v>
      </c>
      <c r="E72" s="166" t="s">
        <v>2543</v>
      </c>
      <c r="F72" s="166" t="s">
        <v>268</v>
      </c>
      <c r="G72" s="167">
        <v>738751</v>
      </c>
      <c r="H72" s="168" t="s">
        <v>2544</v>
      </c>
    </row>
    <row r="73" spans="1:8" s="157" customFormat="1" ht="15" customHeight="1">
      <c r="A73" s="164">
        <f t="shared" si="3"/>
        <v>70</v>
      </c>
      <c r="B73" s="165">
        <v>43907</v>
      </c>
      <c r="C73" s="166" t="s">
        <v>2545</v>
      </c>
      <c r="D73" s="166" t="str">
        <f t="shared" si="2"/>
        <v>HRVATSKI MUZEJ TURIZMA (43907)</v>
      </c>
      <c r="E73" s="166" t="s">
        <v>2546</v>
      </c>
      <c r="F73" s="166" t="s">
        <v>323</v>
      </c>
      <c r="G73" s="167">
        <v>2298651</v>
      </c>
      <c r="H73" s="168" t="s">
        <v>2547</v>
      </c>
    </row>
    <row r="74" spans="1:8" s="157" customFormat="1" ht="15" customHeight="1">
      <c r="A74" s="164">
        <f t="shared" si="3"/>
        <v>71</v>
      </c>
      <c r="B74" s="165">
        <v>965</v>
      </c>
      <c r="C74" s="166" t="s">
        <v>2548</v>
      </c>
      <c r="D74" s="166" t="str">
        <f t="shared" si="2"/>
        <v>HRVATSKI POVIJESNI MUZEJ (965)</v>
      </c>
      <c r="E74" s="166" t="s">
        <v>2549</v>
      </c>
      <c r="F74" s="166" t="s">
        <v>268</v>
      </c>
      <c r="G74" s="167">
        <v>3212084</v>
      </c>
      <c r="H74" s="168" t="s">
        <v>2550</v>
      </c>
    </row>
    <row r="75" spans="1:8" s="157" customFormat="1" ht="15" customHeight="1">
      <c r="A75" s="164">
        <f t="shared" si="3"/>
        <v>72</v>
      </c>
      <c r="B75" s="165">
        <v>40682</v>
      </c>
      <c r="C75" s="166" t="s">
        <v>2551</v>
      </c>
      <c r="D75" s="166" t="str">
        <f t="shared" si="2"/>
        <v>HRVATSKI ŠPORTSKI MUZEJ (40682)</v>
      </c>
      <c r="E75" s="175" t="s">
        <v>2552</v>
      </c>
      <c r="F75" s="166" t="s">
        <v>268</v>
      </c>
      <c r="G75" s="174">
        <v>1783815</v>
      </c>
      <c r="H75" s="168" t="s">
        <v>2553</v>
      </c>
    </row>
    <row r="76" spans="1:8" s="157" customFormat="1" ht="15" customHeight="1">
      <c r="A76" s="164">
        <f t="shared" si="3"/>
        <v>73</v>
      </c>
      <c r="B76" s="165">
        <v>23593</v>
      </c>
      <c r="C76" s="166" t="s">
        <v>2554</v>
      </c>
      <c r="D76" s="166" t="str">
        <f t="shared" si="2"/>
        <v>J. U. SPOMEN PODRUČJE JASENOVAC (23593)</v>
      </c>
      <c r="E76" s="166" t="s">
        <v>2555</v>
      </c>
      <c r="F76" s="166" t="s">
        <v>2556</v>
      </c>
      <c r="G76" s="167">
        <v>3201678</v>
      </c>
      <c r="H76" s="168" t="s">
        <v>2557</v>
      </c>
    </row>
    <row r="77" spans="1:8" s="157" customFormat="1" ht="15" customHeight="1">
      <c r="A77" s="164">
        <f t="shared" si="3"/>
        <v>74</v>
      </c>
      <c r="B77" s="165">
        <v>22347</v>
      </c>
      <c r="C77" s="166" t="s">
        <v>2558</v>
      </c>
      <c r="D77" s="166" t="str">
        <f t="shared" si="2"/>
        <v>J. U. ZBIRKA UMJETNINA ANTE I WILTRUDE TOPIĆ MIMARA  (22347)</v>
      </c>
      <c r="E77" s="166" t="s">
        <v>2559</v>
      </c>
      <c r="F77" s="166" t="s">
        <v>268</v>
      </c>
      <c r="G77" s="167">
        <v>1425684</v>
      </c>
      <c r="H77" s="168" t="s">
        <v>2560</v>
      </c>
    </row>
    <row r="78" spans="1:8" s="157" customFormat="1" ht="15" customHeight="1">
      <c r="A78" s="164">
        <f t="shared" si="3"/>
        <v>75</v>
      </c>
      <c r="B78" s="165">
        <v>973</v>
      </c>
      <c r="C78" s="166" t="s">
        <v>2561</v>
      </c>
      <c r="D78" s="166" t="str">
        <f t="shared" si="2"/>
        <v>MODERNA GALERIJA (973)</v>
      </c>
      <c r="E78" s="166" t="s">
        <v>2562</v>
      </c>
      <c r="F78" s="166" t="s">
        <v>268</v>
      </c>
      <c r="G78" s="167">
        <v>3205240</v>
      </c>
      <c r="H78" s="168" t="s">
        <v>2563</v>
      </c>
    </row>
    <row r="79" spans="1:8" s="157" customFormat="1" ht="15" customHeight="1">
      <c r="A79" s="164">
        <f t="shared" si="3"/>
        <v>76</v>
      </c>
      <c r="B79" s="165">
        <v>42112</v>
      </c>
      <c r="C79" s="166" t="s">
        <v>2564</v>
      </c>
      <c r="D79" s="166" t="str">
        <f t="shared" si="2"/>
        <v>MUZEJ ANTIČKOG STAKLA ZADAR (42112)</v>
      </c>
      <c r="E79" s="166" t="s">
        <v>2565</v>
      </c>
      <c r="F79" s="166" t="s">
        <v>309</v>
      </c>
      <c r="G79" s="167">
        <v>2106698</v>
      </c>
      <c r="H79" s="168" t="s">
        <v>2566</v>
      </c>
    </row>
    <row r="80" spans="1:8" s="157" customFormat="1" ht="15" customHeight="1">
      <c r="A80" s="164">
        <f t="shared" si="3"/>
        <v>77</v>
      </c>
      <c r="B80" s="165">
        <v>990</v>
      </c>
      <c r="C80" s="166" t="s">
        <v>2567</v>
      </c>
      <c r="D80" s="166" t="str">
        <f t="shared" si="2"/>
        <v>MUZEJ HRVATSKIH ARHEOLOŠKIH SPOMENIKA SPLIT (990)</v>
      </c>
      <c r="E80" s="166" t="s">
        <v>2568</v>
      </c>
      <c r="F80" s="166" t="s">
        <v>353</v>
      </c>
      <c r="G80" s="167">
        <v>3119904</v>
      </c>
      <c r="H80" s="168" t="s">
        <v>2569</v>
      </c>
    </row>
    <row r="81" spans="1:10" s="157" customFormat="1" ht="15" customHeight="1">
      <c r="A81" s="164">
        <f t="shared" si="3"/>
        <v>78</v>
      </c>
      <c r="B81" s="165">
        <v>1011</v>
      </c>
      <c r="C81" s="166" t="s">
        <v>2570</v>
      </c>
      <c r="D81" s="166" t="str">
        <f t="shared" si="2"/>
        <v>MUZEJ HRVATSKOG ZAGORJA (1011)</v>
      </c>
      <c r="E81" s="166" t="s">
        <v>2571</v>
      </c>
      <c r="F81" s="166" t="s">
        <v>2572</v>
      </c>
      <c r="G81" s="167">
        <v>207349</v>
      </c>
      <c r="H81" s="168" t="s">
        <v>2573</v>
      </c>
    </row>
    <row r="82" spans="1:10" s="157" customFormat="1" ht="15" customHeight="1">
      <c r="A82" s="164">
        <f t="shared" si="3"/>
        <v>79</v>
      </c>
      <c r="B82" s="165">
        <v>1003</v>
      </c>
      <c r="C82" s="166" t="s">
        <v>2574</v>
      </c>
      <c r="D82" s="166" t="str">
        <f t="shared" si="2"/>
        <v>MUZEJ SLAVONIJE OSIJEK (1003)</v>
      </c>
      <c r="E82" s="166" t="s">
        <v>2575</v>
      </c>
      <c r="F82" s="166" t="s">
        <v>271</v>
      </c>
      <c r="G82" s="167">
        <v>3014207</v>
      </c>
      <c r="H82" s="168" t="s">
        <v>2576</v>
      </c>
    </row>
    <row r="83" spans="1:10" s="157" customFormat="1" ht="15" customHeight="1">
      <c r="A83" s="164">
        <f t="shared" si="3"/>
        <v>80</v>
      </c>
      <c r="B83" s="165">
        <v>47908</v>
      </c>
      <c r="C83" s="166" t="s">
        <v>2577</v>
      </c>
      <c r="D83" s="166" t="str">
        <f t="shared" si="2"/>
        <v>MUZEJ VUČEDOLSKE KULTURE (47908)</v>
      </c>
      <c r="E83" s="166" t="s">
        <v>2578</v>
      </c>
      <c r="F83" s="166" t="s">
        <v>494</v>
      </c>
      <c r="G83" s="167">
        <v>4016408</v>
      </c>
      <c r="H83" s="168" t="s">
        <v>2579</v>
      </c>
    </row>
    <row r="84" spans="1:10" s="157" customFormat="1" ht="15" customHeight="1">
      <c r="A84" s="164">
        <f t="shared" si="3"/>
        <v>81</v>
      </c>
      <c r="B84" s="165">
        <v>949</v>
      </c>
      <c r="C84" s="166" t="s">
        <v>2580</v>
      </c>
      <c r="D84" s="166" t="str">
        <f t="shared" si="2"/>
        <v>MUZEJI IVANA MEŠTROVIĆA  (949)</v>
      </c>
      <c r="E84" s="166" t="s">
        <v>2581</v>
      </c>
      <c r="F84" s="166" t="s">
        <v>353</v>
      </c>
      <c r="G84" s="167">
        <v>3751783</v>
      </c>
      <c r="H84" s="168" t="s">
        <v>2582</v>
      </c>
    </row>
    <row r="85" spans="1:10" s="157" customFormat="1" ht="15" customHeight="1">
      <c r="A85" s="164">
        <f t="shared" si="3"/>
        <v>82</v>
      </c>
      <c r="B85" s="165">
        <v>1020</v>
      </c>
      <c r="C85" s="166" t="s">
        <v>2583</v>
      </c>
      <c r="D85" s="166" t="str">
        <f t="shared" si="2"/>
        <v>MUZEJSKI DOKUMENTACIJSKI CENTAR (1020)</v>
      </c>
      <c r="E85" s="166" t="s">
        <v>2584</v>
      </c>
      <c r="F85" s="166" t="s">
        <v>268</v>
      </c>
      <c r="G85" s="167">
        <v>3205258</v>
      </c>
      <c r="H85" s="168" t="s">
        <v>2585</v>
      </c>
    </row>
    <row r="86" spans="1:10" s="157" customFormat="1" ht="15" customHeight="1">
      <c r="A86" s="164">
        <f t="shared" si="3"/>
        <v>83</v>
      </c>
      <c r="B86" s="165">
        <v>1038</v>
      </c>
      <c r="C86" s="166" t="s">
        <v>2586</v>
      </c>
      <c r="D86" s="166" t="str">
        <f t="shared" si="2"/>
        <v>TIFLOLOŠKI MUZEJ (1038)</v>
      </c>
      <c r="E86" s="166" t="s">
        <v>2587</v>
      </c>
      <c r="F86" s="166" t="s">
        <v>268</v>
      </c>
      <c r="G86" s="167">
        <v>3270564</v>
      </c>
      <c r="H86" s="168" t="s">
        <v>2588</v>
      </c>
    </row>
    <row r="87" spans="1:10" s="163" customFormat="1" ht="15" customHeight="1">
      <c r="A87" s="164">
        <f t="shared" si="3"/>
        <v>84</v>
      </c>
      <c r="B87" s="165">
        <v>49075</v>
      </c>
      <c r="C87" s="166" t="s">
        <v>2589</v>
      </c>
      <c r="D87" s="166" t="str">
        <f t="shared" si="2"/>
        <v>AGENCIJA ZA ELEKTRONIČKE MEDIJE (49075)</v>
      </c>
      <c r="E87" s="166" t="s">
        <v>2590</v>
      </c>
      <c r="F87" s="166" t="s">
        <v>268</v>
      </c>
      <c r="G87" s="169" t="s">
        <v>2591</v>
      </c>
      <c r="H87" s="168" t="s">
        <v>2592</v>
      </c>
      <c r="J87" s="157"/>
    </row>
    <row r="88" spans="1:10" ht="15" customHeight="1">
      <c r="A88" s="164">
        <f t="shared" si="3"/>
        <v>85</v>
      </c>
      <c r="B88" s="165">
        <v>1046</v>
      </c>
      <c r="C88" s="166" t="s">
        <v>2593</v>
      </c>
      <c r="D88" s="166" t="str">
        <f t="shared" si="2"/>
        <v>ANSAMBL LADO (1046)</v>
      </c>
      <c r="E88" s="166" t="s">
        <v>2594</v>
      </c>
      <c r="F88" s="166" t="s">
        <v>268</v>
      </c>
      <c r="G88" s="167">
        <v>3213862</v>
      </c>
      <c r="H88" s="168" t="s">
        <v>2595</v>
      </c>
      <c r="J88" s="157"/>
    </row>
    <row r="89" spans="1:10" ht="15" customHeight="1">
      <c r="A89" s="164">
        <f t="shared" si="3"/>
        <v>86</v>
      </c>
      <c r="B89" s="165">
        <v>23585</v>
      </c>
      <c r="C89" s="166" t="s">
        <v>2596</v>
      </c>
      <c r="D89" s="166" t="str">
        <f t="shared" si="2"/>
        <v>HRVATSKA KNJIŽNICA ZA SLIJEPE (23585)</v>
      </c>
      <c r="E89" s="166" t="s">
        <v>2597</v>
      </c>
      <c r="F89" s="166" t="s">
        <v>268</v>
      </c>
      <c r="G89" s="167">
        <v>1494449</v>
      </c>
      <c r="H89" s="168" t="s">
        <v>2598</v>
      </c>
      <c r="J89" s="157"/>
    </row>
    <row r="90" spans="1:10" ht="15" customHeight="1">
      <c r="A90" s="164">
        <f t="shared" si="3"/>
        <v>87</v>
      </c>
      <c r="B90" s="165">
        <v>44926</v>
      </c>
      <c r="C90" s="166" t="s">
        <v>2599</v>
      </c>
      <c r="D90" s="166" t="str">
        <f t="shared" si="2"/>
        <v>HRVATSKI AUDIOVIZUALNI CENTAR (44926)</v>
      </c>
      <c r="E90" s="166" t="s">
        <v>2600</v>
      </c>
      <c r="F90" s="166" t="s">
        <v>268</v>
      </c>
      <c r="G90" s="167">
        <v>2275341</v>
      </c>
      <c r="H90" s="168" t="s">
        <v>2601</v>
      </c>
      <c r="J90" s="157"/>
    </row>
    <row r="91" spans="1:10" ht="15" customHeight="1">
      <c r="A91" s="164">
        <f t="shared" si="3"/>
        <v>88</v>
      </c>
      <c r="B91" s="165">
        <v>22339</v>
      </c>
      <c r="C91" s="166" t="s">
        <v>2602</v>
      </c>
      <c r="D91" s="166" t="str">
        <f t="shared" si="2"/>
        <v>HRVATSKI RESTAURATORSKI ZAVOD (22339)</v>
      </c>
      <c r="E91" s="166" t="s">
        <v>2603</v>
      </c>
      <c r="F91" s="166" t="s">
        <v>268</v>
      </c>
      <c r="G91" s="167">
        <v>1250795</v>
      </c>
      <c r="H91" s="168" t="s">
        <v>2604</v>
      </c>
      <c r="J91" s="157"/>
    </row>
    <row r="92" spans="1:10" ht="15" customHeight="1">
      <c r="A92" s="164">
        <f t="shared" si="3"/>
        <v>89</v>
      </c>
      <c r="B92" s="165">
        <v>25878</v>
      </c>
      <c r="C92" s="166" t="s">
        <v>2605</v>
      </c>
      <c r="D92" s="166" t="str">
        <f t="shared" si="2"/>
        <v>HRVATSKO NARODNO KAZALIŠTE (25878)</v>
      </c>
      <c r="E92" s="166" t="s">
        <v>2606</v>
      </c>
      <c r="F92" s="166" t="s">
        <v>268</v>
      </c>
      <c r="G92" s="167">
        <v>3205479</v>
      </c>
      <c r="H92" s="168" t="s">
        <v>2607</v>
      </c>
      <c r="J92" s="157"/>
    </row>
    <row r="93" spans="1:10" ht="15" customHeight="1">
      <c r="A93" s="164">
        <f t="shared" si="3"/>
        <v>90</v>
      </c>
      <c r="B93" s="165">
        <v>45189</v>
      </c>
      <c r="C93" s="166" t="s">
        <v>2608</v>
      </c>
      <c r="D93" s="166" t="str">
        <f t="shared" si="2"/>
        <v>MEĐUNARODNI CENTAR ZA PODVODNU ARHEOLOGIJU (45189)</v>
      </c>
      <c r="E93" s="166" t="s">
        <v>2609</v>
      </c>
      <c r="F93" s="166" t="s">
        <v>309</v>
      </c>
      <c r="G93" s="167">
        <v>2479184</v>
      </c>
      <c r="H93" s="168" t="s">
        <v>2610</v>
      </c>
      <c r="J93" s="157"/>
    </row>
    <row r="94" spans="1:10" s="157" customFormat="1" ht="15" customHeight="1">
      <c r="A94" s="152">
        <f t="shared" si="3"/>
        <v>91</v>
      </c>
      <c r="B94" s="159">
        <v>1079</v>
      </c>
      <c r="C94" s="160" t="s">
        <v>2611</v>
      </c>
      <c r="D94" s="166" t="str">
        <f t="shared" si="2"/>
        <v>MINISTARSTVO POLJOPRIVREDE (1079)</v>
      </c>
      <c r="E94" s="160" t="s">
        <v>601</v>
      </c>
      <c r="F94" s="160" t="s">
        <v>268</v>
      </c>
      <c r="G94" s="161">
        <v>3271005</v>
      </c>
      <c r="H94" s="162" t="s">
        <v>2612</v>
      </c>
    </row>
    <row r="95" spans="1:10" ht="15" customHeight="1">
      <c r="A95" s="164">
        <f t="shared" si="3"/>
        <v>92</v>
      </c>
      <c r="B95" s="165">
        <v>45927</v>
      </c>
      <c r="C95" s="166" t="s">
        <v>2613</v>
      </c>
      <c r="D95" s="166" t="str">
        <f t="shared" si="2"/>
        <v>AGENCIJA ZA PLAĆANJA U POLJOPRIVREDI, RIBARSTVU I RURALNOM RAZVOJU (45927)</v>
      </c>
      <c r="E95" s="166" t="s">
        <v>2614</v>
      </c>
      <c r="F95" s="176" t="s">
        <v>268</v>
      </c>
      <c r="G95" s="167">
        <v>2593262</v>
      </c>
      <c r="H95" s="168" t="s">
        <v>2615</v>
      </c>
      <c r="J95" s="157"/>
    </row>
    <row r="96" spans="1:10" ht="15" customHeight="1">
      <c r="A96" s="164">
        <f t="shared" si="3"/>
        <v>93</v>
      </c>
      <c r="B96" s="165">
        <v>44565</v>
      </c>
      <c r="C96" s="166" t="s">
        <v>2616</v>
      </c>
      <c r="D96" s="166" t="str">
        <f t="shared" si="2"/>
        <v>HRVATSKA AGENCIJA ZA POLJOPRIVREDU I HRANU (44565)</v>
      </c>
      <c r="E96" s="176" t="s">
        <v>2617</v>
      </c>
      <c r="F96" s="176" t="s">
        <v>271</v>
      </c>
      <c r="G96" s="167">
        <v>2528614</v>
      </c>
      <c r="H96" s="168" t="s">
        <v>2618</v>
      </c>
      <c r="J96" s="157"/>
    </row>
    <row r="97" spans="1:10" ht="15" customHeight="1">
      <c r="A97" s="164">
        <f t="shared" si="3"/>
        <v>94</v>
      </c>
      <c r="B97" s="165">
        <v>48103</v>
      </c>
      <c r="C97" s="166" t="s">
        <v>2619</v>
      </c>
      <c r="D97" s="166" t="str">
        <f t="shared" si="2"/>
        <v>DRŽAVNA ERGELA ĐAKOVO I LIPIK (48103)</v>
      </c>
      <c r="E97" s="176" t="s">
        <v>2620</v>
      </c>
      <c r="F97" s="176" t="s">
        <v>292</v>
      </c>
      <c r="G97" s="167">
        <v>2725029</v>
      </c>
      <c r="H97" s="168" t="s">
        <v>2621</v>
      </c>
      <c r="J97" s="157"/>
    </row>
    <row r="98" spans="1:10" s="157" customFormat="1" ht="15" customHeight="1">
      <c r="A98" s="152">
        <f t="shared" si="3"/>
        <v>95</v>
      </c>
      <c r="B98" s="159">
        <v>47123</v>
      </c>
      <c r="C98" s="160" t="s">
        <v>2622</v>
      </c>
      <c r="D98" s="166" t="str">
        <f t="shared" si="2"/>
        <v>MINISTARSTVO REGIONALNOG RAZVOJA I FONDOVA EUROPSKE UNIJE  (47123)</v>
      </c>
      <c r="E98" s="160" t="s">
        <v>2623</v>
      </c>
      <c r="F98" s="160" t="s">
        <v>268</v>
      </c>
      <c r="G98" s="161">
        <v>2830442</v>
      </c>
      <c r="H98" s="162" t="s">
        <v>2624</v>
      </c>
    </row>
    <row r="99" spans="1:10" ht="15" customHeight="1">
      <c r="A99" s="164">
        <f t="shared" si="3"/>
        <v>96</v>
      </c>
      <c r="B99" s="165">
        <v>46366</v>
      </c>
      <c r="C99" s="166" t="s">
        <v>2625</v>
      </c>
      <c r="D99" s="166" t="str">
        <f t="shared" si="2"/>
        <v>FOND ZA OBNOVU I RAZVOJ GRADA VUKOVARA (46366)</v>
      </c>
      <c r="E99" s="166" t="s">
        <v>2626</v>
      </c>
      <c r="F99" s="166" t="s">
        <v>494</v>
      </c>
      <c r="G99" s="167">
        <v>1606492</v>
      </c>
      <c r="H99" s="168" t="s">
        <v>2627</v>
      </c>
      <c r="J99" s="157"/>
    </row>
    <row r="100" spans="1:10" ht="15" customHeight="1">
      <c r="A100" s="164">
        <f t="shared" si="3"/>
        <v>97</v>
      </c>
      <c r="B100" s="165">
        <v>43255</v>
      </c>
      <c r="C100" s="166" t="s">
        <v>2628</v>
      </c>
      <c r="D100" s="166" t="str">
        <f t="shared" si="2"/>
        <v>SREDIŠNJA AGENCIJA ZA FINANCIRANJE I UGOVARANJE PROGRAMA I PROJEKATA EU (43255)</v>
      </c>
      <c r="E100" s="166" t="s">
        <v>2629</v>
      </c>
      <c r="F100" s="166" t="s">
        <v>268</v>
      </c>
      <c r="G100" s="167">
        <v>2288028</v>
      </c>
      <c r="H100" s="168" t="s">
        <v>2630</v>
      </c>
      <c r="J100" s="157"/>
    </row>
    <row r="101" spans="1:10" s="157" customFormat="1" ht="15" customHeight="1">
      <c r="A101" s="152">
        <f t="shared" si="3"/>
        <v>98</v>
      </c>
      <c r="B101" s="159">
        <v>1087</v>
      </c>
      <c r="C101" s="160" t="s">
        <v>2631</v>
      </c>
      <c r="D101" s="166" t="str">
        <f t="shared" si="2"/>
        <v>MINISTARSTVO MORA, PROMETA I INFRASTRUKTURE (1087)</v>
      </c>
      <c r="E101" s="160" t="s">
        <v>2632</v>
      </c>
      <c r="F101" s="160" t="s">
        <v>268</v>
      </c>
      <c r="G101" s="161">
        <v>3277097</v>
      </c>
      <c r="H101" s="162" t="s">
        <v>2633</v>
      </c>
    </row>
    <row r="102" spans="1:10" ht="15" customHeight="1">
      <c r="A102" s="164">
        <f t="shared" si="3"/>
        <v>99</v>
      </c>
      <c r="B102" s="165">
        <v>41546</v>
      </c>
      <c r="C102" s="166" t="s">
        <v>2634</v>
      </c>
      <c r="D102" s="166" t="str">
        <f t="shared" si="2"/>
        <v>AGENCIJA ZA OBALNI LINIJSKI POMORSKI PROMET (41546)</v>
      </c>
      <c r="E102" s="166" t="s">
        <v>2635</v>
      </c>
      <c r="F102" s="166" t="s">
        <v>353</v>
      </c>
      <c r="G102" s="167">
        <v>2097958</v>
      </c>
      <c r="H102" s="168" t="s">
        <v>2636</v>
      </c>
      <c r="J102" s="157"/>
    </row>
    <row r="103" spans="1:10" ht="15" customHeight="1">
      <c r="A103" s="164">
        <f t="shared" si="3"/>
        <v>100</v>
      </c>
      <c r="B103" s="165">
        <v>48031</v>
      </c>
      <c r="C103" s="166" t="s">
        <v>2637</v>
      </c>
      <c r="D103" s="166" t="str">
        <f t="shared" si="2"/>
        <v>AGENCIJA ZA ISTRAŽIVANJE NESREĆA U ZRAČNOM, POMORSKOM I ŽELJEZNIČKOM PROMETU (48031)</v>
      </c>
      <c r="E103" s="166" t="s">
        <v>2638</v>
      </c>
      <c r="F103" s="166" t="s">
        <v>268</v>
      </c>
      <c r="G103" s="169" t="s">
        <v>2639</v>
      </c>
      <c r="H103" s="168" t="s">
        <v>2640</v>
      </c>
      <c r="J103" s="157"/>
    </row>
    <row r="104" spans="1:10" ht="15" customHeight="1">
      <c r="A104" s="164">
        <f t="shared" si="3"/>
        <v>101</v>
      </c>
      <c r="B104" s="165">
        <v>45228</v>
      </c>
      <c r="C104" s="166" t="s">
        <v>2641</v>
      </c>
      <c r="D104" s="166" t="str">
        <f t="shared" si="2"/>
        <v>AGENCIJA ZA SIGURNOST ŽELJEZNIČKOG PROMETA (45228)</v>
      </c>
      <c r="E104" s="166" t="s">
        <v>2642</v>
      </c>
      <c r="F104" s="166" t="s">
        <v>268</v>
      </c>
      <c r="G104" s="167">
        <v>2559633</v>
      </c>
      <c r="H104" s="168" t="s">
        <v>2643</v>
      </c>
      <c r="J104" s="157"/>
    </row>
    <row r="105" spans="1:10" s="163" customFormat="1" ht="15" customHeight="1">
      <c r="A105" s="164">
        <f t="shared" si="3"/>
        <v>102</v>
      </c>
      <c r="B105" s="165">
        <v>49083</v>
      </c>
      <c r="C105" s="166" t="s">
        <v>2644</v>
      </c>
      <c r="D105" s="166" t="str">
        <f t="shared" si="2"/>
        <v>HRVATSKA AGENCIJA ZA CIVILNO ZRAKOPLOVSTVO (49083)</v>
      </c>
      <c r="E105" s="166" t="s">
        <v>2629</v>
      </c>
      <c r="F105" s="166" t="s">
        <v>268</v>
      </c>
      <c r="G105" s="169" t="s">
        <v>2645</v>
      </c>
      <c r="H105" s="168" t="s">
        <v>2646</v>
      </c>
      <c r="J105" s="157"/>
    </row>
    <row r="106" spans="1:10" ht="15" customHeight="1">
      <c r="A106" s="164">
        <f t="shared" si="3"/>
        <v>103</v>
      </c>
      <c r="B106" s="165">
        <v>6066</v>
      </c>
      <c r="C106" s="166" t="s">
        <v>2647</v>
      </c>
      <c r="D106" s="166" t="str">
        <f t="shared" si="2"/>
        <v>HRVATSKI HIDROGRAFSKI INSTITUT (6066)</v>
      </c>
      <c r="E106" s="166" t="s">
        <v>2648</v>
      </c>
      <c r="F106" s="166" t="s">
        <v>353</v>
      </c>
      <c r="G106" s="167">
        <v>3878724</v>
      </c>
      <c r="H106" s="168" t="s">
        <v>2649</v>
      </c>
      <c r="J106" s="157"/>
    </row>
    <row r="107" spans="1:10" ht="15" customHeight="1">
      <c r="A107" s="164">
        <f t="shared" si="3"/>
        <v>104</v>
      </c>
      <c r="B107" s="165">
        <v>45902</v>
      </c>
      <c r="C107" s="166" t="s">
        <v>2650</v>
      </c>
      <c r="D107" s="166" t="str">
        <f t="shared" si="2"/>
        <v>HRVATSKA REGULATORNA AGENCIJA ZA MREŽNE DJELATNOSTI (45902)</v>
      </c>
      <c r="E107" s="166" t="s">
        <v>2651</v>
      </c>
      <c r="F107" s="166" t="s">
        <v>2652</v>
      </c>
      <c r="G107" s="169">
        <v>1865862</v>
      </c>
      <c r="H107" s="168" t="s">
        <v>2653</v>
      </c>
      <c r="J107" s="157"/>
    </row>
    <row r="108" spans="1:10" ht="15" customHeight="1">
      <c r="A108" s="164">
        <f t="shared" si="3"/>
        <v>105</v>
      </c>
      <c r="B108" s="165">
        <v>51255</v>
      </c>
      <c r="C108" s="166" t="s">
        <v>2654</v>
      </c>
      <c r="D108" s="166" t="str">
        <f t="shared" si="2"/>
        <v>JAVNA USTANOVA LUČKA UPRAVA SISAK (51255)</v>
      </c>
      <c r="E108" s="177" t="s">
        <v>2655</v>
      </c>
      <c r="F108" s="177" t="s">
        <v>1283</v>
      </c>
      <c r="G108" s="178" t="s">
        <v>2656</v>
      </c>
      <c r="H108" s="168" t="s">
        <v>2657</v>
      </c>
      <c r="J108" s="157"/>
    </row>
    <row r="109" spans="1:10" ht="15" customHeight="1">
      <c r="A109" s="164">
        <f t="shared" si="3"/>
        <v>106</v>
      </c>
      <c r="B109" s="165">
        <v>51263</v>
      </c>
      <c r="C109" s="166" t="s">
        <v>2658</v>
      </c>
      <c r="D109" s="166" t="str">
        <f t="shared" si="2"/>
        <v>JAVNA USTANOVA LUČKA UPRAVA SLAVONSKI BROD (51263)</v>
      </c>
      <c r="E109" s="177" t="s">
        <v>2659</v>
      </c>
      <c r="F109" s="177" t="s">
        <v>1328</v>
      </c>
      <c r="G109" s="178" t="s">
        <v>2660</v>
      </c>
      <c r="H109" s="168" t="s">
        <v>2661</v>
      </c>
      <c r="J109" s="157"/>
    </row>
    <row r="110" spans="1:10" ht="15" customHeight="1">
      <c r="A110" s="164">
        <f t="shared" si="3"/>
        <v>107</v>
      </c>
      <c r="B110" s="165">
        <v>51343</v>
      </c>
      <c r="C110" s="166" t="s">
        <v>2662</v>
      </c>
      <c r="D110" s="166" t="str">
        <f t="shared" si="2"/>
        <v>LUČKA UPRAVA DUBROVNIK (51343)</v>
      </c>
      <c r="E110" s="166" t="s">
        <v>2663</v>
      </c>
      <c r="F110" s="166" t="s">
        <v>306</v>
      </c>
      <c r="G110" s="169" t="s">
        <v>2664</v>
      </c>
      <c r="H110" s="168" t="s">
        <v>2665</v>
      </c>
      <c r="J110" s="157"/>
    </row>
    <row r="111" spans="1:10" ht="15" customHeight="1">
      <c r="A111" s="164">
        <f t="shared" si="3"/>
        <v>108</v>
      </c>
      <c r="B111" s="165">
        <v>51319</v>
      </c>
      <c r="C111" s="166" t="s">
        <v>2666</v>
      </c>
      <c r="D111" s="166" t="str">
        <f t="shared" si="2"/>
        <v>LUČKA UPRAVA OSIJEK (51319)</v>
      </c>
      <c r="E111" s="166" t="s">
        <v>2667</v>
      </c>
      <c r="F111" s="166" t="s">
        <v>271</v>
      </c>
      <c r="G111" s="169" t="s">
        <v>2668</v>
      </c>
      <c r="H111" s="168" t="s">
        <v>2669</v>
      </c>
      <c r="J111" s="157"/>
    </row>
    <row r="112" spans="1:10" ht="15" customHeight="1">
      <c r="A112" s="164">
        <f t="shared" si="3"/>
        <v>109</v>
      </c>
      <c r="B112" s="165">
        <v>51298</v>
      </c>
      <c r="C112" s="166" t="s">
        <v>2670</v>
      </c>
      <c r="D112" s="166" t="str">
        <f t="shared" si="2"/>
        <v>LUČKA UPRAVA PLOČE (51298)</v>
      </c>
      <c r="E112" s="166" t="s">
        <v>2671</v>
      </c>
      <c r="F112" s="166" t="s">
        <v>2672</v>
      </c>
      <c r="G112" s="169" t="s">
        <v>2673</v>
      </c>
      <c r="H112" s="168" t="s">
        <v>2674</v>
      </c>
      <c r="J112" s="157"/>
    </row>
    <row r="113" spans="1:10" ht="15" customHeight="1">
      <c r="A113" s="164">
        <f t="shared" si="3"/>
        <v>110</v>
      </c>
      <c r="B113" s="165">
        <v>51302</v>
      </c>
      <c r="C113" s="166" t="s">
        <v>2675</v>
      </c>
      <c r="D113" s="166" t="str">
        <f t="shared" si="2"/>
        <v>LUČKA UPRAVA RIJEKA (51302)</v>
      </c>
      <c r="E113" s="166" t="s">
        <v>2676</v>
      </c>
      <c r="F113" s="166" t="s">
        <v>313</v>
      </c>
      <c r="G113" s="169" t="s">
        <v>2677</v>
      </c>
      <c r="H113" s="168" t="s">
        <v>2678</v>
      </c>
      <c r="J113" s="157"/>
    </row>
    <row r="114" spans="1:10" ht="15" customHeight="1">
      <c r="A114" s="164">
        <f t="shared" si="3"/>
        <v>111</v>
      </c>
      <c r="B114" s="165">
        <v>51327</v>
      </c>
      <c r="C114" s="177" t="s">
        <v>2679</v>
      </c>
      <c r="D114" s="166" t="str">
        <f t="shared" si="2"/>
        <v>LUČKA UPRAVA SPLIT (51327)</v>
      </c>
      <c r="E114" s="177" t="s">
        <v>2680</v>
      </c>
      <c r="F114" s="177" t="s">
        <v>353</v>
      </c>
      <c r="G114" s="179" t="s">
        <v>2681</v>
      </c>
      <c r="H114" s="168" t="s">
        <v>2682</v>
      </c>
      <c r="J114" s="157"/>
    </row>
    <row r="115" spans="1:10" ht="15" customHeight="1">
      <c r="A115" s="164">
        <f t="shared" si="3"/>
        <v>112</v>
      </c>
      <c r="B115" s="165">
        <v>51335</v>
      </c>
      <c r="C115" s="177" t="s">
        <v>2683</v>
      </c>
      <c r="D115" s="166" t="str">
        <f t="shared" si="2"/>
        <v>LUČKA UPRAVA ŠIBENIK (51335)</v>
      </c>
      <c r="E115" s="177" t="s">
        <v>2684</v>
      </c>
      <c r="F115" s="177" t="s">
        <v>517</v>
      </c>
      <c r="G115" s="179" t="s">
        <v>2685</v>
      </c>
      <c r="H115" s="168" t="s">
        <v>2686</v>
      </c>
      <c r="J115" s="157"/>
    </row>
    <row r="116" spans="1:10" ht="15" customHeight="1">
      <c r="A116" s="164">
        <f t="shared" si="3"/>
        <v>113</v>
      </c>
      <c r="B116" s="165">
        <v>51280</v>
      </c>
      <c r="C116" s="166" t="s">
        <v>2687</v>
      </c>
      <c r="D116" s="166" t="str">
        <f t="shared" si="2"/>
        <v>LUČKA UPRAVA VUKOVAR (51280)</v>
      </c>
      <c r="E116" s="166" t="s">
        <v>2688</v>
      </c>
      <c r="F116" s="166" t="s">
        <v>494</v>
      </c>
      <c r="G116" s="169" t="s">
        <v>2689</v>
      </c>
      <c r="H116" s="168" t="s">
        <v>2690</v>
      </c>
      <c r="J116" s="157"/>
    </row>
    <row r="117" spans="1:10" ht="15" customHeight="1">
      <c r="A117" s="164">
        <f t="shared" si="3"/>
        <v>114</v>
      </c>
      <c r="B117" s="165">
        <v>51271</v>
      </c>
      <c r="C117" s="166" t="s">
        <v>2691</v>
      </c>
      <c r="D117" s="166" t="str">
        <f t="shared" si="2"/>
        <v>LUČKA UPRAVA ZADAR (51271)</v>
      </c>
      <c r="E117" s="166" t="s">
        <v>2692</v>
      </c>
      <c r="F117" s="166" t="s">
        <v>309</v>
      </c>
      <c r="G117" s="169" t="s">
        <v>2693</v>
      </c>
      <c r="H117" s="168" t="s">
        <v>2694</v>
      </c>
      <c r="J117" s="157"/>
    </row>
    <row r="118" spans="1:10" s="157" customFormat="1" ht="15" customHeight="1">
      <c r="A118" s="152">
        <f t="shared" si="3"/>
        <v>115</v>
      </c>
      <c r="B118" s="159">
        <v>47061</v>
      </c>
      <c r="C118" s="160" t="s">
        <v>2695</v>
      </c>
      <c r="D118" s="166" t="str">
        <f t="shared" si="2"/>
        <v>MINISTARSTVO PROSTORNOGA UREĐENJA, GRADITELJSTVA I DRŽAVNE IMOVINE (47061)</v>
      </c>
      <c r="E118" s="160" t="s">
        <v>2696</v>
      </c>
      <c r="F118" s="160" t="s">
        <v>268</v>
      </c>
      <c r="G118" s="161">
        <v>2831317</v>
      </c>
      <c r="H118" s="162" t="s">
        <v>2697</v>
      </c>
    </row>
    <row r="119" spans="1:10" ht="15" customHeight="1">
      <c r="A119" s="164">
        <f t="shared" si="3"/>
        <v>116</v>
      </c>
      <c r="B119" s="165">
        <v>22058</v>
      </c>
      <c r="C119" s="166" t="s">
        <v>2698</v>
      </c>
      <c r="D119" s="166" t="str">
        <f t="shared" si="2"/>
        <v>AGENCIJA ZA PRAVNI PROMET I POSREDOVANJE NEKRETNINAMA (22058)</v>
      </c>
      <c r="E119" s="166" t="s">
        <v>2699</v>
      </c>
      <c r="F119" s="166" t="s">
        <v>268</v>
      </c>
      <c r="G119" s="167">
        <v>1294164</v>
      </c>
      <c r="H119" s="168" t="s">
        <v>2700</v>
      </c>
      <c r="J119" s="157"/>
    </row>
    <row r="120" spans="1:10" ht="15" customHeight="1">
      <c r="A120" s="164">
        <f t="shared" si="3"/>
        <v>117</v>
      </c>
      <c r="B120" s="165">
        <v>6120</v>
      </c>
      <c r="C120" s="166" t="s">
        <v>2701</v>
      </c>
      <c r="D120" s="166" t="str">
        <f t="shared" si="2"/>
        <v>DRŽAVNA GEODETSKA UPRAVA (6120)</v>
      </c>
      <c r="E120" s="166" t="s">
        <v>2702</v>
      </c>
      <c r="F120" s="166" t="s">
        <v>268</v>
      </c>
      <c r="G120" s="167">
        <v>936693</v>
      </c>
      <c r="H120" s="168" t="s">
        <v>2703</v>
      </c>
      <c r="J120" s="157"/>
    </row>
    <row r="121" spans="1:10" ht="24">
      <c r="A121" s="164">
        <f t="shared" si="3"/>
        <v>118</v>
      </c>
      <c r="B121" s="165">
        <v>51724</v>
      </c>
      <c r="C121" s="166" t="s">
        <v>2704</v>
      </c>
      <c r="D121" s="166" t="str">
        <f t="shared" si="2"/>
        <v>FOND ZA OBNOVU GRADA ZAGREBA, KRAPINSKO-ZAGORSKE ŽUPANIJE I ZAGREBAČKE ŽUPANIJE (51724)</v>
      </c>
      <c r="E121" s="166" t="s">
        <v>2705</v>
      </c>
      <c r="F121" s="166" t="s">
        <v>268</v>
      </c>
      <c r="G121" s="167">
        <v>5332494</v>
      </c>
      <c r="H121" s="168" t="s">
        <v>2706</v>
      </c>
      <c r="J121" s="157"/>
    </row>
    <row r="122" spans="1:10" s="157" customFormat="1" ht="15" customHeight="1">
      <c r="A122" s="152">
        <f>+A121+1</f>
        <v>119</v>
      </c>
      <c r="B122" s="159">
        <v>47053</v>
      </c>
      <c r="C122" s="160" t="s">
        <v>2707</v>
      </c>
      <c r="D122" s="166" t="str">
        <f t="shared" si="2"/>
        <v>MINISTARSTVO GOSPODARSTVA I ODRŽIVOG RAZVOJA (47053)</v>
      </c>
      <c r="E122" s="160" t="s">
        <v>2708</v>
      </c>
      <c r="F122" s="160" t="s">
        <v>268</v>
      </c>
      <c r="G122" s="161">
        <v>2831309</v>
      </c>
      <c r="H122" s="162" t="s">
        <v>2709</v>
      </c>
    </row>
    <row r="123" spans="1:10" ht="15" customHeight="1">
      <c r="A123" s="164">
        <f t="shared" ref="A123:A186" si="4">+A122+1</f>
        <v>120</v>
      </c>
      <c r="B123" s="165">
        <v>22162</v>
      </c>
      <c r="C123" s="166" t="s">
        <v>2710</v>
      </c>
      <c r="D123" s="166" t="str">
        <f t="shared" si="2"/>
        <v>JAVNA USTANOVA NACIONALNI PARK BRIJUNI - PUBLIC INSTITUTION BRIJUNI NATIONAL PARK (22162)</v>
      </c>
      <c r="E123" s="166" t="s">
        <v>2711</v>
      </c>
      <c r="F123" s="166" t="s">
        <v>2712</v>
      </c>
      <c r="G123" s="167">
        <v>3286436</v>
      </c>
      <c r="H123" s="168" t="s">
        <v>2713</v>
      </c>
      <c r="J123" s="157"/>
    </row>
    <row r="124" spans="1:10" ht="15" customHeight="1">
      <c r="A124" s="164">
        <f t="shared" si="4"/>
        <v>121</v>
      </c>
      <c r="B124" s="165">
        <v>22138</v>
      </c>
      <c r="C124" s="166" t="s">
        <v>2714</v>
      </c>
      <c r="D124" s="166" t="str">
        <f t="shared" si="2"/>
        <v>J. U. NACIONALNI PARK KORNATI  (22138)</v>
      </c>
      <c r="E124" s="166" t="s">
        <v>2715</v>
      </c>
      <c r="F124" s="166" t="s">
        <v>2716</v>
      </c>
      <c r="G124" s="167">
        <v>3957772</v>
      </c>
      <c r="H124" s="168" t="s">
        <v>2717</v>
      </c>
      <c r="J124" s="157"/>
    </row>
    <row r="125" spans="1:10" ht="15" customHeight="1">
      <c r="A125" s="164">
        <f t="shared" si="4"/>
        <v>122</v>
      </c>
      <c r="B125" s="165">
        <v>22234</v>
      </c>
      <c r="C125" s="166" t="s">
        <v>2718</v>
      </c>
      <c r="D125" s="166" t="str">
        <f t="shared" si="2"/>
        <v>J. U. NACIONALNI PARK KRKA (22234)</v>
      </c>
      <c r="E125" s="166" t="s">
        <v>2719</v>
      </c>
      <c r="F125" s="166" t="s">
        <v>517</v>
      </c>
      <c r="G125" s="167">
        <v>3418103</v>
      </c>
      <c r="H125" s="168" t="s">
        <v>2720</v>
      </c>
      <c r="J125" s="157"/>
    </row>
    <row r="126" spans="1:10" ht="15" customHeight="1">
      <c r="A126" s="164">
        <f t="shared" si="4"/>
        <v>123</v>
      </c>
      <c r="B126" s="165">
        <v>22179</v>
      </c>
      <c r="C126" s="166" t="s">
        <v>2721</v>
      </c>
      <c r="D126" s="166" t="str">
        <f t="shared" si="2"/>
        <v>J. U. NACIONALNI PARK MLJET (22179)</v>
      </c>
      <c r="E126" s="166" t="s">
        <v>2722</v>
      </c>
      <c r="F126" s="166" t="s">
        <v>2723</v>
      </c>
      <c r="G126" s="167">
        <v>3324974</v>
      </c>
      <c r="H126" s="168" t="s">
        <v>2724</v>
      </c>
      <c r="J126" s="157"/>
    </row>
    <row r="127" spans="1:10" ht="15" customHeight="1">
      <c r="A127" s="164">
        <f t="shared" si="4"/>
        <v>124</v>
      </c>
      <c r="B127" s="165">
        <v>22200</v>
      </c>
      <c r="C127" s="166" t="s">
        <v>2725</v>
      </c>
      <c r="D127" s="166" t="str">
        <f t="shared" si="2"/>
        <v>J. U. NACIONALNI PARK PAKLENICA (22200)</v>
      </c>
      <c r="E127" s="166" t="s">
        <v>2726</v>
      </c>
      <c r="F127" s="166" t="s">
        <v>2727</v>
      </c>
      <c r="G127" s="167">
        <v>3142027</v>
      </c>
      <c r="H127" s="168" t="s">
        <v>2728</v>
      </c>
      <c r="J127" s="157"/>
    </row>
    <row r="128" spans="1:10" ht="15" customHeight="1">
      <c r="A128" s="164">
        <f t="shared" si="4"/>
        <v>125</v>
      </c>
      <c r="B128" s="165">
        <v>22218</v>
      </c>
      <c r="C128" s="166" t="s">
        <v>2729</v>
      </c>
      <c r="D128" s="166" t="str">
        <f t="shared" si="2"/>
        <v>J. U. NACIONALNI PARK PLITVIČKA JEZERA (22218)</v>
      </c>
      <c r="E128" s="166" t="s">
        <v>2730</v>
      </c>
      <c r="F128" s="166" t="s">
        <v>2731</v>
      </c>
      <c r="G128" s="167">
        <v>3310850</v>
      </c>
      <c r="H128" s="168" t="s">
        <v>2732</v>
      </c>
      <c r="J128" s="157"/>
    </row>
    <row r="129" spans="1:10" ht="15" customHeight="1">
      <c r="A129" s="164">
        <f t="shared" si="4"/>
        <v>126</v>
      </c>
      <c r="B129" s="165">
        <v>22187</v>
      </c>
      <c r="C129" s="166" t="s">
        <v>2733</v>
      </c>
      <c r="D129" s="166" t="str">
        <f t="shared" si="2"/>
        <v>J. U. NACIONALNI PARK RISNJAK (22187)</v>
      </c>
      <c r="E129" s="166" t="s">
        <v>2734</v>
      </c>
      <c r="F129" s="166" t="s">
        <v>2735</v>
      </c>
      <c r="G129" s="167">
        <v>3033619</v>
      </c>
      <c r="H129" s="168" t="s">
        <v>2736</v>
      </c>
      <c r="J129" s="157"/>
    </row>
    <row r="130" spans="1:10" ht="15" customHeight="1">
      <c r="A130" s="164">
        <f t="shared" si="4"/>
        <v>127</v>
      </c>
      <c r="B130" s="165">
        <v>26506</v>
      </c>
      <c r="C130" s="166" t="s">
        <v>2737</v>
      </c>
      <c r="D130" s="166" t="str">
        <f t="shared" si="2"/>
        <v>J. U. NACIONALNI PARK SJEVERNI VELEBIT (26506)</v>
      </c>
      <c r="E130" s="166" t="s">
        <v>2738</v>
      </c>
      <c r="F130" s="166" t="s">
        <v>2739</v>
      </c>
      <c r="G130" s="167">
        <v>1486993</v>
      </c>
      <c r="H130" s="168" t="s">
        <v>2740</v>
      </c>
      <c r="J130" s="157"/>
    </row>
    <row r="131" spans="1:10" ht="15" customHeight="1">
      <c r="A131" s="164">
        <f t="shared" si="4"/>
        <v>128</v>
      </c>
      <c r="B131" s="165">
        <v>23243</v>
      </c>
      <c r="C131" s="166" t="s">
        <v>2741</v>
      </c>
      <c r="D131" s="166" t="str">
        <f t="shared" si="2"/>
        <v>J. U. PARK PRIRODE BIOKOVO (23243)</v>
      </c>
      <c r="E131" s="166" t="s">
        <v>2742</v>
      </c>
      <c r="F131" s="166" t="s">
        <v>2743</v>
      </c>
      <c r="G131" s="167">
        <v>1408232</v>
      </c>
      <c r="H131" s="168" t="s">
        <v>2744</v>
      </c>
      <c r="J131" s="157"/>
    </row>
    <row r="132" spans="1:10" ht="15" customHeight="1">
      <c r="A132" s="164">
        <f t="shared" si="4"/>
        <v>129</v>
      </c>
      <c r="B132" s="165">
        <v>22154</v>
      </c>
      <c r="C132" s="166" t="s">
        <v>2745</v>
      </c>
      <c r="D132" s="166" t="str">
        <f t="shared" ref="D132:D195" si="5">C132&amp;" ("&amp;B132&amp;")"</f>
        <v>J. U. PARK PRIRODE KOPAČKI RIT (22154)</v>
      </c>
      <c r="E132" s="166" t="s">
        <v>2746</v>
      </c>
      <c r="F132" s="166" t="s">
        <v>2747</v>
      </c>
      <c r="G132" s="167">
        <v>1334239</v>
      </c>
      <c r="H132" s="168" t="s">
        <v>2748</v>
      </c>
      <c r="J132" s="157"/>
    </row>
    <row r="133" spans="1:10" ht="15" customHeight="1">
      <c r="A133" s="164">
        <f t="shared" si="4"/>
        <v>130</v>
      </c>
      <c r="B133" s="165">
        <v>42598</v>
      </c>
      <c r="C133" s="166" t="s">
        <v>2749</v>
      </c>
      <c r="D133" s="166" t="str">
        <f t="shared" si="5"/>
        <v>J. U. PARK PRIRODE LASTOVSKO OTOČJE (42598)</v>
      </c>
      <c r="E133" s="175" t="s">
        <v>2750</v>
      </c>
      <c r="F133" s="175" t="s">
        <v>2751</v>
      </c>
      <c r="G133" s="174">
        <v>2175843</v>
      </c>
      <c r="H133" s="168" t="s">
        <v>2752</v>
      </c>
      <c r="J133" s="157"/>
    </row>
    <row r="134" spans="1:10" ht="15" customHeight="1">
      <c r="A134" s="164">
        <f t="shared" si="4"/>
        <v>131</v>
      </c>
      <c r="B134" s="165">
        <v>22226</v>
      </c>
      <c r="C134" s="166" t="s">
        <v>2753</v>
      </c>
      <c r="D134" s="166" t="str">
        <f t="shared" si="5"/>
        <v>J. U. PARK PRIRODE LONJSKO POLJE (22226)</v>
      </c>
      <c r="E134" s="166" t="s">
        <v>2754</v>
      </c>
      <c r="F134" s="166" t="s">
        <v>2755</v>
      </c>
      <c r="G134" s="167">
        <v>1300997</v>
      </c>
      <c r="H134" s="168" t="s">
        <v>2756</v>
      </c>
      <c r="J134" s="157"/>
    </row>
    <row r="135" spans="1:10" ht="15" customHeight="1">
      <c r="A135" s="164">
        <f t="shared" si="4"/>
        <v>132</v>
      </c>
      <c r="B135" s="165">
        <v>23497</v>
      </c>
      <c r="C135" s="166" t="s">
        <v>2757</v>
      </c>
      <c r="D135" s="166" t="str">
        <f t="shared" si="5"/>
        <v>J. U. PARK PRIRODE MEDVEDNICA (23497)</v>
      </c>
      <c r="E135" s="166" t="s">
        <v>2758</v>
      </c>
      <c r="F135" s="166" t="s">
        <v>268</v>
      </c>
      <c r="G135" s="167">
        <v>1463080</v>
      </c>
      <c r="H135" s="168" t="s">
        <v>2759</v>
      </c>
      <c r="J135" s="157"/>
    </row>
    <row r="136" spans="1:10" ht="15" customHeight="1">
      <c r="A136" s="164">
        <f t="shared" si="4"/>
        <v>133</v>
      </c>
      <c r="B136" s="165">
        <v>26514</v>
      </c>
      <c r="C136" s="166" t="s">
        <v>2760</v>
      </c>
      <c r="D136" s="166" t="str">
        <f t="shared" si="5"/>
        <v>J. U. PARK PRIRODE PAPUK  (26514)</v>
      </c>
      <c r="E136" s="166" t="s">
        <v>2761</v>
      </c>
      <c r="F136" s="166" t="s">
        <v>2762</v>
      </c>
      <c r="G136" s="167">
        <v>1503847</v>
      </c>
      <c r="H136" s="168" t="s">
        <v>2763</v>
      </c>
      <c r="J136" s="157"/>
    </row>
    <row r="137" spans="1:10" ht="15" customHeight="1">
      <c r="A137" s="164">
        <f t="shared" si="4"/>
        <v>134</v>
      </c>
      <c r="B137" s="165">
        <v>22195</v>
      </c>
      <c r="C137" s="166" t="s">
        <v>2764</v>
      </c>
      <c r="D137" s="166" t="str">
        <f t="shared" si="5"/>
        <v>J. U. PARK PRIRODE TELAŠĆICA (22195)</v>
      </c>
      <c r="E137" s="166" t="s">
        <v>2765</v>
      </c>
      <c r="F137" s="166" t="s">
        <v>2766</v>
      </c>
      <c r="G137" s="167">
        <v>3439780</v>
      </c>
      <c r="H137" s="168" t="s">
        <v>2767</v>
      </c>
      <c r="J137" s="157"/>
    </row>
    <row r="138" spans="1:10" ht="15" customHeight="1">
      <c r="A138" s="164">
        <f t="shared" si="4"/>
        <v>135</v>
      </c>
      <c r="B138" s="165">
        <v>25925</v>
      </c>
      <c r="C138" s="166" t="s">
        <v>2768</v>
      </c>
      <c r="D138" s="166" t="str">
        <f t="shared" si="5"/>
        <v>J. U. PARK PRIRODE UČKA (25925)</v>
      </c>
      <c r="E138" s="166" t="s">
        <v>2769</v>
      </c>
      <c r="F138" s="166" t="s">
        <v>2770</v>
      </c>
      <c r="G138" s="167">
        <v>1508342</v>
      </c>
      <c r="H138" s="168" t="s">
        <v>2771</v>
      </c>
      <c r="J138" s="157"/>
    </row>
    <row r="139" spans="1:10" ht="15" customHeight="1">
      <c r="A139" s="164">
        <f t="shared" si="4"/>
        <v>136</v>
      </c>
      <c r="B139" s="165">
        <v>25933</v>
      </c>
      <c r="C139" s="166" t="s">
        <v>2772</v>
      </c>
      <c r="D139" s="166" t="str">
        <f t="shared" si="5"/>
        <v>JAVNA USTANOVA PARK PRIRODE VELEBIT (25933)</v>
      </c>
      <c r="E139" s="166" t="s">
        <v>2773</v>
      </c>
      <c r="F139" s="166" t="s">
        <v>502</v>
      </c>
      <c r="G139" s="167">
        <v>1439863</v>
      </c>
      <c r="H139" s="168" t="s">
        <v>2774</v>
      </c>
      <c r="J139" s="157"/>
    </row>
    <row r="140" spans="1:10" ht="15" customHeight="1">
      <c r="A140" s="164">
        <f t="shared" si="4"/>
        <v>137</v>
      </c>
      <c r="B140" s="165">
        <v>26522</v>
      </c>
      <c r="C140" s="166" t="s">
        <v>2775</v>
      </c>
      <c r="D140" s="166" t="str">
        <f t="shared" si="5"/>
        <v>JAVNA USTANOVA PARK PRIRODE VRANSKO JEZERO (26522)</v>
      </c>
      <c r="E140" s="166" t="s">
        <v>2776</v>
      </c>
      <c r="F140" s="166" t="s">
        <v>2777</v>
      </c>
      <c r="G140" s="167">
        <v>1504495</v>
      </c>
      <c r="H140" s="168" t="s">
        <v>2778</v>
      </c>
      <c r="J140" s="157"/>
    </row>
    <row r="141" spans="1:10" ht="15" customHeight="1">
      <c r="A141" s="164">
        <f t="shared" si="4"/>
        <v>138</v>
      </c>
      <c r="B141" s="165">
        <v>26539</v>
      </c>
      <c r="C141" s="166" t="s">
        <v>2779</v>
      </c>
      <c r="D141" s="166" t="str">
        <f t="shared" si="5"/>
        <v>J. U. PARK PRIRODE ŽUMBERAK-SAMOBORSKO GORJE (26539)</v>
      </c>
      <c r="E141" s="166" t="s">
        <v>2780</v>
      </c>
      <c r="F141" s="166" t="s">
        <v>2781</v>
      </c>
      <c r="G141" s="167">
        <v>1481517</v>
      </c>
      <c r="H141" s="168" t="s">
        <v>2782</v>
      </c>
      <c r="J141" s="157"/>
    </row>
    <row r="142" spans="1:10" ht="15" customHeight="1">
      <c r="A142" s="164">
        <f t="shared" si="4"/>
        <v>139</v>
      </c>
      <c r="B142" s="165">
        <v>21609</v>
      </c>
      <c r="C142" s="166" t="s">
        <v>2783</v>
      </c>
      <c r="D142" s="166" t="str">
        <f t="shared" si="5"/>
        <v>DRŽAVNI HIDROMETEOROLOŠKI ZAVOD (21609)</v>
      </c>
      <c r="E142" s="166" t="s">
        <v>2784</v>
      </c>
      <c r="F142" s="166" t="s">
        <v>268</v>
      </c>
      <c r="G142" s="167">
        <v>3206017</v>
      </c>
      <c r="H142" s="168" t="s">
        <v>2785</v>
      </c>
      <c r="J142" s="157"/>
    </row>
    <row r="143" spans="1:10" s="157" customFormat="1" ht="15" customHeight="1">
      <c r="A143" s="164">
        <f t="shared" si="4"/>
        <v>140</v>
      </c>
      <c r="B143" s="165">
        <v>49649</v>
      </c>
      <c r="C143" s="166" t="s">
        <v>2786</v>
      </c>
      <c r="D143" s="166" t="str">
        <f t="shared" si="5"/>
        <v>AGENCIJA ZA UGLJIKOVODIKE (49649)</v>
      </c>
      <c r="E143" s="176" t="s">
        <v>2787</v>
      </c>
      <c r="F143" s="166" t="s">
        <v>268</v>
      </c>
      <c r="G143" s="169" t="s">
        <v>2788</v>
      </c>
      <c r="H143" s="168" t="s">
        <v>2789</v>
      </c>
    </row>
    <row r="144" spans="1:10" s="157" customFormat="1" ht="15" customHeight="1">
      <c r="A144" s="164">
        <f t="shared" si="4"/>
        <v>141</v>
      </c>
      <c r="B144" s="165">
        <v>49091</v>
      </c>
      <c r="C144" s="166" t="s">
        <v>2790</v>
      </c>
      <c r="D144" s="166" t="str">
        <f t="shared" si="5"/>
        <v>HRVATSKA ENERGETSKA REGULATORNA AGENCIJA (49091)</v>
      </c>
      <c r="E144" s="166" t="s">
        <v>2791</v>
      </c>
      <c r="F144" s="166" t="s">
        <v>268</v>
      </c>
      <c r="G144" s="167" t="s">
        <v>2792</v>
      </c>
      <c r="H144" s="168" t="s">
        <v>2793</v>
      </c>
    </row>
    <row r="145" spans="1:10" s="157" customFormat="1" ht="15" customHeight="1">
      <c r="A145" s="164">
        <f t="shared" si="4"/>
        <v>142</v>
      </c>
      <c r="B145" s="165">
        <v>47131</v>
      </c>
      <c r="C145" s="166" t="s">
        <v>2794</v>
      </c>
      <c r="D145" s="166" t="str">
        <f t="shared" si="5"/>
        <v>MINISTARSTVO GOSPODARSTVA I ODRŽIVOG RAZVOJA – RAVNATELJSTVO ZA ROBNE ZALIHE (47131)</v>
      </c>
      <c r="E145" s="166" t="s">
        <v>601</v>
      </c>
      <c r="F145" s="166" t="s">
        <v>268</v>
      </c>
      <c r="G145" s="167">
        <v>2831309</v>
      </c>
      <c r="H145" s="168" t="s">
        <v>2709</v>
      </c>
    </row>
    <row r="146" spans="1:10" s="163" customFormat="1" ht="15" customHeight="1">
      <c r="A146" s="164">
        <f t="shared" si="4"/>
        <v>143</v>
      </c>
      <c r="B146" s="165">
        <v>6082</v>
      </c>
      <c r="C146" s="166" t="s">
        <v>2795</v>
      </c>
      <c r="D146" s="166" t="str">
        <f t="shared" si="5"/>
        <v>DRŽAVNI ZAVOD ZA MJERITELJSTVO (6082)</v>
      </c>
      <c r="E146" s="166" t="s">
        <v>2796</v>
      </c>
      <c r="F146" s="166" t="s">
        <v>268</v>
      </c>
      <c r="G146" s="167">
        <v>3799166</v>
      </c>
      <c r="H146" s="168" t="s">
        <v>2797</v>
      </c>
      <c r="J146" s="157"/>
    </row>
    <row r="147" spans="1:10" s="163" customFormat="1" ht="15" customHeight="1">
      <c r="A147" s="164">
        <f t="shared" si="4"/>
        <v>144</v>
      </c>
      <c r="B147" s="165">
        <v>38495</v>
      </c>
      <c r="C147" s="166" t="s">
        <v>2798</v>
      </c>
      <c r="D147" s="166" t="str">
        <f t="shared" si="5"/>
        <v>HRVATSKI ZAVOD ZA NORME (38495)</v>
      </c>
      <c r="E147" s="166" t="s">
        <v>601</v>
      </c>
      <c r="F147" s="166" t="s">
        <v>268</v>
      </c>
      <c r="G147" s="167">
        <v>1957406</v>
      </c>
      <c r="H147" s="168" t="s">
        <v>2799</v>
      </c>
      <c r="J147" s="157"/>
    </row>
    <row r="148" spans="1:10" s="163" customFormat="1" ht="15" customHeight="1">
      <c r="A148" s="164">
        <f t="shared" si="4"/>
        <v>145</v>
      </c>
      <c r="B148" s="165">
        <v>38500</v>
      </c>
      <c r="C148" s="166" t="s">
        <v>2800</v>
      </c>
      <c r="D148" s="166" t="str">
        <f t="shared" si="5"/>
        <v>HRVATSKA AKREDITACIJSKA AGENCIJA (38500)</v>
      </c>
      <c r="E148" s="166" t="s">
        <v>601</v>
      </c>
      <c r="F148" s="166" t="s">
        <v>268</v>
      </c>
      <c r="G148" s="167">
        <v>1956868</v>
      </c>
      <c r="H148" s="168" t="s">
        <v>2801</v>
      </c>
      <c r="J148" s="157"/>
    </row>
    <row r="149" spans="1:10" s="157" customFormat="1" ht="15" customHeight="1">
      <c r="A149" s="164">
        <f t="shared" si="4"/>
        <v>146</v>
      </c>
      <c r="B149" s="165">
        <v>46237</v>
      </c>
      <c r="C149" s="166" t="s">
        <v>2802</v>
      </c>
      <c r="D149" s="166" t="str">
        <f t="shared" si="5"/>
        <v>HRVATSKA AGENCIJA ZA MALO GOSPODARSTVO, INOVACIJE I INVESTICIJE (46237)</v>
      </c>
      <c r="E149" s="166" t="s">
        <v>2803</v>
      </c>
      <c r="F149" s="166" t="s">
        <v>268</v>
      </c>
      <c r="G149" s="167">
        <v>767875</v>
      </c>
      <c r="H149" s="168" t="s">
        <v>2804</v>
      </c>
    </row>
    <row r="150" spans="1:10" s="157" customFormat="1" ht="15" customHeight="1">
      <c r="A150" s="152">
        <f t="shared" si="4"/>
        <v>147</v>
      </c>
      <c r="B150" s="159">
        <v>1222</v>
      </c>
      <c r="C150" s="160" t="s">
        <v>1307</v>
      </c>
      <c r="D150" s="166" t="str">
        <f t="shared" si="5"/>
        <v>MINISTARSTVO ZNANOSTI I OBRAZOVANJA  (1222)</v>
      </c>
      <c r="E150" s="160" t="s">
        <v>267</v>
      </c>
      <c r="F150" s="160" t="s">
        <v>268</v>
      </c>
      <c r="G150" s="161">
        <v>3271030</v>
      </c>
      <c r="H150" s="162" t="s">
        <v>1308</v>
      </c>
    </row>
    <row r="151" spans="1:10" ht="15" customHeight="1">
      <c r="A151" s="164">
        <f t="shared" si="4"/>
        <v>148</v>
      </c>
      <c r="B151" s="165">
        <v>2063</v>
      </c>
      <c r="C151" s="166" t="s">
        <v>481</v>
      </c>
      <c r="D151" s="166" t="str">
        <f t="shared" si="5"/>
        <v>FAKULTET ORGANIZACIJE I INFORMATIKE U VARAŽDINU (2063)</v>
      </c>
      <c r="E151" s="166" t="s">
        <v>482</v>
      </c>
      <c r="F151" s="166" t="s">
        <v>438</v>
      </c>
      <c r="G151" s="167">
        <v>3006107</v>
      </c>
      <c r="H151" s="168" t="s">
        <v>483</v>
      </c>
      <c r="J151" s="157"/>
    </row>
    <row r="152" spans="1:10" ht="15" customHeight="1">
      <c r="A152" s="164">
        <f t="shared" si="4"/>
        <v>149</v>
      </c>
      <c r="B152" s="165">
        <v>43749</v>
      </c>
      <c r="C152" s="166" t="s">
        <v>484</v>
      </c>
      <c r="D152" s="166" t="str">
        <f t="shared" si="5"/>
        <v>MEĐIMURSKO VELEUČILIŠTE U ČAKOVCU (43749)</v>
      </c>
      <c r="E152" s="166" t="s">
        <v>486</v>
      </c>
      <c r="F152" s="166" t="s">
        <v>487</v>
      </c>
      <c r="G152" s="167">
        <v>2382512</v>
      </c>
      <c r="H152" s="168" t="s">
        <v>488</v>
      </c>
      <c r="J152" s="157"/>
    </row>
    <row r="153" spans="1:10" ht="15" customHeight="1">
      <c r="A153" s="164">
        <f t="shared" si="4"/>
        <v>150</v>
      </c>
      <c r="B153" s="165">
        <v>2452</v>
      </c>
      <c r="C153" s="166" t="s">
        <v>1309</v>
      </c>
      <c r="D153" s="166" t="str">
        <f t="shared" si="5"/>
        <v>SVEUČILIŠTE J. J. STROSSMAYERA U OSIJEKU (2452)</v>
      </c>
      <c r="E153" s="166" t="s">
        <v>270</v>
      </c>
      <c r="F153" s="166" t="s">
        <v>271</v>
      </c>
      <c r="G153" s="167">
        <v>3049779</v>
      </c>
      <c r="H153" s="168" t="s">
        <v>272</v>
      </c>
      <c r="J153" s="157"/>
    </row>
    <row r="154" spans="1:10" ht="24" customHeight="1">
      <c r="A154" s="164">
        <f t="shared" si="4"/>
        <v>151</v>
      </c>
      <c r="B154" s="165">
        <v>50215</v>
      </c>
      <c r="C154" s="166" t="s">
        <v>1310</v>
      </c>
      <c r="D154" s="166" t="str">
        <f t="shared" si="5"/>
        <v>SVEUČILIŠTE J. J. STROSSMAYERA U OSIJEKU - AKADEMIJA ZA UMJETNOST I KULTURU U OSIJEKU (50215)</v>
      </c>
      <c r="E154" s="166" t="s">
        <v>296</v>
      </c>
      <c r="F154" s="166" t="s">
        <v>271</v>
      </c>
      <c r="G154" s="167">
        <v>4907361</v>
      </c>
      <c r="H154" s="168" t="s">
        <v>1269</v>
      </c>
      <c r="J154" s="157"/>
    </row>
    <row r="155" spans="1:10" ht="15" customHeight="1">
      <c r="A155" s="164">
        <f t="shared" si="4"/>
        <v>152</v>
      </c>
      <c r="B155" s="165">
        <v>2284</v>
      </c>
      <c r="C155" s="166" t="s">
        <v>1311</v>
      </c>
      <c r="D155" s="166" t="str">
        <f t="shared" si="5"/>
        <v>SVEUČILIŠTE J. J. STROSSMAYERA U OSIJEKU - EKONOMSKI FAKULTET (2284)</v>
      </c>
      <c r="E155" s="166" t="s">
        <v>273</v>
      </c>
      <c r="F155" s="166" t="s">
        <v>271</v>
      </c>
      <c r="G155" s="167">
        <v>3021645</v>
      </c>
      <c r="H155" s="168" t="s">
        <v>274</v>
      </c>
      <c r="J155" s="157"/>
    </row>
    <row r="156" spans="1:10" ht="24">
      <c r="A156" s="164">
        <f t="shared" si="4"/>
        <v>153</v>
      </c>
      <c r="B156" s="165">
        <v>2268</v>
      </c>
      <c r="C156" s="166" t="s">
        <v>1312</v>
      </c>
      <c r="D156" s="166" t="str">
        <f t="shared" si="5"/>
        <v>SVEUČILIŠTE J. J. STROSSMAYERA U OSIJEKU - FAKULTET AGROBIOTEHNIČKIH ZNANOSTI OSIJEK (2268)</v>
      </c>
      <c r="E156" s="166" t="s">
        <v>284</v>
      </c>
      <c r="F156" s="166" t="s">
        <v>271</v>
      </c>
      <c r="G156" s="167">
        <v>3058212</v>
      </c>
      <c r="H156" s="168" t="s">
        <v>285</v>
      </c>
      <c r="J156" s="157"/>
    </row>
    <row r="157" spans="1:10" ht="24">
      <c r="A157" s="164">
        <f t="shared" si="4"/>
        <v>154</v>
      </c>
      <c r="B157" s="165">
        <v>2313</v>
      </c>
      <c r="C157" s="166" t="s">
        <v>1313</v>
      </c>
      <c r="D157" s="166" t="str">
        <f t="shared" si="5"/>
        <v>SVEUČILIŠTE J. J. STROSSMAYERA U OSIJEKU - FAKULTET ELEKTROTEHNIKE, RAČUNARSTVA I INFORMACIJSKIH TEHNOLOGIJA OSIJEK (2313)</v>
      </c>
      <c r="E157" s="166" t="s">
        <v>2805</v>
      </c>
      <c r="F157" s="166" t="s">
        <v>271</v>
      </c>
      <c r="G157" s="167">
        <v>3392589</v>
      </c>
      <c r="H157" s="168" t="s">
        <v>276</v>
      </c>
      <c r="J157" s="157"/>
    </row>
    <row r="158" spans="1:10" s="157" customFormat="1" ht="24">
      <c r="A158" s="164">
        <f t="shared" si="4"/>
        <v>155</v>
      </c>
      <c r="B158" s="165">
        <v>49796</v>
      </c>
      <c r="C158" s="166" t="s">
        <v>1314</v>
      </c>
      <c r="D158" s="166" t="str">
        <f t="shared" si="5"/>
        <v>SVEUČILIŠTE J. J. STROSSMAYERA U OSIJEKU - FAKULTET ZA DENTALNU MEDICINU I ZDRAVSTVO (49796)</v>
      </c>
      <c r="E158" s="176" t="s">
        <v>294</v>
      </c>
      <c r="F158" s="166" t="s">
        <v>271</v>
      </c>
      <c r="G158" s="167">
        <v>4748875</v>
      </c>
      <c r="H158" s="168" t="s">
        <v>295</v>
      </c>
    </row>
    <row r="159" spans="1:10" ht="24">
      <c r="A159" s="164">
        <f t="shared" si="4"/>
        <v>156</v>
      </c>
      <c r="B159" s="165">
        <v>22486</v>
      </c>
      <c r="C159" s="166" t="s">
        <v>1315</v>
      </c>
      <c r="D159" s="166" t="str">
        <f t="shared" si="5"/>
        <v>SVEUČILIŠTE J. J. STROSSMAYERA U OSIJEKU - FAKULTET ZA ODGOJNE I OBRAZOVNE ZNANOSTI (22486)</v>
      </c>
      <c r="E159" s="166" t="s">
        <v>289</v>
      </c>
      <c r="F159" s="166" t="s">
        <v>271</v>
      </c>
      <c r="G159" s="167">
        <v>1404881</v>
      </c>
      <c r="H159" s="168" t="s">
        <v>290</v>
      </c>
      <c r="J159" s="157"/>
    </row>
    <row r="160" spans="1:10" ht="15" customHeight="1">
      <c r="A160" s="164">
        <f t="shared" si="4"/>
        <v>157</v>
      </c>
      <c r="B160" s="165">
        <v>2321</v>
      </c>
      <c r="C160" s="166" t="s">
        <v>1316</v>
      </c>
      <c r="D160" s="166" t="str">
        <f t="shared" si="5"/>
        <v>SVEUČILIŠTE J. J. STROSSMAYERA U OSIJEKU - FILOZOFSKI FAKULTET (2321)</v>
      </c>
      <c r="E160" s="166" t="s">
        <v>277</v>
      </c>
      <c r="F160" s="166" t="s">
        <v>271</v>
      </c>
      <c r="G160" s="167">
        <v>3014185</v>
      </c>
      <c r="H160" s="168" t="s">
        <v>278</v>
      </c>
      <c r="J160" s="157"/>
    </row>
    <row r="161" spans="1:10" ht="15" customHeight="1">
      <c r="A161" s="164">
        <f t="shared" si="4"/>
        <v>158</v>
      </c>
      <c r="B161" s="165">
        <v>2508</v>
      </c>
      <c r="C161" s="180" t="s">
        <v>1317</v>
      </c>
      <c r="D161" s="166" t="str">
        <f t="shared" si="5"/>
        <v>SVEUČILIŠTE J. J. STROSSMAYERA U OSIJEKU - GRADSKA I SVEUČILIŠNA KNJIŽNICA (2508)</v>
      </c>
      <c r="E161" s="180" t="s">
        <v>279</v>
      </c>
      <c r="F161" s="180" t="s">
        <v>271</v>
      </c>
      <c r="G161" s="181">
        <v>3014347</v>
      </c>
      <c r="H161" s="168" t="s">
        <v>280</v>
      </c>
      <c r="J161" s="157"/>
    </row>
    <row r="162" spans="1:10" ht="24">
      <c r="A162" s="164">
        <f t="shared" si="4"/>
        <v>159</v>
      </c>
      <c r="B162" s="165">
        <v>2250</v>
      </c>
      <c r="C162" s="166" t="s">
        <v>1318</v>
      </c>
      <c r="D162" s="166" t="str">
        <f t="shared" si="5"/>
        <v>SVEUČILIŠTE J. J. STROSSMAYERA U OSIJEKU - GRAĐEVINSKI I ARHITEKTONSKI FAKULTET OSIJEK (2250)</v>
      </c>
      <c r="E162" s="166" t="s">
        <v>1268</v>
      </c>
      <c r="F162" s="166" t="s">
        <v>271</v>
      </c>
      <c r="G162" s="167">
        <v>3397335</v>
      </c>
      <c r="H162" s="168" t="s">
        <v>281</v>
      </c>
      <c r="J162" s="157"/>
    </row>
    <row r="163" spans="1:10" s="157" customFormat="1" ht="15" customHeight="1">
      <c r="A163" s="164">
        <f t="shared" si="4"/>
        <v>160</v>
      </c>
      <c r="B163" s="165">
        <v>38479</v>
      </c>
      <c r="C163" s="166" t="s">
        <v>2806</v>
      </c>
      <c r="D163" s="166" t="str">
        <f t="shared" si="5"/>
        <v>KATOLIČKI BOGOSLOVNI FAKULTET U ĐAKOVU (38479)</v>
      </c>
      <c r="E163" s="176" t="s">
        <v>291</v>
      </c>
      <c r="F163" s="166" t="s">
        <v>292</v>
      </c>
      <c r="G163" s="167">
        <v>1986490</v>
      </c>
      <c r="H163" s="168" t="s">
        <v>293</v>
      </c>
    </row>
    <row r="164" spans="1:10" ht="15" customHeight="1">
      <c r="A164" s="164">
        <f t="shared" si="4"/>
        <v>161</v>
      </c>
      <c r="B164" s="165">
        <v>51450</v>
      </c>
      <c r="C164" s="166" t="s">
        <v>1320</v>
      </c>
      <c r="D164" s="166" t="str">
        <f t="shared" si="5"/>
        <v>SVEUČILIŠTE J. J. STROSSMAYERA U OSIJEKU - KINEZIOLOŠKI FAKULTET OSIJEK (51450)</v>
      </c>
      <c r="E164" s="166" t="s">
        <v>1321</v>
      </c>
      <c r="F164" s="166" t="s">
        <v>271</v>
      </c>
      <c r="G164" s="167">
        <v>5302099</v>
      </c>
      <c r="H164" s="168" t="s">
        <v>1322</v>
      </c>
      <c r="J164" s="157"/>
    </row>
    <row r="165" spans="1:10" ht="15" customHeight="1">
      <c r="A165" s="164">
        <f t="shared" si="4"/>
        <v>162</v>
      </c>
      <c r="B165" s="165">
        <v>22849</v>
      </c>
      <c r="C165" s="166" t="s">
        <v>1323</v>
      </c>
      <c r="D165" s="166" t="str">
        <f t="shared" si="5"/>
        <v>SVEUČILIŠTE J. J. STROSSMAYERA U OSIJEKU - MEDICINSKI FAKULTET (22849)</v>
      </c>
      <c r="E165" s="166" t="s">
        <v>282</v>
      </c>
      <c r="F165" s="166" t="s">
        <v>271</v>
      </c>
      <c r="G165" s="167">
        <v>1388142</v>
      </c>
      <c r="H165" s="168" t="s">
        <v>283</v>
      </c>
      <c r="J165" s="157"/>
    </row>
    <row r="166" spans="1:10" s="157" customFormat="1" ht="15" customHeight="1">
      <c r="A166" s="164">
        <f t="shared" si="4"/>
        <v>163</v>
      </c>
      <c r="B166" s="165">
        <v>2292</v>
      </c>
      <c r="C166" s="166" t="s">
        <v>1324</v>
      </c>
      <c r="D166" s="166" t="str">
        <f t="shared" si="5"/>
        <v>SVEUČILIŠTE J. J. STROSSMAYERA U OSIJEKU - PRAVNI FAKULTET (2292)</v>
      </c>
      <c r="E166" s="166" t="s">
        <v>286</v>
      </c>
      <c r="F166" s="166" t="s">
        <v>271</v>
      </c>
      <c r="G166" s="167">
        <v>3014193</v>
      </c>
      <c r="H166" s="168" t="s">
        <v>287</v>
      </c>
    </row>
    <row r="167" spans="1:10" ht="15" customHeight="1">
      <c r="A167" s="164">
        <f t="shared" si="4"/>
        <v>164</v>
      </c>
      <c r="B167" s="165">
        <v>2276</v>
      </c>
      <c r="C167" s="166" t="s">
        <v>1325</v>
      </c>
      <c r="D167" s="166" t="str">
        <f t="shared" si="5"/>
        <v>SVEUČILIŠTE J. J. STROSSMAYERA U OSIJEKU - PREHRAMBENO TEHNOLOŠKI FAKULTET (2276)</v>
      </c>
      <c r="E167" s="166" t="s">
        <v>1326</v>
      </c>
      <c r="F167" s="166" t="s">
        <v>271</v>
      </c>
      <c r="G167" s="167">
        <v>3058204</v>
      </c>
      <c r="H167" s="168" t="s">
        <v>288</v>
      </c>
      <c r="J167" s="157"/>
    </row>
    <row r="168" spans="1:10" s="157" customFormat="1" ht="15" customHeight="1">
      <c r="A168" s="164">
        <f t="shared" si="4"/>
        <v>165</v>
      </c>
      <c r="B168" s="165">
        <v>42024</v>
      </c>
      <c r="C168" s="166" t="s">
        <v>297</v>
      </c>
      <c r="D168" s="166" t="str">
        <f t="shared" si="5"/>
        <v>SVEUČILIŠTE JURJA DOBRILE U PULI (42024)</v>
      </c>
      <c r="E168" s="166" t="s">
        <v>298</v>
      </c>
      <c r="F168" s="166" t="s">
        <v>299</v>
      </c>
      <c r="G168" s="167">
        <v>2161753</v>
      </c>
      <c r="H168" s="168" t="s">
        <v>300</v>
      </c>
    </row>
    <row r="169" spans="1:10" s="157" customFormat="1" ht="15" customHeight="1">
      <c r="A169" s="164">
        <f t="shared" si="4"/>
        <v>166</v>
      </c>
      <c r="B169" s="165">
        <v>48267</v>
      </c>
      <c r="C169" s="166" t="s">
        <v>301</v>
      </c>
      <c r="D169" s="166" t="str">
        <f t="shared" si="5"/>
        <v>SVEUČILIŠTE SJEVER (48267)</v>
      </c>
      <c r="E169" s="166" t="s">
        <v>1271</v>
      </c>
      <c r="F169" s="166" t="s">
        <v>302</v>
      </c>
      <c r="G169" s="167">
        <v>2752298</v>
      </c>
      <c r="H169" s="168" t="s">
        <v>303</v>
      </c>
    </row>
    <row r="170" spans="1:10" s="182" customFormat="1" ht="15" customHeight="1">
      <c r="A170" s="164">
        <f t="shared" si="4"/>
        <v>167</v>
      </c>
      <c r="B170" s="165">
        <v>24141</v>
      </c>
      <c r="C170" s="166" t="s">
        <v>304</v>
      </c>
      <c r="D170" s="166" t="str">
        <f t="shared" si="5"/>
        <v>SVEUČILIŠTE U DUBROVNIKU (24141)</v>
      </c>
      <c r="E170" s="166" t="s">
        <v>305</v>
      </c>
      <c r="F170" s="166" t="s">
        <v>306</v>
      </c>
      <c r="G170" s="167">
        <v>1787578</v>
      </c>
      <c r="H170" s="168" t="s">
        <v>307</v>
      </c>
      <c r="J170" s="157"/>
    </row>
    <row r="171" spans="1:10" s="157" customFormat="1" ht="15" customHeight="1">
      <c r="A171" s="164">
        <f t="shared" si="4"/>
        <v>168</v>
      </c>
      <c r="B171" s="165">
        <v>2444</v>
      </c>
      <c r="C171" s="166" t="s">
        <v>311</v>
      </c>
      <c r="D171" s="166" t="str">
        <f t="shared" si="5"/>
        <v>SVEUČILIŠTE U RIJECI (2444)</v>
      </c>
      <c r="E171" s="166" t="s">
        <v>312</v>
      </c>
      <c r="F171" s="166" t="s">
        <v>313</v>
      </c>
      <c r="G171" s="167">
        <v>3337413</v>
      </c>
      <c r="H171" s="168" t="s">
        <v>314</v>
      </c>
    </row>
    <row r="172" spans="1:10" ht="15" customHeight="1">
      <c r="A172" s="164">
        <f t="shared" si="4"/>
        <v>169</v>
      </c>
      <c r="B172" s="165">
        <v>38454</v>
      </c>
      <c r="C172" s="166" t="s">
        <v>315</v>
      </c>
      <c r="D172" s="166" t="str">
        <f t="shared" si="5"/>
        <v>SVEUČILIŠTE U RIJECI - AKADEMIJA PRIMJENJENIH UMJETNOSTI (38454)</v>
      </c>
      <c r="E172" s="166" t="s">
        <v>316</v>
      </c>
      <c r="F172" s="166" t="s">
        <v>313</v>
      </c>
      <c r="G172" s="174">
        <v>1954253</v>
      </c>
      <c r="H172" s="168" t="s">
        <v>317</v>
      </c>
      <c r="J172" s="157"/>
    </row>
    <row r="173" spans="1:10" ht="15" customHeight="1">
      <c r="A173" s="164">
        <f t="shared" si="4"/>
        <v>170</v>
      </c>
      <c r="B173" s="165">
        <v>2186</v>
      </c>
      <c r="C173" s="166" t="s">
        <v>318</v>
      </c>
      <c r="D173" s="166" t="str">
        <f t="shared" si="5"/>
        <v>SVEUČILIŠTE U RIJECI - EKONOMSKI FAKULTET (2186)</v>
      </c>
      <c r="E173" s="166" t="s">
        <v>319</v>
      </c>
      <c r="F173" s="166" t="s">
        <v>313</v>
      </c>
      <c r="G173" s="167">
        <v>3328627</v>
      </c>
      <c r="H173" s="168" t="s">
        <v>320</v>
      </c>
      <c r="J173" s="157"/>
    </row>
    <row r="174" spans="1:10" ht="15" customHeight="1">
      <c r="A174" s="164">
        <f t="shared" si="4"/>
        <v>171</v>
      </c>
      <c r="B174" s="165">
        <v>2194</v>
      </c>
      <c r="C174" s="166" t="s">
        <v>321</v>
      </c>
      <c r="D174" s="166" t="str">
        <f t="shared" si="5"/>
        <v>SVEUČILIŠTE U RIJECI - FAKULTET ZA MENADŽMENT U TURIZMU I UGOSTITELJSTVU (2194)</v>
      </c>
      <c r="E174" s="166" t="s">
        <v>322</v>
      </c>
      <c r="F174" s="166" t="s">
        <v>323</v>
      </c>
      <c r="G174" s="167">
        <v>3091732</v>
      </c>
      <c r="H174" s="168" t="s">
        <v>324</v>
      </c>
      <c r="J174" s="157"/>
    </row>
    <row r="175" spans="1:10" ht="15" customHeight="1">
      <c r="A175" s="164">
        <f t="shared" si="4"/>
        <v>172</v>
      </c>
      <c r="B175" s="165">
        <v>48023</v>
      </c>
      <c r="C175" s="166" t="s">
        <v>348</v>
      </c>
      <c r="D175" s="166" t="str">
        <f t="shared" si="5"/>
        <v>SVEUČILIŠTE U RIJECI - FAKULTET ZDRAVSTVENIH STUDIJA U RIJECI (48023)</v>
      </c>
      <c r="E175" s="166" t="s">
        <v>349</v>
      </c>
      <c r="F175" s="166" t="s">
        <v>313</v>
      </c>
      <c r="G175" s="169" t="s">
        <v>350</v>
      </c>
      <c r="H175" s="168" t="s">
        <v>351</v>
      </c>
      <c r="J175" s="157"/>
    </row>
    <row r="176" spans="1:10" s="157" customFormat="1" ht="15" customHeight="1">
      <c r="A176" s="164">
        <f t="shared" si="4"/>
        <v>173</v>
      </c>
      <c r="B176" s="165">
        <v>22857</v>
      </c>
      <c r="C176" s="166" t="s">
        <v>325</v>
      </c>
      <c r="D176" s="166" t="str">
        <f t="shared" si="5"/>
        <v>SVEUČILIŠTE U RIJECI - FILOZOFSKI FAKULTET (22857)</v>
      </c>
      <c r="E176" s="166" t="s">
        <v>326</v>
      </c>
      <c r="F176" s="166" t="s">
        <v>313</v>
      </c>
      <c r="G176" s="167">
        <v>3368491</v>
      </c>
      <c r="H176" s="168" t="s">
        <v>327</v>
      </c>
    </row>
    <row r="177" spans="1:10" ht="15" customHeight="1">
      <c r="A177" s="164">
        <f t="shared" si="4"/>
        <v>174</v>
      </c>
      <c r="B177" s="165">
        <v>2160</v>
      </c>
      <c r="C177" s="166" t="s">
        <v>1272</v>
      </c>
      <c r="D177" s="166" t="str">
        <f t="shared" si="5"/>
        <v>SVEUČILIŠTE U RIJECI - GRAĐEVINSKI FAKULTET (2160)</v>
      </c>
      <c r="E177" s="166" t="s">
        <v>328</v>
      </c>
      <c r="F177" s="166" t="s">
        <v>313</v>
      </c>
      <c r="G177" s="167">
        <v>3395855</v>
      </c>
      <c r="H177" s="168" t="s">
        <v>329</v>
      </c>
      <c r="J177" s="157"/>
    </row>
    <row r="178" spans="1:10" ht="15" customHeight="1">
      <c r="A178" s="164">
        <f t="shared" si="4"/>
        <v>175</v>
      </c>
      <c r="B178" s="165">
        <v>2225</v>
      </c>
      <c r="C178" s="166" t="s">
        <v>330</v>
      </c>
      <c r="D178" s="166" t="str">
        <f t="shared" si="5"/>
        <v>SVEUČILIŠTE U RIJECI - MEDICINSKI FAKULTET (2225)</v>
      </c>
      <c r="E178" s="166" t="s">
        <v>331</v>
      </c>
      <c r="F178" s="166" t="s">
        <v>313</v>
      </c>
      <c r="G178" s="167">
        <v>3328554</v>
      </c>
      <c r="H178" s="168" t="s">
        <v>332</v>
      </c>
      <c r="J178" s="157"/>
    </row>
    <row r="179" spans="1:10" s="157" customFormat="1" ht="15" customHeight="1">
      <c r="A179" s="164">
        <f t="shared" si="4"/>
        <v>176</v>
      </c>
      <c r="B179" s="165">
        <v>22568</v>
      </c>
      <c r="C179" s="166" t="s">
        <v>2807</v>
      </c>
      <c r="D179" s="166" t="str">
        <f t="shared" si="5"/>
        <v>SVEUČILIŠTE U RIJECI, POMORSKI FAKULTET (22568)</v>
      </c>
      <c r="E179" s="166" t="s">
        <v>334</v>
      </c>
      <c r="F179" s="166" t="s">
        <v>313</v>
      </c>
      <c r="G179" s="167">
        <v>1580485</v>
      </c>
      <c r="H179" s="168" t="s">
        <v>335</v>
      </c>
    </row>
    <row r="180" spans="1:10" s="163" customFormat="1" ht="15" customHeight="1">
      <c r="A180" s="164">
        <f t="shared" si="4"/>
        <v>177</v>
      </c>
      <c r="B180" s="165">
        <v>2217</v>
      </c>
      <c r="C180" s="166" t="s">
        <v>336</v>
      </c>
      <c r="D180" s="166" t="str">
        <f t="shared" si="5"/>
        <v>SVEUČILIŠTE U RIJECI - PRAVNI FAKULTET (2217)</v>
      </c>
      <c r="E180" s="166" t="s">
        <v>337</v>
      </c>
      <c r="F180" s="166" t="s">
        <v>313</v>
      </c>
      <c r="G180" s="167">
        <v>3328562</v>
      </c>
      <c r="H180" s="168" t="s">
        <v>338</v>
      </c>
      <c r="J180" s="157"/>
    </row>
    <row r="181" spans="1:10" s="163" customFormat="1" ht="15" customHeight="1">
      <c r="A181" s="164">
        <f t="shared" si="4"/>
        <v>178</v>
      </c>
      <c r="B181" s="165">
        <v>2493</v>
      </c>
      <c r="C181" s="166" t="s">
        <v>339</v>
      </c>
      <c r="D181" s="166" t="str">
        <f t="shared" si="5"/>
        <v>SVEUČILIŠTE U RIJECI - SVEUČILIŠNA KNJIŽNICA (2493)</v>
      </c>
      <c r="E181" s="166" t="s">
        <v>340</v>
      </c>
      <c r="F181" s="166" t="s">
        <v>313</v>
      </c>
      <c r="G181" s="167">
        <v>3328686</v>
      </c>
      <c r="H181" s="168" t="s">
        <v>341</v>
      </c>
      <c r="J181" s="157"/>
    </row>
    <row r="182" spans="1:10" ht="15" customHeight="1">
      <c r="A182" s="164">
        <f t="shared" si="4"/>
        <v>179</v>
      </c>
      <c r="B182" s="165">
        <v>2151</v>
      </c>
      <c r="C182" s="166" t="s">
        <v>342</v>
      </c>
      <c r="D182" s="166" t="str">
        <f t="shared" si="5"/>
        <v>SVEUČILIŠTE U RIJECI - TEHNIČKI FAKULTET (2151)</v>
      </c>
      <c r="E182" s="166" t="s">
        <v>343</v>
      </c>
      <c r="F182" s="166" t="s">
        <v>313</v>
      </c>
      <c r="G182" s="167">
        <v>3334317</v>
      </c>
      <c r="H182" s="168" t="s">
        <v>344</v>
      </c>
      <c r="J182" s="157"/>
    </row>
    <row r="183" spans="1:10" ht="15" customHeight="1">
      <c r="A183" s="164">
        <f t="shared" si="4"/>
        <v>180</v>
      </c>
      <c r="B183" s="165">
        <v>40947</v>
      </c>
      <c r="C183" s="166" t="s">
        <v>345</v>
      </c>
      <c r="D183" s="166" t="str">
        <f t="shared" si="5"/>
        <v>SVEUČILIŠTE U RIJECI - UČITELJSKI FAKULTET (40947)</v>
      </c>
      <c r="E183" s="166" t="s">
        <v>346</v>
      </c>
      <c r="F183" s="166" t="s">
        <v>313</v>
      </c>
      <c r="G183" s="167">
        <v>2116073</v>
      </c>
      <c r="H183" s="168" t="s">
        <v>347</v>
      </c>
      <c r="J183" s="157"/>
    </row>
    <row r="184" spans="1:10" s="157" customFormat="1" ht="15" customHeight="1">
      <c r="A184" s="164">
        <f t="shared" si="4"/>
        <v>181</v>
      </c>
      <c r="B184" s="165">
        <v>51360</v>
      </c>
      <c r="C184" s="166" t="s">
        <v>1270</v>
      </c>
      <c r="D184" s="166" t="str">
        <f t="shared" si="5"/>
        <v>SVEUČILIŠTE U SLAVONSKOM BRODU (51360)</v>
      </c>
      <c r="E184" s="176" t="s">
        <v>1327</v>
      </c>
      <c r="F184" s="166" t="s">
        <v>1328</v>
      </c>
      <c r="G184" s="167">
        <v>5290538</v>
      </c>
      <c r="H184" s="168" t="s">
        <v>1329</v>
      </c>
    </row>
    <row r="185" spans="1:10" ht="15" customHeight="1">
      <c r="A185" s="164">
        <f t="shared" si="4"/>
        <v>182</v>
      </c>
      <c r="B185" s="165">
        <v>2469</v>
      </c>
      <c r="C185" s="166" t="s">
        <v>352</v>
      </c>
      <c r="D185" s="166" t="str">
        <f t="shared" si="5"/>
        <v>SVEUČILIŠTE U SPLITU (2469)</v>
      </c>
      <c r="E185" s="166" t="s">
        <v>362</v>
      </c>
      <c r="F185" s="166" t="s">
        <v>353</v>
      </c>
      <c r="G185" s="167">
        <v>3129306</v>
      </c>
      <c r="H185" s="168" t="s">
        <v>354</v>
      </c>
      <c r="J185" s="157"/>
    </row>
    <row r="186" spans="1:10" ht="15" customHeight="1">
      <c r="A186" s="164">
        <f t="shared" si="4"/>
        <v>183</v>
      </c>
      <c r="B186" s="165">
        <v>2372</v>
      </c>
      <c r="C186" s="166" t="s">
        <v>355</v>
      </c>
      <c r="D186" s="166" t="str">
        <f t="shared" si="5"/>
        <v>SVEUČILIŠTE U SPLITU - EKONOMSKI FAKULTET (2372)</v>
      </c>
      <c r="E186" s="166" t="s">
        <v>356</v>
      </c>
      <c r="F186" s="166" t="s">
        <v>353</v>
      </c>
      <c r="G186" s="167">
        <v>3119076</v>
      </c>
      <c r="H186" s="168" t="s">
        <v>357</v>
      </c>
      <c r="J186" s="157"/>
    </row>
    <row r="187" spans="1:10" ht="15" customHeight="1">
      <c r="A187" s="164">
        <f t="shared" ref="A187:A250" si="6">+A186+1</f>
        <v>184</v>
      </c>
      <c r="B187" s="165">
        <v>2330</v>
      </c>
      <c r="C187" s="166" t="s">
        <v>358</v>
      </c>
      <c r="D187" s="166" t="str">
        <f t="shared" si="5"/>
        <v>SVEUČILIŠTE U SPLITU - FAKULTET ELEKTROTEHNIKE, STROJARSTVA I BRODOGRADNJE (2330)</v>
      </c>
      <c r="E187" s="166" t="s">
        <v>359</v>
      </c>
      <c r="F187" s="166" t="s">
        <v>353</v>
      </c>
      <c r="G187" s="167">
        <v>3118339</v>
      </c>
      <c r="H187" s="168" t="s">
        <v>360</v>
      </c>
      <c r="J187" s="157"/>
    </row>
    <row r="188" spans="1:10" ht="15" customHeight="1">
      <c r="A188" s="164">
        <f t="shared" si="6"/>
        <v>185</v>
      </c>
      <c r="B188" s="165">
        <v>2348</v>
      </c>
      <c r="C188" s="166" t="s">
        <v>364</v>
      </c>
      <c r="D188" s="166" t="str">
        <f t="shared" si="5"/>
        <v>SVEUČILIŠTE U SPLITU - FAKULTET GRAĐEVINARSTVA, ARHITEKTURE I GEODEZIJE (2348)</v>
      </c>
      <c r="E188" s="166" t="s">
        <v>365</v>
      </c>
      <c r="F188" s="166" t="s">
        <v>353</v>
      </c>
      <c r="G188" s="167">
        <v>3149463</v>
      </c>
      <c r="H188" s="168" t="s">
        <v>366</v>
      </c>
      <c r="J188" s="157"/>
    </row>
    <row r="189" spans="1:10" ht="15" customHeight="1">
      <c r="A189" s="164">
        <f t="shared" si="6"/>
        <v>186</v>
      </c>
      <c r="B189" s="165">
        <v>22435</v>
      </c>
      <c r="C189" s="166" t="s">
        <v>361</v>
      </c>
      <c r="D189" s="166" t="str">
        <f t="shared" si="5"/>
        <v>SVEUČILIŠTE U SPLITU - FILOZOFSKI FAKULTET (22435)</v>
      </c>
      <c r="E189" s="166" t="s">
        <v>362</v>
      </c>
      <c r="F189" s="166" t="s">
        <v>353</v>
      </c>
      <c r="G189" s="167">
        <v>1413236</v>
      </c>
      <c r="H189" s="168" t="s">
        <v>363</v>
      </c>
      <c r="J189" s="157"/>
    </row>
    <row r="190" spans="1:10" ht="15" customHeight="1">
      <c r="A190" s="164">
        <f t="shared" si="6"/>
        <v>187</v>
      </c>
      <c r="B190" s="165">
        <v>23368</v>
      </c>
      <c r="C190" s="166" t="s">
        <v>372</v>
      </c>
      <c r="D190" s="166" t="str">
        <f t="shared" si="5"/>
        <v>SVEUČILIŠTE U SPLITU - KATOLIČKI BOGOSLOVNI FAKULTET (23368)</v>
      </c>
      <c r="E190" s="166" t="s">
        <v>373</v>
      </c>
      <c r="F190" s="166" t="s">
        <v>353</v>
      </c>
      <c r="G190" s="174">
        <v>1465643</v>
      </c>
      <c r="H190" s="168">
        <v>36149548625</v>
      </c>
      <c r="J190" s="157"/>
    </row>
    <row r="191" spans="1:10" ht="15" customHeight="1">
      <c r="A191" s="164">
        <f t="shared" si="6"/>
        <v>188</v>
      </c>
      <c r="B191" s="165">
        <v>2356</v>
      </c>
      <c r="C191" s="166" t="s">
        <v>367</v>
      </c>
      <c r="D191" s="166" t="str">
        <f t="shared" si="5"/>
        <v>SVEUČILIŠTE U SPLITU - KEMIJSKO-TEHNOLOŠKI FAKULTET (2356)</v>
      </c>
      <c r="E191" s="166" t="s">
        <v>1273</v>
      </c>
      <c r="F191" s="166" t="s">
        <v>353</v>
      </c>
      <c r="G191" s="167">
        <v>3119068</v>
      </c>
      <c r="H191" s="168" t="s">
        <v>368</v>
      </c>
      <c r="J191" s="157"/>
    </row>
    <row r="192" spans="1:10" ht="15" customHeight="1">
      <c r="A192" s="164">
        <f t="shared" si="6"/>
        <v>189</v>
      </c>
      <c r="B192" s="165">
        <v>43773</v>
      </c>
      <c r="C192" s="166" t="s">
        <v>369</v>
      </c>
      <c r="D192" s="166" t="str">
        <f t="shared" si="5"/>
        <v>SVEUČILIŠTE U SPLITU - KINEZIOLOŠKI FAKULTET (43773)</v>
      </c>
      <c r="E192" s="166" t="s">
        <v>370</v>
      </c>
      <c r="F192" s="166" t="s">
        <v>353</v>
      </c>
      <c r="G192" s="174">
        <v>2393255</v>
      </c>
      <c r="H192" s="168" t="s">
        <v>371</v>
      </c>
      <c r="J192" s="157"/>
    </row>
    <row r="193" spans="1:10" ht="15" customHeight="1">
      <c r="A193" s="164">
        <f t="shared" si="6"/>
        <v>190</v>
      </c>
      <c r="B193" s="165">
        <v>22451</v>
      </c>
      <c r="C193" s="166" t="s">
        <v>374</v>
      </c>
      <c r="D193" s="166" t="str">
        <f t="shared" si="5"/>
        <v>SVEUČILIŠTE U SPLITU - MEDICINSKI FAKULTET (22451)</v>
      </c>
      <c r="E193" s="166" t="s">
        <v>375</v>
      </c>
      <c r="F193" s="166" t="s">
        <v>353</v>
      </c>
      <c r="G193" s="167">
        <v>1315366</v>
      </c>
      <c r="H193" s="168" t="s">
        <v>376</v>
      </c>
      <c r="J193" s="157"/>
    </row>
    <row r="194" spans="1:10" ht="15" customHeight="1">
      <c r="A194" s="164">
        <f t="shared" si="6"/>
        <v>191</v>
      </c>
      <c r="B194" s="165">
        <v>22460</v>
      </c>
      <c r="C194" s="166" t="s">
        <v>377</v>
      </c>
      <c r="D194" s="166" t="str">
        <f t="shared" si="5"/>
        <v>SVEUČILIŠTE U SPLITU - POMORSKI FAKULTET (22460)</v>
      </c>
      <c r="E194" s="166" t="s">
        <v>1274</v>
      </c>
      <c r="F194" s="166" t="s">
        <v>353</v>
      </c>
      <c r="G194" s="167">
        <v>1406043</v>
      </c>
      <c r="H194" s="168" t="s">
        <v>378</v>
      </c>
      <c r="J194" s="157"/>
    </row>
    <row r="195" spans="1:10" ht="15" customHeight="1">
      <c r="A195" s="164">
        <f t="shared" si="6"/>
        <v>192</v>
      </c>
      <c r="B195" s="165">
        <v>2397</v>
      </c>
      <c r="C195" s="166" t="s">
        <v>379</v>
      </c>
      <c r="D195" s="166" t="str">
        <f t="shared" si="5"/>
        <v>SVEUČILIŠTE U SPLITU - PRAVNI FAKULTET (2397)</v>
      </c>
      <c r="E195" s="166" t="s">
        <v>380</v>
      </c>
      <c r="F195" s="166" t="s">
        <v>353</v>
      </c>
      <c r="G195" s="167">
        <v>3118347</v>
      </c>
      <c r="H195" s="168" t="s">
        <v>381</v>
      </c>
      <c r="J195" s="157"/>
    </row>
    <row r="196" spans="1:10" ht="15" customHeight="1">
      <c r="A196" s="164">
        <f t="shared" si="6"/>
        <v>193</v>
      </c>
      <c r="B196" s="165">
        <v>2410</v>
      </c>
      <c r="C196" s="166" t="s">
        <v>382</v>
      </c>
      <c r="D196" s="166" t="str">
        <f t="shared" ref="D196:D259" si="7">C196&amp;" ("&amp;B196&amp;")"</f>
        <v>SVEUČILIŠTE U SPLITU - PRIRODOSLOVNO - MATEMATIČKI FAKULTET (2410)</v>
      </c>
      <c r="E196" s="166" t="s">
        <v>1275</v>
      </c>
      <c r="F196" s="166" t="s">
        <v>353</v>
      </c>
      <c r="G196" s="167">
        <v>3199622</v>
      </c>
      <c r="H196" s="168" t="s">
        <v>383</v>
      </c>
      <c r="J196" s="157"/>
    </row>
    <row r="197" spans="1:10" ht="15" customHeight="1">
      <c r="A197" s="164">
        <f t="shared" si="6"/>
        <v>194</v>
      </c>
      <c r="B197" s="165">
        <v>2524</v>
      </c>
      <c r="C197" s="166" t="s">
        <v>384</v>
      </c>
      <c r="D197" s="166" t="str">
        <f t="shared" si="7"/>
        <v>SVEUČILIŠTE U SPLITU - SVEUČILIŠNA KNJIŽNICA (2524)</v>
      </c>
      <c r="E197" s="166" t="s">
        <v>385</v>
      </c>
      <c r="F197" s="166" t="s">
        <v>353</v>
      </c>
      <c r="G197" s="167">
        <v>3118436</v>
      </c>
      <c r="H197" s="168" t="s">
        <v>386</v>
      </c>
      <c r="J197" s="157"/>
    </row>
    <row r="198" spans="1:10" ht="15" customHeight="1">
      <c r="A198" s="164">
        <f t="shared" si="6"/>
        <v>195</v>
      </c>
      <c r="B198" s="165">
        <v>22478</v>
      </c>
      <c r="C198" s="166" t="s">
        <v>387</v>
      </c>
      <c r="D198" s="166" t="str">
        <f t="shared" si="7"/>
        <v>SVEUČILIŠTE U SPLITU - UMJETNIČKA AKADEMIJA (22478)</v>
      </c>
      <c r="E198" s="166" t="s">
        <v>388</v>
      </c>
      <c r="F198" s="166" t="s">
        <v>353</v>
      </c>
      <c r="G198" s="167">
        <v>1321358</v>
      </c>
      <c r="H198" s="168" t="s">
        <v>389</v>
      </c>
      <c r="J198" s="157"/>
    </row>
    <row r="199" spans="1:10" ht="15" customHeight="1">
      <c r="A199" s="164">
        <f t="shared" si="6"/>
        <v>196</v>
      </c>
      <c r="B199" s="165">
        <v>23815</v>
      </c>
      <c r="C199" s="166" t="s">
        <v>308</v>
      </c>
      <c r="D199" s="166" t="str">
        <f t="shared" si="7"/>
        <v>SVEUČILIŠTE U ZADRU (23815)</v>
      </c>
      <c r="E199" s="166" t="s">
        <v>1276</v>
      </c>
      <c r="F199" s="166" t="s">
        <v>309</v>
      </c>
      <c r="G199" s="167">
        <v>1695525</v>
      </c>
      <c r="H199" s="168" t="s">
        <v>310</v>
      </c>
      <c r="J199" s="157"/>
    </row>
    <row r="200" spans="1:10" ht="15" customHeight="1">
      <c r="A200" s="164">
        <f t="shared" si="6"/>
        <v>197</v>
      </c>
      <c r="B200" s="165">
        <v>2436</v>
      </c>
      <c r="C200" s="166" t="s">
        <v>390</v>
      </c>
      <c r="D200" s="166" t="str">
        <f t="shared" si="7"/>
        <v>SVEUČILIŠTE U ZAGREBU (2436)</v>
      </c>
      <c r="E200" s="166" t="s">
        <v>458</v>
      </c>
      <c r="F200" s="166" t="s">
        <v>268</v>
      </c>
      <c r="G200" s="167">
        <v>3211592</v>
      </c>
      <c r="H200" s="168" t="s">
        <v>391</v>
      </c>
      <c r="J200" s="157"/>
    </row>
    <row r="201" spans="1:10" ht="15" customHeight="1">
      <c r="A201" s="164">
        <f t="shared" si="6"/>
        <v>198</v>
      </c>
      <c r="B201" s="165">
        <v>1923</v>
      </c>
      <c r="C201" s="166" t="s">
        <v>392</v>
      </c>
      <c r="D201" s="166" t="str">
        <f t="shared" si="7"/>
        <v>SVEUČILIŠTE U ZAGREBU - AGRONOMSKI FAKULTET (1923)</v>
      </c>
      <c r="E201" s="166" t="s">
        <v>393</v>
      </c>
      <c r="F201" s="166" t="s">
        <v>268</v>
      </c>
      <c r="G201" s="167">
        <v>3283097</v>
      </c>
      <c r="H201" s="168" t="s">
        <v>394</v>
      </c>
      <c r="J201" s="157"/>
    </row>
    <row r="202" spans="1:10" ht="15" customHeight="1">
      <c r="A202" s="164">
        <f t="shared" si="6"/>
        <v>199</v>
      </c>
      <c r="B202" s="165">
        <v>1974</v>
      </c>
      <c r="C202" s="166" t="s">
        <v>395</v>
      </c>
      <c r="D202" s="166" t="str">
        <f t="shared" si="7"/>
        <v>SVEUČILIŠTE U ZAGREBU - AKADEMIJA DRAMSKE UMJETNOSTI (1974)</v>
      </c>
      <c r="E202" s="166" t="s">
        <v>396</v>
      </c>
      <c r="F202" s="166" t="s">
        <v>268</v>
      </c>
      <c r="G202" s="167">
        <v>3205029</v>
      </c>
      <c r="H202" s="168" t="s">
        <v>397</v>
      </c>
      <c r="J202" s="157"/>
    </row>
    <row r="203" spans="1:10" ht="15" customHeight="1">
      <c r="A203" s="164">
        <f t="shared" si="6"/>
        <v>200</v>
      </c>
      <c r="B203" s="165">
        <v>1982</v>
      </c>
      <c r="C203" s="166" t="s">
        <v>398</v>
      </c>
      <c r="D203" s="166" t="str">
        <f t="shared" si="7"/>
        <v>SVEUČILIŠTE U ZAGREBU - AKADEMIJA LIKOVNIH UMJETNOSTI (1982)</v>
      </c>
      <c r="E203" s="166" t="s">
        <v>399</v>
      </c>
      <c r="F203" s="166" t="s">
        <v>268</v>
      </c>
      <c r="G203" s="167">
        <v>3207919</v>
      </c>
      <c r="H203" s="168" t="s">
        <v>400</v>
      </c>
      <c r="J203" s="157"/>
    </row>
    <row r="204" spans="1:10" ht="15" customHeight="1">
      <c r="A204" s="164">
        <f t="shared" si="6"/>
        <v>201</v>
      </c>
      <c r="B204" s="165">
        <v>1861</v>
      </c>
      <c r="C204" s="166" t="s">
        <v>401</v>
      </c>
      <c r="D204" s="166" t="str">
        <f t="shared" si="7"/>
        <v>SVEUČILIŠTE U ZAGREBU - ARHITEKTONSKI FAKULTET  (1861)</v>
      </c>
      <c r="E204" s="166" t="s">
        <v>402</v>
      </c>
      <c r="F204" s="166" t="s">
        <v>268</v>
      </c>
      <c r="G204" s="167">
        <v>3204952</v>
      </c>
      <c r="H204" s="168" t="s">
        <v>403</v>
      </c>
      <c r="J204" s="157"/>
    </row>
    <row r="205" spans="1:10" ht="15" customHeight="1">
      <c r="A205" s="164">
        <f t="shared" si="6"/>
        <v>202</v>
      </c>
      <c r="B205" s="165">
        <v>1966</v>
      </c>
      <c r="C205" s="166" t="s">
        <v>404</v>
      </c>
      <c r="D205" s="166" t="str">
        <f t="shared" si="7"/>
        <v>SVEUČILIŠTE U ZAGREBU - EDUKACIJSKO-REHABILITACIJSKI FAKULTET  (1966)</v>
      </c>
      <c r="E205" s="166" t="s">
        <v>405</v>
      </c>
      <c r="F205" s="166" t="s">
        <v>268</v>
      </c>
      <c r="G205" s="167">
        <v>3219780</v>
      </c>
      <c r="H205" s="168" t="s">
        <v>406</v>
      </c>
      <c r="J205" s="157"/>
    </row>
    <row r="206" spans="1:10" ht="15" customHeight="1">
      <c r="A206" s="164">
        <f t="shared" si="6"/>
        <v>203</v>
      </c>
      <c r="B206" s="165">
        <v>1931</v>
      </c>
      <c r="C206" s="166" t="s">
        <v>407</v>
      </c>
      <c r="D206" s="166" t="str">
        <f t="shared" si="7"/>
        <v>SVEUČILIŠTE U ZAGREBU - EKONOMSKI FAKULTET (1931)</v>
      </c>
      <c r="E206" s="166" t="s">
        <v>2808</v>
      </c>
      <c r="F206" s="166" t="s">
        <v>268</v>
      </c>
      <c r="G206" s="167">
        <v>3272079</v>
      </c>
      <c r="H206" s="168" t="s">
        <v>408</v>
      </c>
      <c r="J206" s="157"/>
    </row>
    <row r="207" spans="1:10" ht="15" customHeight="1">
      <c r="A207" s="164">
        <f t="shared" si="6"/>
        <v>204</v>
      </c>
      <c r="B207" s="165">
        <v>1757</v>
      </c>
      <c r="C207" s="166" t="s">
        <v>409</v>
      </c>
      <c r="D207" s="166" t="str">
        <f t="shared" si="7"/>
        <v>SVEUČILIŠTE U ZAGREBU - FAKULTET ELEKTROTEHNIKE I RAČUNARSTVA (1757)</v>
      </c>
      <c r="E207" s="166" t="s">
        <v>410</v>
      </c>
      <c r="F207" s="166" t="s">
        <v>268</v>
      </c>
      <c r="G207" s="167">
        <v>3276643</v>
      </c>
      <c r="H207" s="168" t="s">
        <v>411</v>
      </c>
      <c r="J207" s="157"/>
    </row>
    <row r="208" spans="1:10" ht="15" customHeight="1">
      <c r="A208" s="164">
        <f t="shared" si="6"/>
        <v>205</v>
      </c>
      <c r="B208" s="165">
        <v>6154</v>
      </c>
      <c r="C208" s="166" t="s">
        <v>1278</v>
      </c>
      <c r="D208" s="166" t="str">
        <f t="shared" si="7"/>
        <v>SVEUČILIŠTE U ZAGREBU - FAKULTET FILOZOFIJE I RELIGIJSKIH ZNANOSTI (6154)</v>
      </c>
      <c r="E208" s="166" t="s">
        <v>412</v>
      </c>
      <c r="F208" s="166" t="s">
        <v>268</v>
      </c>
      <c r="G208" s="167">
        <v>1235664</v>
      </c>
      <c r="H208" s="168" t="s">
        <v>413</v>
      </c>
      <c r="J208" s="157"/>
    </row>
    <row r="209" spans="1:10" ht="15" customHeight="1">
      <c r="A209" s="164">
        <f t="shared" si="6"/>
        <v>206</v>
      </c>
      <c r="B209" s="165">
        <v>51191</v>
      </c>
      <c r="C209" s="166" t="s">
        <v>1279</v>
      </c>
      <c r="D209" s="166" t="str">
        <f t="shared" si="7"/>
        <v>SVEUČILIŠTE U ZAGREBU - FAKULTET HRVATSKIH STUDIJA (51191)</v>
      </c>
      <c r="E209" s="166" t="s">
        <v>1280</v>
      </c>
      <c r="F209" s="166" t="s">
        <v>268</v>
      </c>
      <c r="G209" s="167">
        <v>5214068</v>
      </c>
      <c r="H209" s="168" t="s">
        <v>1281</v>
      </c>
      <c r="J209" s="157"/>
    </row>
    <row r="210" spans="1:10" ht="15" customHeight="1">
      <c r="A210" s="164">
        <f t="shared" si="6"/>
        <v>207</v>
      </c>
      <c r="B210" s="165">
        <v>1790</v>
      </c>
      <c r="C210" s="166" t="s">
        <v>416</v>
      </c>
      <c r="D210" s="166" t="str">
        <f t="shared" si="7"/>
        <v>SVEUČILIŠTE U ZAGREBU - FAKULTET KEMIJSKOG INŽENJERSTVA I TEHNOLOGIJE (1790)</v>
      </c>
      <c r="E210" s="166" t="s">
        <v>417</v>
      </c>
      <c r="F210" s="166" t="s">
        <v>268</v>
      </c>
      <c r="G210" s="167">
        <v>3250270</v>
      </c>
      <c r="H210" s="168" t="s">
        <v>418</v>
      </c>
      <c r="J210" s="157"/>
    </row>
    <row r="211" spans="1:10" ht="15" customHeight="1">
      <c r="A211" s="164">
        <f t="shared" si="6"/>
        <v>208</v>
      </c>
      <c r="B211" s="165">
        <v>1907</v>
      </c>
      <c r="C211" s="166" t="s">
        <v>419</v>
      </c>
      <c r="D211" s="166" t="str">
        <f t="shared" si="7"/>
        <v>SVEUČILIŠTE U ZAGREBU - FAKULTET POLITIČKIH ZNANOSTI (1907)</v>
      </c>
      <c r="E211" s="166" t="s">
        <v>420</v>
      </c>
      <c r="F211" s="166" t="s">
        <v>268</v>
      </c>
      <c r="G211" s="167">
        <v>3270262</v>
      </c>
      <c r="H211" s="168" t="s">
        <v>421</v>
      </c>
      <c r="J211" s="157"/>
    </row>
    <row r="212" spans="1:10" ht="15" customHeight="1">
      <c r="A212" s="164">
        <f t="shared" si="6"/>
        <v>209</v>
      </c>
      <c r="B212" s="165">
        <v>1812</v>
      </c>
      <c r="C212" s="166" t="s">
        <v>422</v>
      </c>
      <c r="D212" s="166" t="str">
        <f t="shared" si="7"/>
        <v>SVEUČILIŠTE U ZAGREBU - FAKULTET PROMETNIH ZNANOSTI (1812)</v>
      </c>
      <c r="E212" s="166" t="s">
        <v>423</v>
      </c>
      <c r="F212" s="166" t="s">
        <v>268</v>
      </c>
      <c r="G212" s="167">
        <v>3260771</v>
      </c>
      <c r="H212" s="168" t="s">
        <v>424</v>
      </c>
      <c r="J212" s="157"/>
    </row>
    <row r="213" spans="1:10" ht="15" customHeight="1">
      <c r="A213" s="164">
        <f t="shared" si="6"/>
        <v>210</v>
      </c>
      <c r="B213" s="165">
        <v>1829</v>
      </c>
      <c r="C213" s="166" t="s">
        <v>425</v>
      </c>
      <c r="D213" s="166" t="str">
        <f t="shared" si="7"/>
        <v>SVEUČILIŠTE U ZAGREBU - FAKULTET STROJARSTVA I BRODOGRADNJE (1829)</v>
      </c>
      <c r="E213" s="166" t="s">
        <v>426</v>
      </c>
      <c r="F213" s="166" t="s">
        <v>268</v>
      </c>
      <c r="G213" s="167">
        <v>3276546</v>
      </c>
      <c r="H213" s="168" t="s">
        <v>427</v>
      </c>
      <c r="J213" s="157"/>
    </row>
    <row r="214" spans="1:10" ht="15" customHeight="1">
      <c r="A214" s="164">
        <f t="shared" si="6"/>
        <v>211</v>
      </c>
      <c r="B214" s="165">
        <v>2014</v>
      </c>
      <c r="C214" s="166" t="s">
        <v>428</v>
      </c>
      <c r="D214" s="166" t="str">
        <f t="shared" si="7"/>
        <v>SVEUČILIŠTE U ZAGREBU - FARMACEUTSKO-BIOKEMIJSKI FAKULTET  (2014)</v>
      </c>
      <c r="E214" s="166" t="s">
        <v>429</v>
      </c>
      <c r="F214" s="166" t="s">
        <v>268</v>
      </c>
      <c r="G214" s="167">
        <v>3205037</v>
      </c>
      <c r="H214" s="168" t="s">
        <v>430</v>
      </c>
      <c r="J214" s="157"/>
    </row>
    <row r="215" spans="1:10" ht="15" customHeight="1">
      <c r="A215" s="164">
        <f t="shared" si="6"/>
        <v>212</v>
      </c>
      <c r="B215" s="165">
        <v>1958</v>
      </c>
      <c r="C215" s="166" t="s">
        <v>431</v>
      </c>
      <c r="D215" s="166" t="str">
        <f t="shared" si="7"/>
        <v>SVEUČILIŠTE U ZAGREBU - FILOZOFSKI FAKULTET (1958)</v>
      </c>
      <c r="E215" s="166" t="s">
        <v>432</v>
      </c>
      <c r="F215" s="166" t="s">
        <v>268</v>
      </c>
      <c r="G215" s="167">
        <v>3254852</v>
      </c>
      <c r="H215" s="168" t="s">
        <v>433</v>
      </c>
      <c r="J215" s="157"/>
    </row>
    <row r="216" spans="1:10" ht="15" customHeight="1">
      <c r="A216" s="164">
        <f t="shared" si="6"/>
        <v>213</v>
      </c>
      <c r="B216" s="165">
        <v>1853</v>
      </c>
      <c r="C216" s="166" t="s">
        <v>434</v>
      </c>
      <c r="D216" s="166" t="str">
        <f t="shared" si="7"/>
        <v>SVEUČILIŠTE U ZAGREBU - GEODETSKI FAKULTET (1853)</v>
      </c>
      <c r="E216" s="166" t="s">
        <v>2809</v>
      </c>
      <c r="F216" s="166" t="s">
        <v>268</v>
      </c>
      <c r="G216" s="167">
        <v>3204987</v>
      </c>
      <c r="H216" s="168" t="s">
        <v>435</v>
      </c>
      <c r="J216" s="157"/>
    </row>
    <row r="217" spans="1:10" ht="15" customHeight="1">
      <c r="A217" s="164">
        <f t="shared" si="6"/>
        <v>214</v>
      </c>
      <c r="B217" s="165">
        <v>2102</v>
      </c>
      <c r="C217" s="166" t="s">
        <v>436</v>
      </c>
      <c r="D217" s="166" t="str">
        <f t="shared" si="7"/>
        <v>SVEUČILIŠTE U ZAGREBU - GEOTEHNIČKI FAKULTET (2102)</v>
      </c>
      <c r="E217" s="166" t="s">
        <v>437</v>
      </c>
      <c r="F217" s="166" t="s">
        <v>438</v>
      </c>
      <c r="G217" s="167">
        <v>3042316</v>
      </c>
      <c r="H217" s="168" t="s">
        <v>439</v>
      </c>
      <c r="J217" s="157"/>
    </row>
    <row r="218" spans="1:10" ht="15" customHeight="1">
      <c r="A218" s="164">
        <f t="shared" si="6"/>
        <v>215</v>
      </c>
      <c r="B218" s="165">
        <v>1837</v>
      </c>
      <c r="C218" s="166" t="s">
        <v>440</v>
      </c>
      <c r="D218" s="166" t="str">
        <f t="shared" si="7"/>
        <v>SVEUČILIŠTE U ZAGREBU - GRAĐEVINSKI FAKULTET (1837)</v>
      </c>
      <c r="E218" s="166" t="s">
        <v>441</v>
      </c>
      <c r="F218" s="166" t="s">
        <v>268</v>
      </c>
      <c r="G218" s="167">
        <v>3227120</v>
      </c>
      <c r="H218" s="168" t="s">
        <v>442</v>
      </c>
      <c r="J218" s="157"/>
    </row>
    <row r="219" spans="1:10" ht="15" customHeight="1">
      <c r="A219" s="164">
        <f t="shared" si="6"/>
        <v>216</v>
      </c>
      <c r="B219" s="165">
        <v>2080</v>
      </c>
      <c r="C219" s="166" t="s">
        <v>443</v>
      </c>
      <c r="D219" s="166" t="str">
        <f t="shared" si="7"/>
        <v>SVEUČILIŠTE U ZAGREBU - GRAFIČKI FAKULTET (2080)</v>
      </c>
      <c r="E219" s="166" t="s">
        <v>444</v>
      </c>
      <c r="F219" s="166" t="s">
        <v>268</v>
      </c>
      <c r="G219" s="167">
        <v>3219763</v>
      </c>
      <c r="H219" s="168" t="s">
        <v>445</v>
      </c>
      <c r="J219" s="157"/>
    </row>
    <row r="220" spans="1:10" ht="15" customHeight="1">
      <c r="A220" s="164">
        <f t="shared" si="6"/>
        <v>217</v>
      </c>
      <c r="B220" s="165">
        <v>2135</v>
      </c>
      <c r="C220" s="166" t="s">
        <v>414</v>
      </c>
      <c r="D220" s="166" t="str">
        <f t="shared" si="7"/>
        <v>SVEUČILIŠTE U ZAGREBU - KATOLIČKI BOGOSLOVNI FAKULTET  (2135)</v>
      </c>
      <c r="E220" s="166" t="s">
        <v>415</v>
      </c>
      <c r="F220" s="166" t="s">
        <v>268</v>
      </c>
      <c r="G220" s="167">
        <v>3703088</v>
      </c>
      <c r="H220" s="168">
        <v>48987767944</v>
      </c>
      <c r="J220" s="157"/>
    </row>
    <row r="221" spans="1:10" ht="15" customHeight="1">
      <c r="A221" s="164">
        <f t="shared" si="6"/>
        <v>218</v>
      </c>
      <c r="B221" s="165">
        <v>2006</v>
      </c>
      <c r="C221" s="166" t="s">
        <v>446</v>
      </c>
      <c r="D221" s="166" t="str">
        <f t="shared" si="7"/>
        <v>SVEUČILIŠTE U ZAGREBU - KINEZIOLOŠKI FAKULTET (2006)</v>
      </c>
      <c r="E221" s="166" t="s">
        <v>447</v>
      </c>
      <c r="F221" s="166" t="s">
        <v>268</v>
      </c>
      <c r="G221" s="167">
        <v>3274080</v>
      </c>
      <c r="H221" s="168" t="s">
        <v>448</v>
      </c>
      <c r="J221" s="157"/>
    </row>
    <row r="222" spans="1:10" ht="15" customHeight="1">
      <c r="A222" s="164">
        <f t="shared" si="6"/>
        <v>219</v>
      </c>
      <c r="B222" s="165">
        <v>1888</v>
      </c>
      <c r="C222" s="166" t="s">
        <v>449</v>
      </c>
      <c r="D222" s="166" t="str">
        <f t="shared" si="7"/>
        <v>SVEUČILIŠTE U ZAGREBU - MEDICINSKI FAKULTET (1888)</v>
      </c>
      <c r="E222" s="166" t="s">
        <v>450</v>
      </c>
      <c r="F222" s="166" t="s">
        <v>268</v>
      </c>
      <c r="G222" s="167">
        <v>3270211</v>
      </c>
      <c r="H222" s="168" t="s">
        <v>451</v>
      </c>
      <c r="J222" s="157"/>
    </row>
    <row r="223" spans="1:10" ht="15" customHeight="1">
      <c r="A223" s="164">
        <f t="shared" si="6"/>
        <v>220</v>
      </c>
      <c r="B223" s="165">
        <v>2071</v>
      </c>
      <c r="C223" s="166" t="s">
        <v>452</v>
      </c>
      <c r="D223" s="166" t="str">
        <f t="shared" si="7"/>
        <v>SVEUČILIŠTE U ZAGREBU - METALURŠKI FAKULTET SISAK (2071)</v>
      </c>
      <c r="E223" s="166" t="s">
        <v>453</v>
      </c>
      <c r="F223" s="166" t="s">
        <v>1283</v>
      </c>
      <c r="G223" s="167">
        <v>3313786</v>
      </c>
      <c r="H223" s="168" t="s">
        <v>454</v>
      </c>
      <c r="J223" s="157"/>
    </row>
    <row r="224" spans="1:10" ht="15" customHeight="1">
      <c r="A224" s="164">
        <f t="shared" si="6"/>
        <v>221</v>
      </c>
      <c r="B224" s="165">
        <v>1999</v>
      </c>
      <c r="C224" s="166" t="s">
        <v>455</v>
      </c>
      <c r="D224" s="166" t="str">
        <f t="shared" si="7"/>
        <v>SVEUČILIŠTE U ZAGREBU - MUZIČKA AKADEMIJA (1999)</v>
      </c>
      <c r="E224" s="166" t="s">
        <v>1284</v>
      </c>
      <c r="F224" s="166" t="s">
        <v>268</v>
      </c>
      <c r="G224" s="167">
        <v>3205002</v>
      </c>
      <c r="H224" s="168" t="s">
        <v>456</v>
      </c>
      <c r="J224" s="157"/>
    </row>
    <row r="225" spans="1:10" ht="15" customHeight="1">
      <c r="A225" s="164">
        <f t="shared" si="6"/>
        <v>222</v>
      </c>
      <c r="B225" s="165">
        <v>1915</v>
      </c>
      <c r="C225" s="166" t="s">
        <v>457</v>
      </c>
      <c r="D225" s="166" t="str">
        <f t="shared" si="7"/>
        <v>SVEUČILIŠTE U ZAGREBU - PRAVNI FAKULTET (1915)</v>
      </c>
      <c r="E225" s="166" t="s">
        <v>458</v>
      </c>
      <c r="F225" s="166" t="s">
        <v>268</v>
      </c>
      <c r="G225" s="167">
        <v>3225909</v>
      </c>
      <c r="H225" s="168" t="s">
        <v>459</v>
      </c>
      <c r="J225" s="157"/>
    </row>
    <row r="226" spans="1:10" ht="15" customHeight="1">
      <c r="A226" s="164">
        <f t="shared" si="6"/>
        <v>223</v>
      </c>
      <c r="B226" s="165">
        <v>1845</v>
      </c>
      <c r="C226" s="166" t="s">
        <v>460</v>
      </c>
      <c r="D226" s="166" t="str">
        <f t="shared" si="7"/>
        <v>SVEUČILIŠTE U ZAGREBU - PREHRAMBENO BIOTEHNOLOŠKI FAKULTET (1845)</v>
      </c>
      <c r="E226" s="166" t="s">
        <v>466</v>
      </c>
      <c r="F226" s="166" t="s">
        <v>268</v>
      </c>
      <c r="G226" s="167">
        <v>3207102</v>
      </c>
      <c r="H226" s="168" t="s">
        <v>461</v>
      </c>
      <c r="J226" s="157"/>
    </row>
    <row r="227" spans="1:10" ht="15" customHeight="1">
      <c r="A227" s="164">
        <f t="shared" si="6"/>
        <v>224</v>
      </c>
      <c r="B227" s="165">
        <v>1781</v>
      </c>
      <c r="C227" s="166" t="s">
        <v>462</v>
      </c>
      <c r="D227" s="166" t="str">
        <f t="shared" si="7"/>
        <v>SVEUČILIŠTE U ZAGREBU - PRIRODOSLOVNO-MATEMATIČKI FAKULTET (1781)</v>
      </c>
      <c r="E227" s="166" t="s">
        <v>463</v>
      </c>
      <c r="F227" s="166" t="s">
        <v>268</v>
      </c>
      <c r="G227" s="167">
        <v>3270149</v>
      </c>
      <c r="H227" s="168" t="s">
        <v>464</v>
      </c>
      <c r="J227" s="157"/>
    </row>
    <row r="228" spans="1:10" ht="15" customHeight="1">
      <c r="A228" s="164">
        <f t="shared" si="6"/>
        <v>225</v>
      </c>
      <c r="B228" s="165">
        <v>2047</v>
      </c>
      <c r="C228" s="166" t="s">
        <v>465</v>
      </c>
      <c r="D228" s="166" t="str">
        <f t="shared" si="7"/>
        <v>SVEUČILIŠTE U ZAGREBU - RUDARSKO-GEOLOŠKO-NAFTNI FAKULTET (2047)</v>
      </c>
      <c r="E228" s="166" t="s">
        <v>466</v>
      </c>
      <c r="F228" s="166" t="s">
        <v>268</v>
      </c>
      <c r="G228" s="167">
        <v>3207005</v>
      </c>
      <c r="H228" s="168" t="s">
        <v>467</v>
      </c>
      <c r="J228" s="157"/>
    </row>
    <row r="229" spans="1:10" ht="15" customHeight="1">
      <c r="A229" s="164">
        <f t="shared" si="6"/>
        <v>226</v>
      </c>
      <c r="B229" s="165">
        <v>1870</v>
      </c>
      <c r="C229" s="166" t="s">
        <v>468</v>
      </c>
      <c r="D229" s="166" t="str">
        <f t="shared" si="7"/>
        <v>SVEUČILIŠTE U ZAGREBU - STOMATOLOŠKI FAKULTET (1870)</v>
      </c>
      <c r="E229" s="166" t="s">
        <v>469</v>
      </c>
      <c r="F229" s="166" t="s">
        <v>268</v>
      </c>
      <c r="G229" s="167">
        <v>3204995</v>
      </c>
      <c r="H229" s="168" t="s">
        <v>470</v>
      </c>
      <c r="J229" s="157"/>
    </row>
    <row r="230" spans="1:10" ht="15" customHeight="1">
      <c r="A230" s="164">
        <f t="shared" si="6"/>
        <v>227</v>
      </c>
      <c r="B230" s="165">
        <v>1896</v>
      </c>
      <c r="C230" s="166" t="s">
        <v>1330</v>
      </c>
      <c r="D230" s="166" t="str">
        <f t="shared" si="7"/>
        <v>SVEUČILIŠTE U ZAGREBU - FAKULTET ŠUMARSTVA I DRVNE TEHNOLOGIJE (1896)</v>
      </c>
      <c r="E230" s="166" t="s">
        <v>393</v>
      </c>
      <c r="F230" s="166" t="s">
        <v>268</v>
      </c>
      <c r="G230" s="167">
        <v>3281485</v>
      </c>
      <c r="H230" s="168" t="s">
        <v>471</v>
      </c>
      <c r="J230" s="157"/>
    </row>
    <row r="231" spans="1:10" ht="15" customHeight="1">
      <c r="A231" s="164">
        <f t="shared" si="6"/>
        <v>228</v>
      </c>
      <c r="B231" s="165">
        <v>1804</v>
      </c>
      <c r="C231" s="166" t="s">
        <v>472</v>
      </c>
      <c r="D231" s="166" t="str">
        <f t="shared" si="7"/>
        <v>SVEUČILIŠTE U ZAGREBU - TEKSTILNO TEHNOLOŠKI FAKULTET (1804)</v>
      </c>
      <c r="E231" s="166" t="s">
        <v>473</v>
      </c>
      <c r="F231" s="166" t="s">
        <v>268</v>
      </c>
      <c r="G231" s="167">
        <v>3207064</v>
      </c>
      <c r="H231" s="168" t="s">
        <v>474</v>
      </c>
      <c r="J231" s="157"/>
    </row>
    <row r="232" spans="1:10" ht="15" customHeight="1">
      <c r="A232" s="164">
        <f t="shared" si="6"/>
        <v>229</v>
      </c>
      <c r="B232" s="165">
        <v>1940</v>
      </c>
      <c r="C232" s="166" t="s">
        <v>475</v>
      </c>
      <c r="D232" s="166" t="str">
        <f t="shared" si="7"/>
        <v>SVEUČILIŠTE U ZAGREBU - UČITELJSKI FAKULTET (1940)</v>
      </c>
      <c r="E232" s="166" t="s">
        <v>476</v>
      </c>
      <c r="F232" s="166" t="s">
        <v>268</v>
      </c>
      <c r="G232" s="167">
        <v>1422545</v>
      </c>
      <c r="H232" s="168" t="s">
        <v>477</v>
      </c>
      <c r="J232" s="157"/>
    </row>
    <row r="233" spans="1:10" ht="15" customHeight="1">
      <c r="A233" s="164">
        <f t="shared" si="6"/>
        <v>230</v>
      </c>
      <c r="B233" s="165">
        <v>2022</v>
      </c>
      <c r="C233" s="166" t="s">
        <v>478</v>
      </c>
      <c r="D233" s="166" t="str">
        <f t="shared" si="7"/>
        <v>SVEUČILIŠTE U ZAGREBU - VETERINARSKI FAKULTET (2022)</v>
      </c>
      <c r="E233" s="166" t="s">
        <v>479</v>
      </c>
      <c r="F233" s="166" t="s">
        <v>268</v>
      </c>
      <c r="G233" s="167">
        <v>3225755</v>
      </c>
      <c r="H233" s="168" t="s">
        <v>480</v>
      </c>
      <c r="J233" s="157"/>
    </row>
    <row r="234" spans="1:10" ht="15" customHeight="1">
      <c r="A234" s="164">
        <f t="shared" si="6"/>
        <v>231</v>
      </c>
      <c r="B234" s="165">
        <v>22427</v>
      </c>
      <c r="C234" s="166" t="s">
        <v>489</v>
      </c>
      <c r="D234" s="166" t="str">
        <f t="shared" si="7"/>
        <v>TEHNIČKO VELEUČILIŠTE U ZAGREBU (22427)</v>
      </c>
      <c r="E234" s="166" t="s">
        <v>490</v>
      </c>
      <c r="F234" s="166" t="s">
        <v>268</v>
      </c>
      <c r="G234" s="167">
        <v>1398270</v>
      </c>
      <c r="H234" s="168" t="s">
        <v>491</v>
      </c>
      <c r="J234" s="157"/>
    </row>
    <row r="235" spans="1:10" ht="24">
      <c r="A235" s="164">
        <f t="shared" si="6"/>
        <v>232</v>
      </c>
      <c r="B235" s="165">
        <v>50848</v>
      </c>
      <c r="C235" s="166" t="s">
        <v>1285</v>
      </c>
      <c r="D235" s="166" t="str">
        <f t="shared" si="7"/>
        <v>VELEUČILIŠTE HRVATSKO ZAGORJE KRAPINA (50848)</v>
      </c>
      <c r="E235" s="166" t="s">
        <v>1286</v>
      </c>
      <c r="F235" s="166" t="s">
        <v>1287</v>
      </c>
      <c r="G235" s="167">
        <v>2271354</v>
      </c>
      <c r="H235" s="168" t="s">
        <v>1288</v>
      </c>
      <c r="J235" s="157"/>
    </row>
    <row r="236" spans="1:10" ht="15" customHeight="1">
      <c r="A236" s="164">
        <f t="shared" si="6"/>
        <v>233</v>
      </c>
      <c r="B236" s="165">
        <v>38446</v>
      </c>
      <c r="C236" s="166" t="s">
        <v>492</v>
      </c>
      <c r="D236" s="166" t="str">
        <f t="shared" si="7"/>
        <v>VELEUČILIŠTE LAVOSLAV RUŽIČKA U VUKOVARU (38446)</v>
      </c>
      <c r="E236" s="176" t="s">
        <v>493</v>
      </c>
      <c r="F236" s="176" t="s">
        <v>494</v>
      </c>
      <c r="G236" s="167">
        <v>1970828</v>
      </c>
      <c r="H236" s="168" t="s">
        <v>495</v>
      </c>
      <c r="J236" s="157"/>
    </row>
    <row r="237" spans="1:10" ht="15" customHeight="1">
      <c r="A237" s="164">
        <f t="shared" si="6"/>
        <v>234</v>
      </c>
      <c r="B237" s="165">
        <v>38438</v>
      </c>
      <c r="C237" s="166" t="s">
        <v>496</v>
      </c>
      <c r="D237" s="166" t="str">
        <f t="shared" si="7"/>
        <v>VELEUČILIŠTE MARKO MARULIĆ U KNINU (38438)</v>
      </c>
      <c r="E237" s="175" t="s">
        <v>2810</v>
      </c>
      <c r="F237" s="175" t="s">
        <v>498</v>
      </c>
      <c r="G237" s="174">
        <v>1963813</v>
      </c>
      <c r="H237" s="168" t="s">
        <v>499</v>
      </c>
      <c r="J237" s="157"/>
    </row>
    <row r="238" spans="1:10" ht="15" customHeight="1">
      <c r="A238" s="164">
        <f t="shared" si="6"/>
        <v>235</v>
      </c>
      <c r="B238" s="165">
        <v>41185</v>
      </c>
      <c r="C238" s="166" t="s">
        <v>500</v>
      </c>
      <c r="D238" s="166" t="str">
        <f t="shared" si="7"/>
        <v>VELEUČILIŠTE NIKOLA TESLA U GOSPIĆU (41185)</v>
      </c>
      <c r="E238" s="166" t="s">
        <v>501</v>
      </c>
      <c r="F238" s="166" t="s">
        <v>502</v>
      </c>
      <c r="G238" s="167">
        <v>2103133</v>
      </c>
      <c r="H238" s="168" t="s">
        <v>503</v>
      </c>
      <c r="J238" s="157"/>
    </row>
    <row r="239" spans="1:10" ht="15" customHeight="1">
      <c r="A239" s="164">
        <f t="shared" si="6"/>
        <v>236</v>
      </c>
      <c r="B239" s="165">
        <v>21053</v>
      </c>
      <c r="C239" s="166" t="s">
        <v>504</v>
      </c>
      <c r="D239" s="166" t="str">
        <f t="shared" si="7"/>
        <v>VELEUČILIŠTE U KARLOVCU (21053)</v>
      </c>
      <c r="E239" s="166" t="s">
        <v>505</v>
      </c>
      <c r="F239" s="166" t="s">
        <v>506</v>
      </c>
      <c r="G239" s="167">
        <v>1286030</v>
      </c>
      <c r="H239" s="168" t="s">
        <v>507</v>
      </c>
      <c r="J239" s="157"/>
    </row>
    <row r="240" spans="1:10" ht="15" customHeight="1">
      <c r="A240" s="164">
        <f t="shared" si="6"/>
        <v>237</v>
      </c>
      <c r="B240" s="165">
        <v>22398</v>
      </c>
      <c r="C240" s="166" t="s">
        <v>508</v>
      </c>
      <c r="D240" s="166" t="str">
        <f t="shared" si="7"/>
        <v>VELEUČILIŠTE U POŽEGI (22398)</v>
      </c>
      <c r="E240" s="166" t="s">
        <v>509</v>
      </c>
      <c r="F240" s="166" t="s">
        <v>510</v>
      </c>
      <c r="G240" s="167">
        <v>1395521</v>
      </c>
      <c r="H240" s="168" t="s">
        <v>511</v>
      </c>
      <c r="J240" s="157"/>
    </row>
    <row r="241" spans="1:10" ht="15" customHeight="1">
      <c r="A241" s="164">
        <f t="shared" si="6"/>
        <v>238</v>
      </c>
      <c r="B241" s="165">
        <v>22494</v>
      </c>
      <c r="C241" s="166" t="s">
        <v>512</v>
      </c>
      <c r="D241" s="166" t="str">
        <f t="shared" si="7"/>
        <v>VELEUČILIŠTE U RIJECI (22494)</v>
      </c>
      <c r="E241" s="166" t="s">
        <v>513</v>
      </c>
      <c r="F241" s="166" t="s">
        <v>313</v>
      </c>
      <c r="G241" s="167">
        <v>1387332</v>
      </c>
      <c r="H241" s="168" t="s">
        <v>514</v>
      </c>
      <c r="J241" s="157"/>
    </row>
    <row r="242" spans="1:10" ht="15" customHeight="1">
      <c r="A242" s="164">
        <f t="shared" si="6"/>
        <v>239</v>
      </c>
      <c r="B242" s="165">
        <v>22824</v>
      </c>
      <c r="C242" s="166" t="s">
        <v>515</v>
      </c>
      <c r="D242" s="166" t="str">
        <f t="shared" si="7"/>
        <v>VELEUČILIŠTE U ŠIBENIKU (22824)</v>
      </c>
      <c r="E242" s="166" t="s">
        <v>2811</v>
      </c>
      <c r="F242" s="166" t="s">
        <v>517</v>
      </c>
      <c r="G242" s="167">
        <v>2100673</v>
      </c>
      <c r="H242" s="168" t="s">
        <v>518</v>
      </c>
      <c r="J242" s="157"/>
    </row>
    <row r="243" spans="1:10" ht="15" customHeight="1">
      <c r="A243" s="164">
        <f t="shared" si="6"/>
        <v>240</v>
      </c>
      <c r="B243" s="165">
        <v>42993</v>
      </c>
      <c r="C243" s="166" t="s">
        <v>1331</v>
      </c>
      <c r="D243" s="166" t="str">
        <f t="shared" si="7"/>
        <v>VELEUČILIŠTE U VIROVITICI (42993)</v>
      </c>
      <c r="E243" s="166" t="s">
        <v>519</v>
      </c>
      <c r="F243" s="166" t="s">
        <v>520</v>
      </c>
      <c r="G243" s="167">
        <v>2282208</v>
      </c>
      <c r="H243" s="168" t="s">
        <v>521</v>
      </c>
      <c r="J243" s="157"/>
    </row>
    <row r="244" spans="1:10" ht="15" customHeight="1">
      <c r="A244" s="164">
        <f t="shared" si="6"/>
        <v>241</v>
      </c>
      <c r="B244" s="165">
        <v>22371</v>
      </c>
      <c r="C244" s="166" t="s">
        <v>522</v>
      </c>
      <c r="D244" s="166" t="str">
        <f t="shared" si="7"/>
        <v>VISOKO GOSPODARSKO UČILIŠTE U KRIŽEVCIMA (22371)</v>
      </c>
      <c r="E244" s="166" t="s">
        <v>523</v>
      </c>
      <c r="F244" s="166" t="s">
        <v>524</v>
      </c>
      <c r="G244" s="167">
        <v>1411942</v>
      </c>
      <c r="H244" s="168" t="s">
        <v>525</v>
      </c>
      <c r="J244" s="157"/>
    </row>
    <row r="245" spans="1:10" ht="15" customHeight="1">
      <c r="A245" s="164">
        <f t="shared" si="6"/>
        <v>242</v>
      </c>
      <c r="B245" s="165">
        <v>22832</v>
      </c>
      <c r="C245" s="166" t="s">
        <v>526</v>
      </c>
      <c r="D245" s="166" t="str">
        <f t="shared" si="7"/>
        <v>ZDRAVSTVENO VELEUČILIŠTE (22832)</v>
      </c>
      <c r="E245" s="166" t="s">
        <v>527</v>
      </c>
      <c r="F245" s="166" t="s">
        <v>268</v>
      </c>
      <c r="G245" s="167">
        <v>1274597</v>
      </c>
      <c r="H245" s="168" t="s">
        <v>528</v>
      </c>
      <c r="J245" s="157"/>
    </row>
    <row r="246" spans="1:10" ht="15" customHeight="1">
      <c r="A246" s="164">
        <f t="shared" si="6"/>
        <v>243</v>
      </c>
      <c r="B246" s="165">
        <v>2918</v>
      </c>
      <c r="C246" s="166" t="s">
        <v>2812</v>
      </c>
      <c r="D246" s="166" t="str">
        <f t="shared" si="7"/>
        <v>EKONOMSKI INSTITUT, ZAGREB (2918)</v>
      </c>
      <c r="E246" s="166" t="s">
        <v>2813</v>
      </c>
      <c r="F246" s="166" t="s">
        <v>268</v>
      </c>
      <c r="G246" s="167">
        <v>3219925</v>
      </c>
      <c r="H246" s="168" t="s">
        <v>532</v>
      </c>
      <c r="J246" s="157"/>
    </row>
    <row r="247" spans="1:10" ht="15" customHeight="1">
      <c r="A247" s="164">
        <f t="shared" si="6"/>
        <v>244</v>
      </c>
      <c r="B247" s="165">
        <v>22525</v>
      </c>
      <c r="C247" s="166" t="s">
        <v>560</v>
      </c>
      <c r="D247" s="166" t="str">
        <f t="shared" si="7"/>
        <v>HRVATSKI GEOLOŠKI INSTITUT  (22525)</v>
      </c>
      <c r="E247" s="166" t="s">
        <v>561</v>
      </c>
      <c r="F247" s="166" t="s">
        <v>268</v>
      </c>
      <c r="G247" s="167">
        <v>3219518</v>
      </c>
      <c r="H247" s="168" t="s">
        <v>562</v>
      </c>
      <c r="J247" s="157"/>
    </row>
    <row r="248" spans="1:10" ht="15" customHeight="1">
      <c r="A248" s="164">
        <f t="shared" si="6"/>
        <v>245</v>
      </c>
      <c r="B248" s="165">
        <v>2934</v>
      </c>
      <c r="C248" s="166" t="s">
        <v>533</v>
      </c>
      <c r="D248" s="166" t="str">
        <f t="shared" si="7"/>
        <v>HRVATSKI INSTITUT ZA POVIJEST (2934)</v>
      </c>
      <c r="E248" s="166" t="s">
        <v>534</v>
      </c>
      <c r="F248" s="166" t="s">
        <v>268</v>
      </c>
      <c r="G248" s="167">
        <v>3207153</v>
      </c>
      <c r="H248" s="168" t="s">
        <v>535</v>
      </c>
      <c r="J248" s="157"/>
    </row>
    <row r="249" spans="1:10" ht="15" customHeight="1">
      <c r="A249" s="164">
        <f t="shared" si="6"/>
        <v>246</v>
      </c>
      <c r="B249" s="165">
        <v>2967</v>
      </c>
      <c r="C249" s="166" t="s">
        <v>595</v>
      </c>
      <c r="D249" s="166" t="str">
        <f t="shared" si="7"/>
        <v>HRVATSKI ŠUMARSKI INSTITUT (2967)</v>
      </c>
      <c r="E249" s="166" t="s">
        <v>596</v>
      </c>
      <c r="F249" s="166" t="s">
        <v>597</v>
      </c>
      <c r="G249" s="167">
        <v>3115879</v>
      </c>
      <c r="H249" s="168" t="s">
        <v>598</v>
      </c>
      <c r="J249" s="157"/>
    </row>
    <row r="250" spans="1:10" ht="15" customHeight="1">
      <c r="A250" s="164">
        <f t="shared" si="6"/>
        <v>247</v>
      </c>
      <c r="B250" s="165">
        <v>2983</v>
      </c>
      <c r="C250" s="166" t="s">
        <v>536</v>
      </c>
      <c r="D250" s="166" t="str">
        <f t="shared" si="7"/>
        <v>HRVATSKI VETERINARSKI INSTITUT (2983)</v>
      </c>
      <c r="E250" s="166" t="s">
        <v>537</v>
      </c>
      <c r="F250" s="166" t="s">
        <v>268</v>
      </c>
      <c r="G250" s="167">
        <v>3274098</v>
      </c>
      <c r="H250" s="168" t="s">
        <v>538</v>
      </c>
      <c r="J250" s="157"/>
    </row>
    <row r="251" spans="1:10" ht="15" customHeight="1">
      <c r="A251" s="164">
        <f t="shared" ref="A251:A314" si="8">+A250+1</f>
        <v>248</v>
      </c>
      <c r="B251" s="165">
        <v>3105</v>
      </c>
      <c r="C251" s="166" t="s">
        <v>539</v>
      </c>
      <c r="D251" s="166" t="str">
        <f t="shared" si="7"/>
        <v>INSTITUT DRUŠTVENIH ZNANOSTI IVO PILAR (3105)</v>
      </c>
      <c r="E251" s="166" t="s">
        <v>540</v>
      </c>
      <c r="F251" s="166" t="s">
        <v>268</v>
      </c>
      <c r="G251" s="167">
        <v>3793028</v>
      </c>
      <c r="H251" s="168" t="s">
        <v>541</v>
      </c>
      <c r="J251" s="157"/>
    </row>
    <row r="252" spans="1:10" ht="15" customHeight="1">
      <c r="A252" s="164">
        <f t="shared" si="8"/>
        <v>249</v>
      </c>
      <c r="B252" s="165">
        <v>3041</v>
      </c>
      <c r="C252" s="166" t="s">
        <v>542</v>
      </c>
      <c r="D252" s="166" t="str">
        <f t="shared" si="7"/>
        <v>INSTITUT RUĐER BOŠKOVIĆ (3041)</v>
      </c>
      <c r="E252" s="166" t="s">
        <v>543</v>
      </c>
      <c r="F252" s="166" t="s">
        <v>268</v>
      </c>
      <c r="G252" s="167">
        <v>3270289</v>
      </c>
      <c r="H252" s="168" t="s">
        <v>544</v>
      </c>
      <c r="J252" s="157"/>
    </row>
    <row r="253" spans="1:10" ht="15" customHeight="1">
      <c r="A253" s="164">
        <f t="shared" si="8"/>
        <v>250</v>
      </c>
      <c r="B253" s="165">
        <v>3113</v>
      </c>
      <c r="C253" s="166" t="s">
        <v>545</v>
      </c>
      <c r="D253" s="166" t="str">
        <f t="shared" si="7"/>
        <v>INSTITUT ZA ANTROPOLOGIJU (3113)</v>
      </c>
      <c r="E253" s="166" t="s">
        <v>546</v>
      </c>
      <c r="F253" s="166" t="s">
        <v>268</v>
      </c>
      <c r="G253" s="167">
        <v>3817121</v>
      </c>
      <c r="H253" s="168" t="s">
        <v>547</v>
      </c>
      <c r="J253" s="157"/>
    </row>
    <row r="254" spans="1:10" ht="15" customHeight="1">
      <c r="A254" s="164">
        <f t="shared" si="8"/>
        <v>251</v>
      </c>
      <c r="B254" s="165">
        <v>3121</v>
      </c>
      <c r="C254" s="166" t="s">
        <v>548</v>
      </c>
      <c r="D254" s="166" t="str">
        <f t="shared" si="7"/>
        <v>INSTITUT ZA ARHEOLOGIJU (3121)</v>
      </c>
      <c r="E254" s="166" t="s">
        <v>546</v>
      </c>
      <c r="F254" s="166" t="s">
        <v>268</v>
      </c>
      <c r="G254" s="167">
        <v>3937658</v>
      </c>
      <c r="H254" s="168" t="s">
        <v>549</v>
      </c>
      <c r="J254" s="157"/>
    </row>
    <row r="255" spans="1:10" ht="15" customHeight="1">
      <c r="A255" s="164">
        <f t="shared" si="8"/>
        <v>252</v>
      </c>
      <c r="B255" s="165">
        <v>3050</v>
      </c>
      <c r="C255" s="166" t="s">
        <v>2814</v>
      </c>
      <c r="D255" s="166" t="str">
        <f t="shared" si="7"/>
        <v>INSTITUT ZA DRUŠTVENA ISTRAŽIVANJA U ZAGREBU (3050)</v>
      </c>
      <c r="E255" s="166" t="s">
        <v>551</v>
      </c>
      <c r="F255" s="166" t="s">
        <v>268</v>
      </c>
      <c r="G255" s="167">
        <v>3205118</v>
      </c>
      <c r="H255" s="168" t="s">
        <v>552</v>
      </c>
      <c r="J255" s="157"/>
    </row>
    <row r="256" spans="1:10" ht="15" customHeight="1">
      <c r="A256" s="164">
        <f t="shared" si="8"/>
        <v>253</v>
      </c>
      <c r="B256" s="165">
        <v>3084</v>
      </c>
      <c r="C256" s="166" t="s">
        <v>553</v>
      </c>
      <c r="D256" s="166" t="str">
        <f t="shared" si="7"/>
        <v>INSTITUT ZA ETNOLOGIJU I FOLKLORISTIKU (3084)</v>
      </c>
      <c r="E256" s="166" t="s">
        <v>554</v>
      </c>
      <c r="F256" s="166" t="s">
        <v>268</v>
      </c>
      <c r="G256" s="167">
        <v>3724042</v>
      </c>
      <c r="H256" s="168" t="s">
        <v>555</v>
      </c>
      <c r="J256" s="157"/>
    </row>
    <row r="257" spans="1:10" ht="15" customHeight="1">
      <c r="A257" s="164">
        <f t="shared" si="8"/>
        <v>254</v>
      </c>
      <c r="B257" s="165">
        <v>3092</v>
      </c>
      <c r="C257" s="166" t="s">
        <v>556</v>
      </c>
      <c r="D257" s="166" t="str">
        <f t="shared" si="7"/>
        <v>INSTITUT ZA FILOZOFIJU (3092)</v>
      </c>
      <c r="E257" s="166" t="s">
        <v>1289</v>
      </c>
      <c r="F257" s="166" t="s">
        <v>268</v>
      </c>
      <c r="G257" s="167">
        <v>3772047</v>
      </c>
      <c r="H257" s="168" t="s">
        <v>557</v>
      </c>
      <c r="J257" s="157"/>
    </row>
    <row r="258" spans="1:10" ht="15" customHeight="1">
      <c r="A258" s="164">
        <f t="shared" si="8"/>
        <v>255</v>
      </c>
      <c r="B258" s="165">
        <v>2975</v>
      </c>
      <c r="C258" s="166" t="s">
        <v>558</v>
      </c>
      <c r="D258" s="166" t="str">
        <f t="shared" si="7"/>
        <v>INSTITUT ZA FIZIKU (2975)</v>
      </c>
      <c r="E258" s="166" t="s">
        <v>543</v>
      </c>
      <c r="F258" s="166" t="s">
        <v>268</v>
      </c>
      <c r="G258" s="167">
        <v>3270424</v>
      </c>
      <c r="H258" s="168" t="s">
        <v>559</v>
      </c>
      <c r="J258" s="157"/>
    </row>
    <row r="259" spans="1:10" ht="15" customHeight="1">
      <c r="A259" s="164">
        <f t="shared" si="8"/>
        <v>256</v>
      </c>
      <c r="B259" s="165">
        <v>21061</v>
      </c>
      <c r="C259" s="166" t="s">
        <v>563</v>
      </c>
      <c r="D259" s="166" t="str">
        <f t="shared" si="7"/>
        <v>INSTITUT ZA HRVATSKI JEZIK I JEZIKOSLOVLJE (21061)</v>
      </c>
      <c r="E259" s="166" t="s">
        <v>564</v>
      </c>
      <c r="F259" s="166" t="s">
        <v>268</v>
      </c>
      <c r="G259" s="167">
        <v>1259571</v>
      </c>
      <c r="H259" s="168" t="s">
        <v>565</v>
      </c>
      <c r="J259" s="157"/>
    </row>
    <row r="260" spans="1:10" ht="15" customHeight="1">
      <c r="A260" s="164">
        <f t="shared" si="8"/>
        <v>257</v>
      </c>
      <c r="B260" s="165">
        <v>3025</v>
      </c>
      <c r="C260" s="166" t="s">
        <v>566</v>
      </c>
      <c r="D260" s="166" t="str">
        <f t="shared" ref="D260:D323" si="9">C260&amp;" ("&amp;B260&amp;")"</f>
        <v>INSTITUT ZA JADRANSKE KULTURE I MELIORACIJU KRŠA (3025)</v>
      </c>
      <c r="E260" s="166" t="s">
        <v>567</v>
      </c>
      <c r="F260" s="166" t="s">
        <v>353</v>
      </c>
      <c r="G260" s="167">
        <v>3140792</v>
      </c>
      <c r="H260" s="168" t="s">
        <v>568</v>
      </c>
      <c r="J260" s="157"/>
    </row>
    <row r="261" spans="1:10" ht="15" customHeight="1">
      <c r="A261" s="164">
        <f t="shared" si="8"/>
        <v>258</v>
      </c>
      <c r="B261" s="165">
        <v>23286</v>
      </c>
      <c r="C261" s="166" t="s">
        <v>569</v>
      </c>
      <c r="D261" s="166" t="str">
        <f t="shared" si="9"/>
        <v>INSTITUT ZA JAVNE FINANCIJE (23286)</v>
      </c>
      <c r="E261" s="166" t="s">
        <v>570</v>
      </c>
      <c r="F261" s="166" t="s">
        <v>268</v>
      </c>
      <c r="G261" s="167">
        <v>3226344</v>
      </c>
      <c r="H261" s="168" t="s">
        <v>571</v>
      </c>
      <c r="J261" s="157"/>
    </row>
    <row r="262" spans="1:10" ht="15" customHeight="1">
      <c r="A262" s="164">
        <f t="shared" si="8"/>
        <v>259</v>
      </c>
      <c r="B262" s="165">
        <v>2959</v>
      </c>
      <c r="C262" s="166" t="s">
        <v>572</v>
      </c>
      <c r="D262" s="166" t="str">
        <f t="shared" si="9"/>
        <v>INSTITUT ZA MEDICINSKA ISTRAŽIVANJA I MEDICINU RADA (2959)</v>
      </c>
      <c r="E262" s="166" t="s">
        <v>573</v>
      </c>
      <c r="F262" s="166" t="s">
        <v>268</v>
      </c>
      <c r="G262" s="167">
        <v>3270475</v>
      </c>
      <c r="H262" s="168" t="s">
        <v>574</v>
      </c>
      <c r="J262" s="157"/>
    </row>
    <row r="263" spans="1:10" ht="15" customHeight="1">
      <c r="A263" s="164">
        <f t="shared" si="8"/>
        <v>260</v>
      </c>
      <c r="B263" s="165">
        <v>3009</v>
      </c>
      <c r="C263" s="166" t="s">
        <v>577</v>
      </c>
      <c r="D263" s="166" t="str">
        <f t="shared" si="9"/>
        <v>INSTITUT ZA MIGRACIJE I NARODNOSTI (3009)</v>
      </c>
      <c r="E263" s="166" t="s">
        <v>578</v>
      </c>
      <c r="F263" s="166" t="s">
        <v>268</v>
      </c>
      <c r="G263" s="167">
        <v>3287572</v>
      </c>
      <c r="H263" s="168" t="s">
        <v>579</v>
      </c>
      <c r="J263" s="157"/>
    </row>
    <row r="264" spans="1:10" ht="15" customHeight="1">
      <c r="A264" s="164">
        <f t="shared" si="8"/>
        <v>261</v>
      </c>
      <c r="B264" s="165">
        <v>2900</v>
      </c>
      <c r="C264" s="166" t="s">
        <v>580</v>
      </c>
      <c r="D264" s="166" t="str">
        <f t="shared" si="9"/>
        <v>INSTITUT ZA OCEANOGRAFIJU I RIBARSTVO (2900)</v>
      </c>
      <c r="E264" s="166" t="s">
        <v>2815</v>
      </c>
      <c r="F264" s="166" t="s">
        <v>353</v>
      </c>
      <c r="G264" s="167">
        <v>3118355</v>
      </c>
      <c r="H264" s="168" t="s">
        <v>581</v>
      </c>
      <c r="J264" s="157"/>
    </row>
    <row r="265" spans="1:10" ht="15" customHeight="1">
      <c r="A265" s="164">
        <f t="shared" si="8"/>
        <v>262</v>
      </c>
      <c r="B265" s="165">
        <v>3076</v>
      </c>
      <c r="C265" s="166" t="s">
        <v>582</v>
      </c>
      <c r="D265" s="166" t="str">
        <f t="shared" si="9"/>
        <v>INSTITUT ZA POLJOPRIVREDU I TURIZAM (3076)</v>
      </c>
      <c r="E265" s="166" t="s">
        <v>583</v>
      </c>
      <c r="F265" s="166" t="s">
        <v>584</v>
      </c>
      <c r="G265" s="167">
        <v>3421031</v>
      </c>
      <c r="H265" s="168" t="s">
        <v>585</v>
      </c>
      <c r="J265" s="157"/>
    </row>
    <row r="266" spans="1:10" ht="15" customHeight="1">
      <c r="A266" s="164">
        <f t="shared" si="8"/>
        <v>263</v>
      </c>
      <c r="B266" s="165">
        <v>2942</v>
      </c>
      <c r="C266" s="166" t="s">
        <v>586</v>
      </c>
      <c r="D266" s="166" t="str">
        <f t="shared" si="9"/>
        <v>INSTITUT ZA POVIJEST UMJETNOSTI (2942)</v>
      </c>
      <c r="E266" s="166" t="s">
        <v>587</v>
      </c>
      <c r="F266" s="166" t="s">
        <v>268</v>
      </c>
      <c r="G266" s="167">
        <v>1339958</v>
      </c>
      <c r="H266" s="168" t="s">
        <v>588</v>
      </c>
      <c r="J266" s="157"/>
    </row>
    <row r="267" spans="1:10" ht="15" customHeight="1">
      <c r="A267" s="164">
        <f t="shared" si="8"/>
        <v>264</v>
      </c>
      <c r="B267" s="165">
        <v>22621</v>
      </c>
      <c r="C267" s="166" t="s">
        <v>575</v>
      </c>
      <c r="D267" s="166" t="str">
        <f t="shared" si="9"/>
        <v>INSTITUT ZA RAZVOJ I MEĐUNARODNE ODNOSE (22621)</v>
      </c>
      <c r="E267" s="166" t="s">
        <v>1290</v>
      </c>
      <c r="F267" s="166" t="s">
        <v>268</v>
      </c>
      <c r="G267" s="167">
        <v>3205177</v>
      </c>
      <c r="H267" s="168" t="s">
        <v>576</v>
      </c>
      <c r="J267" s="157"/>
    </row>
    <row r="268" spans="1:10" ht="15" customHeight="1">
      <c r="A268" s="164">
        <f t="shared" si="8"/>
        <v>265</v>
      </c>
      <c r="B268" s="165">
        <v>3068</v>
      </c>
      <c r="C268" s="166" t="s">
        <v>589</v>
      </c>
      <c r="D268" s="166" t="str">
        <f t="shared" si="9"/>
        <v>INSTITUT ZA TURIZAM (3068)</v>
      </c>
      <c r="E268" s="166" t="s">
        <v>590</v>
      </c>
      <c r="F268" s="166" t="s">
        <v>268</v>
      </c>
      <c r="G268" s="167">
        <v>3208001</v>
      </c>
      <c r="H268" s="168" t="s">
        <v>591</v>
      </c>
      <c r="J268" s="157"/>
    </row>
    <row r="269" spans="1:10" ht="15" customHeight="1">
      <c r="A269" s="164">
        <f t="shared" si="8"/>
        <v>266</v>
      </c>
      <c r="B269" s="165">
        <v>2991</v>
      </c>
      <c r="C269" s="166" t="s">
        <v>1292</v>
      </c>
      <c r="D269" s="166" t="str">
        <f t="shared" si="9"/>
        <v>POLJOPRIVREDNI INSTITUT OSIJEK (2991)</v>
      </c>
      <c r="E269" s="166" t="s">
        <v>1293</v>
      </c>
      <c r="F269" s="166" t="s">
        <v>271</v>
      </c>
      <c r="G269" s="167">
        <v>3058239</v>
      </c>
      <c r="H269" s="168" t="s">
        <v>1294</v>
      </c>
      <c r="J269" s="157"/>
    </row>
    <row r="270" spans="1:10" ht="15" customHeight="1">
      <c r="A270" s="164">
        <f t="shared" si="8"/>
        <v>267</v>
      </c>
      <c r="B270" s="165">
        <v>21070</v>
      </c>
      <c r="C270" s="166" t="s">
        <v>592</v>
      </c>
      <c r="D270" s="166" t="str">
        <f t="shared" si="9"/>
        <v>STAROSLAVENSKI INSTITUT (21070)</v>
      </c>
      <c r="E270" s="166" t="s">
        <v>593</v>
      </c>
      <c r="F270" s="166" t="s">
        <v>268</v>
      </c>
      <c r="G270" s="167">
        <v>1259563</v>
      </c>
      <c r="H270" s="168" t="s">
        <v>594</v>
      </c>
      <c r="J270" s="157"/>
    </row>
    <row r="271" spans="1:10" ht="15" customHeight="1">
      <c r="A271" s="164">
        <f t="shared" si="8"/>
        <v>268</v>
      </c>
      <c r="B271" s="165">
        <v>6179</v>
      </c>
      <c r="C271" s="166" t="s">
        <v>600</v>
      </c>
      <c r="D271" s="166" t="str">
        <f t="shared" si="9"/>
        <v>DRŽAVNI ZAVOD ZA INTELEKTUALNO VLASNIŠTVO (6179)</v>
      </c>
      <c r="E271" s="166" t="s">
        <v>601</v>
      </c>
      <c r="F271" s="166" t="s">
        <v>268</v>
      </c>
      <c r="G271" s="167">
        <v>3899772</v>
      </c>
      <c r="H271" s="168" t="s">
        <v>602</v>
      </c>
      <c r="J271" s="157"/>
    </row>
    <row r="272" spans="1:10" ht="15" customHeight="1">
      <c r="A272" s="164">
        <f t="shared" si="8"/>
        <v>269</v>
      </c>
      <c r="B272" s="165">
        <v>43335</v>
      </c>
      <c r="C272" s="166" t="s">
        <v>621</v>
      </c>
      <c r="D272" s="166" t="str">
        <f t="shared" si="9"/>
        <v>AGENCIJA ZA MOBILNOST I PROGRAME EUROPSKE UNIJE (43335)</v>
      </c>
      <c r="E272" s="175" t="s">
        <v>610</v>
      </c>
      <c r="F272" s="166" t="s">
        <v>268</v>
      </c>
      <c r="G272" s="174">
        <v>2298007</v>
      </c>
      <c r="H272" s="168" t="s">
        <v>622</v>
      </c>
      <c r="J272" s="157"/>
    </row>
    <row r="273" spans="1:10" ht="15" customHeight="1">
      <c r="A273" s="164">
        <f t="shared" si="8"/>
        <v>270</v>
      </c>
      <c r="B273" s="165">
        <v>23962</v>
      </c>
      <c r="C273" s="166" t="s">
        <v>614</v>
      </c>
      <c r="D273" s="166" t="str">
        <f t="shared" si="9"/>
        <v>AGENCIJA ZA ODGOJ I OBRAZOVANJE (23962)</v>
      </c>
      <c r="E273" s="166" t="s">
        <v>617</v>
      </c>
      <c r="F273" s="166" t="s">
        <v>268</v>
      </c>
      <c r="G273" s="167">
        <v>1778129</v>
      </c>
      <c r="H273" s="168" t="s">
        <v>615</v>
      </c>
      <c r="J273" s="157"/>
    </row>
    <row r="274" spans="1:10" ht="15" customHeight="1">
      <c r="A274" s="164">
        <f t="shared" si="8"/>
        <v>271</v>
      </c>
      <c r="B274" s="165">
        <v>46173</v>
      </c>
      <c r="C274" s="166" t="s">
        <v>623</v>
      </c>
      <c r="D274" s="166" t="str">
        <f t="shared" si="9"/>
        <v>AGENCIJA ZA STRUKOVNO OBRAZOVANJE I OBRAZOVANJE ODRASLIH (46173)</v>
      </c>
      <c r="E274" s="175" t="s">
        <v>1332</v>
      </c>
      <c r="F274" s="166" t="s">
        <v>268</v>
      </c>
      <c r="G274" s="174">
        <v>2650029</v>
      </c>
      <c r="H274" s="168" t="s">
        <v>624</v>
      </c>
      <c r="J274" s="157"/>
    </row>
    <row r="275" spans="1:10" ht="15" customHeight="1">
      <c r="A275" s="164">
        <f t="shared" si="8"/>
        <v>272</v>
      </c>
      <c r="B275" s="165">
        <v>38487</v>
      </c>
      <c r="C275" s="166" t="s">
        <v>616</v>
      </c>
      <c r="D275" s="166" t="str">
        <f t="shared" si="9"/>
        <v>AGENCIJA ZA ZNANOST I VISOKO OBRAZOVANJE (38487)</v>
      </c>
      <c r="E275" s="175" t="s">
        <v>617</v>
      </c>
      <c r="F275" s="166" t="s">
        <v>268</v>
      </c>
      <c r="G275" s="174">
        <v>1922548</v>
      </c>
      <c r="H275" s="168" t="s">
        <v>618</v>
      </c>
      <c r="J275" s="157"/>
    </row>
    <row r="276" spans="1:10" ht="15" customHeight="1">
      <c r="A276" s="164">
        <f t="shared" si="8"/>
        <v>273</v>
      </c>
      <c r="B276" s="165">
        <v>21852</v>
      </c>
      <c r="C276" s="166" t="s">
        <v>606</v>
      </c>
      <c r="D276" s="166" t="str">
        <f t="shared" si="9"/>
        <v>HRVATSKA AKADEMSKA I ISTRAŽIVAČKA MREŽA - CARNET (21852)</v>
      </c>
      <c r="E276" s="175" t="s">
        <v>607</v>
      </c>
      <c r="F276" s="166" t="s">
        <v>268</v>
      </c>
      <c r="G276" s="174">
        <v>1147820</v>
      </c>
      <c r="H276" s="168" t="s">
        <v>608</v>
      </c>
      <c r="J276" s="157"/>
    </row>
    <row r="277" spans="1:10" ht="15" customHeight="1">
      <c r="A277" s="164">
        <f t="shared" si="8"/>
        <v>274</v>
      </c>
      <c r="B277" s="165">
        <v>52209</v>
      </c>
      <c r="C277" s="166" t="s">
        <v>2336</v>
      </c>
      <c r="D277" s="166" t="str">
        <f t="shared" si="9"/>
        <v>HRVATSKA ZAKLADA ZA ZNANOST (52209)</v>
      </c>
      <c r="E277" s="175" t="s">
        <v>2337</v>
      </c>
      <c r="F277" s="166" t="s">
        <v>268</v>
      </c>
      <c r="G277" s="174">
        <v>1626841</v>
      </c>
      <c r="H277" s="168">
        <v>88776522763</v>
      </c>
      <c r="J277" s="157"/>
    </row>
    <row r="278" spans="1:10" ht="15" customHeight="1">
      <c r="A278" s="164">
        <f t="shared" si="8"/>
        <v>275</v>
      </c>
      <c r="B278" s="165">
        <v>21869</v>
      </c>
      <c r="C278" s="166" t="s">
        <v>609</v>
      </c>
      <c r="D278" s="166" t="str">
        <f t="shared" si="9"/>
        <v>LEKSIKOGRAFSKI ZAVOD MIROSLAV KRLEŽA (21869)</v>
      </c>
      <c r="E278" s="175" t="s">
        <v>610</v>
      </c>
      <c r="F278" s="166" t="s">
        <v>268</v>
      </c>
      <c r="G278" s="174">
        <v>3211622</v>
      </c>
      <c r="H278" s="168" t="s">
        <v>611</v>
      </c>
      <c r="J278" s="157"/>
    </row>
    <row r="279" spans="1:10" ht="15" customHeight="1">
      <c r="A279" s="164">
        <f t="shared" si="8"/>
        <v>276</v>
      </c>
      <c r="B279" s="165">
        <v>21836</v>
      </c>
      <c r="C279" s="166" t="s">
        <v>603</v>
      </c>
      <c r="D279" s="166" t="str">
        <f t="shared" si="9"/>
        <v>NACIONALNA I SVEUČILIŠNA KNJIŽNICA U ZAGREBU (21836)</v>
      </c>
      <c r="E279" s="175" t="s">
        <v>2816</v>
      </c>
      <c r="F279" s="166" t="s">
        <v>268</v>
      </c>
      <c r="G279" s="174">
        <v>3205363</v>
      </c>
      <c r="H279" s="168" t="s">
        <v>605</v>
      </c>
      <c r="J279" s="157"/>
    </row>
    <row r="280" spans="1:10" ht="15" customHeight="1">
      <c r="A280" s="164">
        <f t="shared" si="8"/>
        <v>277</v>
      </c>
      <c r="B280" s="165">
        <v>40883</v>
      </c>
      <c r="C280" s="166" t="s">
        <v>619</v>
      </c>
      <c r="D280" s="166" t="str">
        <f t="shared" si="9"/>
        <v>NACIONALNI CENTAR ZA VANJSKO VREDNOVANJE OBRAZOVANJA (40883)</v>
      </c>
      <c r="E280" s="175" t="s">
        <v>1333</v>
      </c>
      <c r="F280" s="166" t="s">
        <v>1334</v>
      </c>
      <c r="G280" s="174">
        <v>1943430</v>
      </c>
      <c r="H280" s="168" t="s">
        <v>620</v>
      </c>
      <c r="J280" s="157"/>
    </row>
    <row r="281" spans="1:10" ht="15" customHeight="1">
      <c r="A281" s="164">
        <f t="shared" si="8"/>
        <v>278</v>
      </c>
      <c r="B281" s="165">
        <v>23665</v>
      </c>
      <c r="C281" s="166" t="s">
        <v>612</v>
      </c>
      <c r="D281" s="166" t="str">
        <f t="shared" si="9"/>
        <v>SVEUČILIŠTE U ZAGREBU - SVEUČILIŠNI RAČUNSKI CENTAR - SRCE (23665)</v>
      </c>
      <c r="E281" s="175" t="s">
        <v>607</v>
      </c>
      <c r="F281" s="166" t="s">
        <v>268</v>
      </c>
      <c r="G281" s="167">
        <v>3283020</v>
      </c>
      <c r="H281" s="168" t="s">
        <v>613</v>
      </c>
      <c r="J281" s="157"/>
    </row>
    <row r="282" spans="1:10" s="157" customFormat="1" ht="15" customHeight="1">
      <c r="A282" s="152">
        <f t="shared" si="8"/>
        <v>279</v>
      </c>
      <c r="B282" s="159">
        <v>47096</v>
      </c>
      <c r="C282" s="160" t="s">
        <v>2817</v>
      </c>
      <c r="D282" s="166" t="str">
        <f t="shared" si="9"/>
        <v>MINISTARSTVO RADA, MIROVINSKOG SUSTAVA, OBITELJI I SOCIJALNE POLITIKE (47096)</v>
      </c>
      <c r="E282" s="160" t="s">
        <v>601</v>
      </c>
      <c r="F282" s="160" t="s">
        <v>268</v>
      </c>
      <c r="G282" s="161">
        <v>2830949</v>
      </c>
      <c r="H282" s="162" t="s">
        <v>2818</v>
      </c>
    </row>
    <row r="283" spans="1:10" s="157" customFormat="1" ht="15" customHeight="1">
      <c r="A283" s="164">
        <f t="shared" si="8"/>
        <v>280</v>
      </c>
      <c r="B283" s="165">
        <v>25843</v>
      </c>
      <c r="C283" s="166" t="s">
        <v>2819</v>
      </c>
      <c r="D283" s="166" t="str">
        <f t="shared" si="9"/>
        <v>HRVATSKI ZAVOD ZA ZAPOŠLJAVANJE* (25843)</v>
      </c>
      <c r="E283" s="166" t="s">
        <v>2820</v>
      </c>
      <c r="F283" s="166" t="s">
        <v>268</v>
      </c>
      <c r="G283" s="167">
        <v>1369741</v>
      </c>
      <c r="H283" s="168" t="s">
        <v>2821</v>
      </c>
    </row>
    <row r="284" spans="1:10" ht="24">
      <c r="A284" s="164">
        <f t="shared" si="8"/>
        <v>281</v>
      </c>
      <c r="B284" s="165">
        <v>48242</v>
      </c>
      <c r="C284" s="166" t="s">
        <v>2822</v>
      </c>
      <c r="D284" s="166" t="str">
        <f t="shared" si="9"/>
        <v>ZAVOD ZA VJEŠTAČENJE, PROFESIONALNU REHABILITACIJU I ZAPOŠLJAVANJE OSOBA S INVALIDITETOM (48242)</v>
      </c>
      <c r="E284" s="166" t="s">
        <v>2823</v>
      </c>
      <c r="F284" s="166" t="s">
        <v>268</v>
      </c>
      <c r="G284" s="167">
        <v>4166159</v>
      </c>
      <c r="H284" s="168" t="s">
        <v>2824</v>
      </c>
      <c r="J284" s="157"/>
    </row>
    <row r="285" spans="1:10" ht="15" customHeight="1">
      <c r="A285" s="164">
        <f t="shared" si="8"/>
        <v>282</v>
      </c>
      <c r="B285" s="165">
        <v>24168</v>
      </c>
      <c r="C285" s="166" t="s">
        <v>2825</v>
      </c>
      <c r="D285" s="166" t="str">
        <f t="shared" si="9"/>
        <v>SREDIŠNJI REGISTAR OSIGURANIKA (24168)</v>
      </c>
      <c r="E285" s="166" t="s">
        <v>2826</v>
      </c>
      <c r="F285" s="166" t="s">
        <v>268</v>
      </c>
      <c r="G285" s="167">
        <v>1469819</v>
      </c>
      <c r="H285" s="162" t="s">
        <v>2827</v>
      </c>
      <c r="J285" s="157"/>
    </row>
    <row r="286" spans="1:10" ht="15" customHeight="1">
      <c r="A286" s="164">
        <f t="shared" si="8"/>
        <v>283</v>
      </c>
      <c r="B286" s="165">
        <v>44508</v>
      </c>
      <c r="C286" s="166" t="s">
        <v>2828</v>
      </c>
      <c r="D286" s="166" t="str">
        <f t="shared" si="9"/>
        <v>AGENCIJA ZA OSIGURANJE RADNIČKIH TRAŽBINA (44508)</v>
      </c>
      <c r="E286" s="166" t="s">
        <v>2829</v>
      </c>
      <c r="F286" s="166" t="s">
        <v>268</v>
      </c>
      <c r="G286" s="167">
        <v>2456257</v>
      </c>
      <c r="H286" s="168" t="s">
        <v>2830</v>
      </c>
      <c r="J286" s="157"/>
    </row>
    <row r="287" spans="1:10" ht="15" customHeight="1">
      <c r="A287" s="164">
        <f t="shared" si="8"/>
        <v>284</v>
      </c>
      <c r="B287" s="165">
        <v>33634</v>
      </c>
      <c r="C287" s="183" t="s">
        <v>2831</v>
      </c>
      <c r="D287" s="166" t="str">
        <f t="shared" si="9"/>
        <v>CENTAR ZA PROFESIONALNU REHABILITACIJU OSIJEK (33634)</v>
      </c>
      <c r="E287" s="183" t="s">
        <v>2832</v>
      </c>
      <c r="F287" s="183" t="s">
        <v>271</v>
      </c>
      <c r="G287" s="178" t="s">
        <v>2833</v>
      </c>
      <c r="H287" s="184">
        <v>57200304958</v>
      </c>
      <c r="J287" s="157"/>
    </row>
    <row r="288" spans="1:10" ht="15" customHeight="1">
      <c r="A288" s="164">
        <f t="shared" si="8"/>
        <v>285</v>
      </c>
      <c r="B288" s="165">
        <v>49059</v>
      </c>
      <c r="C288" s="183" t="s">
        <v>2834</v>
      </c>
      <c r="D288" s="166" t="str">
        <f t="shared" si="9"/>
        <v>CENTAR ZA PROFESIONALNU REHABILITACIJU RIJEKA (49059)</v>
      </c>
      <c r="E288" s="183" t="s">
        <v>2835</v>
      </c>
      <c r="F288" s="183" t="s">
        <v>313</v>
      </c>
      <c r="G288" s="185" t="s">
        <v>2836</v>
      </c>
      <c r="H288" s="184">
        <v>99737296287</v>
      </c>
      <c r="J288" s="157"/>
    </row>
    <row r="289" spans="1:10" ht="15" customHeight="1">
      <c r="A289" s="164">
        <f t="shared" si="8"/>
        <v>286</v>
      </c>
      <c r="B289" s="165">
        <v>49729</v>
      </c>
      <c r="C289" s="183" t="s">
        <v>2837</v>
      </c>
      <c r="D289" s="166" t="str">
        <f t="shared" si="9"/>
        <v>CENTAR ZA PROFESIONALNU REHABILITACIJU SPLIT (49729)</v>
      </c>
      <c r="E289" s="183" t="s">
        <v>2838</v>
      </c>
      <c r="F289" s="183" t="s">
        <v>353</v>
      </c>
      <c r="G289" s="178" t="s">
        <v>2839</v>
      </c>
      <c r="H289" s="184">
        <v>60142045282</v>
      </c>
      <c r="J289" s="157"/>
    </row>
    <row r="290" spans="1:10" ht="15" customHeight="1">
      <c r="A290" s="164">
        <f t="shared" si="8"/>
        <v>287</v>
      </c>
      <c r="B290" s="165">
        <v>48865</v>
      </c>
      <c r="C290" s="183" t="s">
        <v>2840</v>
      </c>
      <c r="D290" s="166" t="str">
        <f t="shared" si="9"/>
        <v>CENTAR ZA PROFESIONALNU REHABILITACIJU ZAGREB (48865)</v>
      </c>
      <c r="E290" s="183" t="s">
        <v>2841</v>
      </c>
      <c r="F290" s="183" t="s">
        <v>268</v>
      </c>
      <c r="G290" s="178" t="s">
        <v>2842</v>
      </c>
      <c r="H290" s="184">
        <v>69410598395</v>
      </c>
      <c r="J290" s="157"/>
    </row>
    <row r="291" spans="1:10" ht="15" customHeight="1">
      <c r="A291" s="164">
        <f t="shared" si="8"/>
        <v>288</v>
      </c>
      <c r="B291" s="165">
        <v>7333</v>
      </c>
      <c r="C291" s="166" t="s">
        <v>2843</v>
      </c>
      <c r="D291" s="166" t="str">
        <f t="shared" si="9"/>
        <v>CENTAR RUDOLF STEINER DARUVAR (7333)</v>
      </c>
      <c r="E291" s="166" t="s">
        <v>2844</v>
      </c>
      <c r="F291" s="166" t="s">
        <v>2845</v>
      </c>
      <c r="G291" s="167">
        <v>3099598</v>
      </c>
      <c r="H291" s="168" t="s">
        <v>2846</v>
      </c>
      <c r="J291" s="157"/>
    </row>
    <row r="292" spans="1:10" ht="15" customHeight="1">
      <c r="A292" s="164">
        <f t="shared" si="8"/>
        <v>289</v>
      </c>
      <c r="B292" s="165">
        <v>7472</v>
      </c>
      <c r="C292" s="166" t="s">
        <v>2847</v>
      </c>
      <c r="D292" s="166" t="str">
        <f t="shared" si="9"/>
        <v>CENTAR ZA ODGOJ I OBRAZOVANJE DUBRAVA  (7472)</v>
      </c>
      <c r="E292" s="166" t="s">
        <v>2848</v>
      </c>
      <c r="F292" s="166" t="s">
        <v>268</v>
      </c>
      <c r="G292" s="167">
        <v>3217191</v>
      </c>
      <c r="H292" s="168" t="s">
        <v>2849</v>
      </c>
      <c r="J292" s="157"/>
    </row>
    <row r="293" spans="1:10" ht="15" customHeight="1">
      <c r="A293" s="164">
        <f t="shared" si="8"/>
        <v>290</v>
      </c>
      <c r="B293" s="165">
        <v>7405</v>
      </c>
      <c r="C293" s="166" t="s">
        <v>2850</v>
      </c>
      <c r="D293" s="166" t="str">
        <f t="shared" si="9"/>
        <v>CENTAR ZA ODGOJ I OBRAZOVANJE JURAJ BONAČI (7405)</v>
      </c>
      <c r="E293" s="166" t="s">
        <v>2851</v>
      </c>
      <c r="F293" s="166" t="s">
        <v>353</v>
      </c>
      <c r="G293" s="167">
        <v>3133737</v>
      </c>
      <c r="H293" s="168" t="s">
        <v>2852</v>
      </c>
      <c r="J293" s="157"/>
    </row>
    <row r="294" spans="1:10" ht="15" customHeight="1">
      <c r="A294" s="164">
        <f t="shared" si="8"/>
        <v>291</v>
      </c>
      <c r="B294" s="165">
        <v>7456</v>
      </c>
      <c r="C294" s="166" t="s">
        <v>2853</v>
      </c>
      <c r="D294" s="166" t="str">
        <f t="shared" si="9"/>
        <v>CENTAR ZA ODGOJ I OBRAZOVANJE LUG (7456)</v>
      </c>
      <c r="E294" s="166" t="s">
        <v>2854</v>
      </c>
      <c r="F294" s="166" t="s">
        <v>2855</v>
      </c>
      <c r="G294" s="167">
        <v>3102947</v>
      </c>
      <c r="H294" s="168" t="s">
        <v>2856</v>
      </c>
      <c r="J294" s="157"/>
    </row>
    <row r="295" spans="1:10" ht="15" customHeight="1">
      <c r="A295" s="164">
        <f t="shared" si="8"/>
        <v>292</v>
      </c>
      <c r="B295" s="165">
        <v>7392</v>
      </c>
      <c r="C295" s="166" t="s">
        <v>2857</v>
      </c>
      <c r="D295" s="166" t="str">
        <f t="shared" si="9"/>
        <v>CENTAR ZA ODGOJ I OBRAZOVANJE SLAVA RAŠKAJ SPLIT  (7392)</v>
      </c>
      <c r="E295" s="166" t="s">
        <v>2858</v>
      </c>
      <c r="F295" s="166" t="s">
        <v>353</v>
      </c>
      <c r="G295" s="167">
        <v>3120104</v>
      </c>
      <c r="H295" s="168" t="s">
        <v>2859</v>
      </c>
      <c r="J295" s="157"/>
    </row>
    <row r="296" spans="1:10" ht="15" customHeight="1">
      <c r="A296" s="164">
        <f t="shared" si="8"/>
        <v>293</v>
      </c>
      <c r="B296" s="165">
        <v>7489</v>
      </c>
      <c r="C296" s="166" t="s">
        <v>2860</v>
      </c>
      <c r="D296" s="166" t="str">
        <f t="shared" si="9"/>
        <v>CENTAR ZA ODGOJ I OBRAZOVANJE SLAVA RAŠKAJ ZAGREB (7489)</v>
      </c>
      <c r="E296" s="166" t="s">
        <v>2861</v>
      </c>
      <c r="F296" s="166" t="s">
        <v>268</v>
      </c>
      <c r="G296" s="167">
        <v>3205835</v>
      </c>
      <c r="H296" s="168" t="s">
        <v>2862</v>
      </c>
      <c r="J296" s="157"/>
    </row>
    <row r="297" spans="1:10" ht="15" customHeight="1">
      <c r="A297" s="164">
        <f t="shared" si="8"/>
        <v>294</v>
      </c>
      <c r="B297" s="165">
        <v>7421</v>
      </c>
      <c r="C297" s="166" t="s">
        <v>2863</v>
      </c>
      <c r="D297" s="166" t="str">
        <f t="shared" si="9"/>
        <v>CENTAR ZA ODGOJ I OBRAZOVANJE ŠUBIĆEVAC (7421)</v>
      </c>
      <c r="E297" s="166" t="s">
        <v>2864</v>
      </c>
      <c r="F297" s="166" t="s">
        <v>517</v>
      </c>
      <c r="G297" s="167">
        <v>3019683</v>
      </c>
      <c r="H297" s="168" t="s">
        <v>2865</v>
      </c>
      <c r="J297" s="157"/>
    </row>
    <row r="298" spans="1:10" ht="15" customHeight="1">
      <c r="A298" s="164">
        <f t="shared" si="8"/>
        <v>295</v>
      </c>
      <c r="B298" s="165">
        <v>7528</v>
      </c>
      <c r="C298" s="166" t="s">
        <v>2866</v>
      </c>
      <c r="D298" s="166" t="str">
        <f t="shared" si="9"/>
        <v>CENTAR ZA ODGOJ I OBRAZOVANJE TUŠKANAC (7528)</v>
      </c>
      <c r="E298" s="166" t="s">
        <v>2867</v>
      </c>
      <c r="F298" s="166" t="s">
        <v>268</v>
      </c>
      <c r="G298" s="167">
        <v>3205827</v>
      </c>
      <c r="H298" s="168" t="s">
        <v>2868</v>
      </c>
      <c r="J298" s="157"/>
    </row>
    <row r="299" spans="1:10" ht="15" customHeight="1">
      <c r="A299" s="164">
        <f t="shared" si="8"/>
        <v>296</v>
      </c>
      <c r="B299" s="165">
        <v>7501</v>
      </c>
      <c r="C299" s="166" t="s">
        <v>2869</v>
      </c>
      <c r="D299" s="166" t="str">
        <f t="shared" si="9"/>
        <v>CENTAR ZA ODGOJ I OBRAZOVANJE VELIKA GORICA  (7501)</v>
      </c>
      <c r="E299" s="166" t="s">
        <v>2870</v>
      </c>
      <c r="F299" s="166" t="s">
        <v>2390</v>
      </c>
      <c r="G299" s="167">
        <v>3216284</v>
      </c>
      <c r="H299" s="168" t="s">
        <v>2871</v>
      </c>
      <c r="J299" s="157"/>
    </row>
    <row r="300" spans="1:10" ht="15" customHeight="1">
      <c r="A300" s="164">
        <f t="shared" si="8"/>
        <v>297</v>
      </c>
      <c r="B300" s="165">
        <v>7497</v>
      </c>
      <c r="C300" s="166" t="s">
        <v>2872</v>
      </c>
      <c r="D300" s="166" t="str">
        <f t="shared" si="9"/>
        <v>CENTAR ZA ODGOJ I OBRAZOVANJE VINKO BEK (7497)</v>
      </c>
      <c r="E300" s="166" t="s">
        <v>2873</v>
      </c>
      <c r="F300" s="166" t="s">
        <v>268</v>
      </c>
      <c r="G300" s="167">
        <v>3205819</v>
      </c>
      <c r="H300" s="168" t="s">
        <v>2874</v>
      </c>
      <c r="J300" s="157"/>
    </row>
    <row r="301" spans="1:10" ht="15" customHeight="1">
      <c r="A301" s="164">
        <f t="shared" si="8"/>
        <v>298</v>
      </c>
      <c r="B301" s="165">
        <v>7536</v>
      </c>
      <c r="C301" s="166" t="s">
        <v>2875</v>
      </c>
      <c r="D301" s="166" t="str">
        <f t="shared" si="9"/>
        <v>CENTAR ZA ODGOJ I OBRAZOVANJE ZAJEZDA (7536)</v>
      </c>
      <c r="E301" s="166" t="s">
        <v>2876</v>
      </c>
      <c r="F301" s="166" t="s">
        <v>2877</v>
      </c>
      <c r="G301" s="167">
        <v>3126862</v>
      </c>
      <c r="H301" s="168" t="s">
        <v>2878</v>
      </c>
      <c r="J301" s="157"/>
    </row>
    <row r="302" spans="1:10" ht="15" customHeight="1">
      <c r="A302" s="164">
        <f t="shared" si="8"/>
        <v>299</v>
      </c>
      <c r="B302" s="165">
        <v>48402</v>
      </c>
      <c r="C302" s="166" t="s">
        <v>2879</v>
      </c>
      <c r="D302" s="166" t="str">
        <f t="shared" si="9"/>
        <v>CENTAR ZA POSEBNO SKRBNIŠTVO (48402)</v>
      </c>
      <c r="E302" s="166" t="s">
        <v>2880</v>
      </c>
      <c r="F302" s="166" t="s">
        <v>268</v>
      </c>
      <c r="G302" s="167">
        <v>4250257</v>
      </c>
      <c r="H302" s="168" t="s">
        <v>2881</v>
      </c>
      <c r="J302" s="157"/>
    </row>
    <row r="303" spans="1:10" ht="15" customHeight="1">
      <c r="A303" s="164">
        <f t="shared" si="8"/>
        <v>300</v>
      </c>
      <c r="B303" s="165">
        <v>7163</v>
      </c>
      <c r="C303" s="166" t="s">
        <v>2882</v>
      </c>
      <c r="D303" s="166" t="str">
        <f t="shared" si="9"/>
        <v>CENTAR ZA PRUŽANJE USLUGA U ZAJEDNICI IZVOR, SELCE (7163)</v>
      </c>
      <c r="E303" s="166" t="s">
        <v>2883</v>
      </c>
      <c r="F303" s="166" t="s">
        <v>2884</v>
      </c>
      <c r="G303" s="167">
        <v>3148637</v>
      </c>
      <c r="H303" s="168" t="s">
        <v>2885</v>
      </c>
      <c r="J303" s="157"/>
    </row>
    <row r="304" spans="1:10" ht="15" customHeight="1">
      <c r="A304" s="164">
        <f t="shared" si="8"/>
        <v>301</v>
      </c>
      <c r="B304" s="165">
        <v>7147</v>
      </c>
      <c r="C304" s="166" t="s">
        <v>2886</v>
      </c>
      <c r="D304" s="166" t="str">
        <f t="shared" si="9"/>
        <v>CENTAR ZA PRUŽANJE USLUGA U ZAJEDNICI KLASJE OSIJEK (7147)</v>
      </c>
      <c r="E304" s="166" t="s">
        <v>2887</v>
      </c>
      <c r="F304" s="166" t="s">
        <v>271</v>
      </c>
      <c r="G304" s="167">
        <v>3014410</v>
      </c>
      <c r="H304" s="168" t="s">
        <v>2888</v>
      </c>
      <c r="J304" s="157"/>
    </row>
    <row r="305" spans="1:10" ht="15" customHeight="1">
      <c r="A305" s="164">
        <f t="shared" si="8"/>
        <v>302</v>
      </c>
      <c r="B305" s="165">
        <v>7180</v>
      </c>
      <c r="C305" s="166" t="s">
        <v>2889</v>
      </c>
      <c r="D305" s="166" t="str">
        <f t="shared" si="9"/>
        <v>CENTAR ZA PRUŽANJE USLUGA U ZAJEDNICI KUĆA SRETNIH CIGLICA, SLAVONSKI BROD (7180)</v>
      </c>
      <c r="E305" s="176" t="s">
        <v>2890</v>
      </c>
      <c r="F305" s="176" t="s">
        <v>1328</v>
      </c>
      <c r="G305" s="167">
        <v>3071332</v>
      </c>
      <c r="H305" s="168" t="s">
        <v>2891</v>
      </c>
      <c r="J305" s="157"/>
    </row>
    <row r="306" spans="1:10" ht="15" customHeight="1">
      <c r="A306" s="164">
        <f t="shared" si="8"/>
        <v>303</v>
      </c>
      <c r="B306" s="165">
        <v>7114</v>
      </c>
      <c r="C306" s="166" t="s">
        <v>2892</v>
      </c>
      <c r="D306" s="166" t="str">
        <f t="shared" si="9"/>
        <v>CENTAR ZA PRUŽANJE USLUGA U ZAJEDNICI LIPIK (7114)</v>
      </c>
      <c r="E306" s="166" t="s">
        <v>2893</v>
      </c>
      <c r="F306" s="166" t="s">
        <v>2894</v>
      </c>
      <c r="G306" s="167">
        <v>3084981</v>
      </c>
      <c r="H306" s="168" t="s">
        <v>2895</v>
      </c>
      <c r="J306" s="157"/>
    </row>
    <row r="307" spans="1:10" ht="15" customHeight="1">
      <c r="A307" s="164">
        <f t="shared" si="8"/>
        <v>304</v>
      </c>
      <c r="B307" s="165">
        <v>52305</v>
      </c>
      <c r="C307" s="166" t="s">
        <v>2896</v>
      </c>
      <c r="D307" s="166" t="str">
        <f t="shared" si="9"/>
        <v>CENTAR ZA PRUŽANJE USLUGA U ZAJEDNICI MOCIRE (52305)</v>
      </c>
      <c r="E307" s="166" t="s">
        <v>2897</v>
      </c>
      <c r="F307" s="166" t="s">
        <v>309</v>
      </c>
      <c r="G307" s="167">
        <v>5343020</v>
      </c>
      <c r="H307" s="168" t="s">
        <v>2898</v>
      </c>
      <c r="J307" s="157"/>
    </row>
    <row r="308" spans="1:10" ht="15" customHeight="1">
      <c r="A308" s="164">
        <f t="shared" si="8"/>
        <v>305</v>
      </c>
      <c r="B308" s="165">
        <v>7761</v>
      </c>
      <c r="C308" s="166" t="s">
        <v>2899</v>
      </c>
      <c r="D308" s="166" t="str">
        <f t="shared" si="9"/>
        <v>CENTAR ZA PRUŽANJE USLUGA U ZAJEDNICI OSIJEK - JA KAO I TI (7761)</v>
      </c>
      <c r="E308" s="166" t="s">
        <v>2900</v>
      </c>
      <c r="F308" s="166" t="s">
        <v>271</v>
      </c>
      <c r="G308" s="167">
        <v>3014452</v>
      </c>
      <c r="H308" s="168" t="s">
        <v>2901</v>
      </c>
      <c r="J308" s="157"/>
    </row>
    <row r="309" spans="1:10" ht="15" customHeight="1">
      <c r="A309" s="164">
        <f t="shared" si="8"/>
        <v>306</v>
      </c>
      <c r="B309" s="165">
        <v>7350</v>
      </c>
      <c r="C309" s="166" t="s">
        <v>2902</v>
      </c>
      <c r="D309" s="166" t="str">
        <f t="shared" si="9"/>
        <v>CENTAR ZA PRUŽANJE USLUGA U ZAJEDNICI OZALJ (7350)</v>
      </c>
      <c r="E309" s="166" t="s">
        <v>2903</v>
      </c>
      <c r="F309" s="166" t="s">
        <v>2904</v>
      </c>
      <c r="G309" s="167">
        <v>3187381</v>
      </c>
      <c r="H309" s="168" t="s">
        <v>2905</v>
      </c>
      <c r="J309" s="157"/>
    </row>
    <row r="310" spans="1:10" ht="15" customHeight="1">
      <c r="A310" s="164">
        <f t="shared" si="8"/>
        <v>307</v>
      </c>
      <c r="B310" s="165">
        <v>7309</v>
      </c>
      <c r="C310" s="166" t="s">
        <v>2906</v>
      </c>
      <c r="D310" s="166" t="str">
        <f t="shared" si="9"/>
        <v>CENTAR ZA PRUŽANJE USLUGA U ZAJEDNICI SPLIT (7309)</v>
      </c>
      <c r="E310" s="166" t="s">
        <v>2907</v>
      </c>
      <c r="F310" s="166" t="s">
        <v>353</v>
      </c>
      <c r="G310" s="167">
        <v>3133745</v>
      </c>
      <c r="H310" s="168" t="s">
        <v>2908</v>
      </c>
      <c r="J310" s="157"/>
    </row>
    <row r="311" spans="1:10" ht="15" customHeight="1">
      <c r="A311" s="164">
        <f t="shared" si="8"/>
        <v>308</v>
      </c>
      <c r="B311" s="165">
        <v>7106</v>
      </c>
      <c r="C311" s="166" t="s">
        <v>2909</v>
      </c>
      <c r="D311" s="166" t="str">
        <f t="shared" si="9"/>
        <v>CENTAR ZA PRUŽANJE USLUGA U ZAJEDNICI SVITANJE (7106)</v>
      </c>
      <c r="E311" s="166" t="s">
        <v>2910</v>
      </c>
      <c r="F311" s="166" t="s">
        <v>302</v>
      </c>
      <c r="G311" s="167">
        <v>3009971</v>
      </c>
      <c r="H311" s="168" t="s">
        <v>2911</v>
      </c>
      <c r="J311" s="157"/>
    </row>
    <row r="312" spans="1:10" ht="15" customHeight="1">
      <c r="A312" s="164">
        <f t="shared" si="8"/>
        <v>309</v>
      </c>
      <c r="B312" s="165">
        <v>7091</v>
      </c>
      <c r="C312" s="166" t="s">
        <v>2912</v>
      </c>
      <c r="D312" s="166" t="str">
        <f t="shared" si="9"/>
        <v>CENTAR ZA PRUŽANJE USLUGA U ZAJEDNICI VLADIMIR NAZOR (7091)</v>
      </c>
      <c r="E312" s="166" t="s">
        <v>2913</v>
      </c>
      <c r="F312" s="166" t="s">
        <v>506</v>
      </c>
      <c r="G312" s="167">
        <v>3123464</v>
      </c>
      <c r="H312" s="168" t="s">
        <v>2914</v>
      </c>
      <c r="J312" s="157"/>
    </row>
    <row r="313" spans="1:10" ht="15" customHeight="1">
      <c r="A313" s="164">
        <f t="shared" si="8"/>
        <v>310</v>
      </c>
      <c r="B313" s="165">
        <v>21801</v>
      </c>
      <c r="C313" s="166" t="s">
        <v>2915</v>
      </c>
      <c r="D313" s="166" t="str">
        <f t="shared" si="9"/>
        <v>CENTAR ZA REHABILITACIJU FRA ANTE SEKELEZ (21801)</v>
      </c>
      <c r="E313" s="166" t="s">
        <v>2916</v>
      </c>
      <c r="F313" s="166" t="s">
        <v>2917</v>
      </c>
      <c r="G313" s="167">
        <v>1284797</v>
      </c>
      <c r="H313" s="168" t="s">
        <v>2918</v>
      </c>
      <c r="J313" s="157"/>
    </row>
    <row r="314" spans="1:10" ht="15" customHeight="1">
      <c r="A314" s="164">
        <f t="shared" si="8"/>
        <v>311</v>
      </c>
      <c r="B314" s="165">
        <v>21797</v>
      </c>
      <c r="C314" s="166" t="s">
        <v>2919</v>
      </c>
      <c r="D314" s="166" t="str">
        <f t="shared" si="9"/>
        <v>CENTAR ZA REHABILITACIJU JOSIPOVAC (21797)</v>
      </c>
      <c r="E314" s="166" t="s">
        <v>2920</v>
      </c>
      <c r="F314" s="166" t="s">
        <v>2921</v>
      </c>
      <c r="G314" s="167">
        <v>1151703</v>
      </c>
      <c r="H314" s="168" t="s">
        <v>2922</v>
      </c>
      <c r="J314" s="157"/>
    </row>
    <row r="315" spans="1:10" ht="24">
      <c r="A315" s="164">
        <f t="shared" ref="A315:A378" si="10">+A314+1</f>
        <v>312</v>
      </c>
      <c r="B315" s="165">
        <v>45986</v>
      </c>
      <c r="C315" s="166" t="s">
        <v>2923</v>
      </c>
      <c r="D315" s="166" t="str">
        <f t="shared" si="9"/>
        <v>CENTAR ZA REHABILITACIJU KOMAREVO (45986)</v>
      </c>
      <c r="E315" s="166" t="s">
        <v>2924</v>
      </c>
      <c r="F315" s="166" t="s">
        <v>2925</v>
      </c>
      <c r="G315" s="167">
        <v>2506327</v>
      </c>
      <c r="H315" s="168" t="s">
        <v>2926</v>
      </c>
      <c r="J315" s="157"/>
    </row>
    <row r="316" spans="1:10" ht="15" customHeight="1">
      <c r="A316" s="164">
        <f t="shared" si="10"/>
        <v>313</v>
      </c>
      <c r="B316" s="165">
        <v>26555</v>
      </c>
      <c r="C316" s="166" t="s">
        <v>2927</v>
      </c>
      <c r="D316" s="166" t="str">
        <f t="shared" si="9"/>
        <v>CENTAR ZA REHABILITACIJU MALA TEREZIJA (26555)</v>
      </c>
      <c r="E316" s="166" t="s">
        <v>2928</v>
      </c>
      <c r="F316" s="166" t="s">
        <v>2929</v>
      </c>
      <c r="G316" s="167">
        <v>1738925</v>
      </c>
      <c r="H316" s="168" t="s">
        <v>2930</v>
      </c>
      <c r="J316" s="157"/>
    </row>
    <row r="317" spans="1:10" ht="15" customHeight="1">
      <c r="A317" s="164">
        <f t="shared" si="10"/>
        <v>314</v>
      </c>
      <c r="B317" s="165">
        <v>21810</v>
      </c>
      <c r="C317" s="166" t="s">
        <v>2931</v>
      </c>
      <c r="D317" s="166" t="str">
        <f t="shared" si="9"/>
        <v>CENTAR ZA REHABILITACIJU MIR (21810)</v>
      </c>
      <c r="E317" s="166" t="s">
        <v>2932</v>
      </c>
      <c r="F317" s="166" t="s">
        <v>2933</v>
      </c>
      <c r="G317" s="167">
        <v>1284789</v>
      </c>
      <c r="H317" s="168" t="s">
        <v>2934</v>
      </c>
      <c r="J317" s="157"/>
    </row>
    <row r="318" spans="1:10" ht="15" customHeight="1">
      <c r="A318" s="164">
        <f t="shared" si="10"/>
        <v>315</v>
      </c>
      <c r="B318" s="165">
        <v>7430</v>
      </c>
      <c r="C318" s="166" t="s">
        <v>2935</v>
      </c>
      <c r="D318" s="166" t="str">
        <f t="shared" si="9"/>
        <v>CENTAR ZA REHABILITACIJU PULA  (7430)</v>
      </c>
      <c r="E318" s="166" t="s">
        <v>2936</v>
      </c>
      <c r="F318" s="166" t="s">
        <v>299</v>
      </c>
      <c r="G318" s="167">
        <v>3549496</v>
      </c>
      <c r="H318" s="168" t="s">
        <v>2937</v>
      </c>
      <c r="J318" s="157"/>
    </row>
    <row r="319" spans="1:10" ht="15" customHeight="1">
      <c r="A319" s="164">
        <f t="shared" si="10"/>
        <v>316</v>
      </c>
      <c r="B319" s="165">
        <v>7384</v>
      </c>
      <c r="C319" s="166" t="s">
        <v>2938</v>
      </c>
      <c r="D319" s="166" t="str">
        <f t="shared" si="9"/>
        <v>CENTAR ZA REHABILITACIJU RIJEKA (7384)</v>
      </c>
      <c r="E319" s="166" t="s">
        <v>2939</v>
      </c>
      <c r="F319" s="166" t="s">
        <v>313</v>
      </c>
      <c r="G319" s="167">
        <v>3417778</v>
      </c>
      <c r="H319" s="168" t="s">
        <v>2940</v>
      </c>
      <c r="J319" s="157"/>
    </row>
    <row r="320" spans="1:10" ht="15" customHeight="1">
      <c r="A320" s="164">
        <f t="shared" si="10"/>
        <v>317</v>
      </c>
      <c r="B320" s="165">
        <v>21789</v>
      </c>
      <c r="C320" s="166" t="s">
        <v>2941</v>
      </c>
      <c r="D320" s="166" t="str">
        <f t="shared" si="9"/>
        <v>CENTAR ZA REHABILITACIJU SAMARITANAC SPLIT (21789)</v>
      </c>
      <c r="E320" s="166" t="s">
        <v>2942</v>
      </c>
      <c r="F320" s="166" t="s">
        <v>353</v>
      </c>
      <c r="G320" s="167">
        <v>1140370</v>
      </c>
      <c r="H320" s="168" t="s">
        <v>2943</v>
      </c>
      <c r="J320" s="157"/>
    </row>
    <row r="321" spans="1:10" ht="15" customHeight="1">
      <c r="A321" s="164">
        <f t="shared" si="10"/>
        <v>318</v>
      </c>
      <c r="B321" s="165">
        <v>7413</v>
      </c>
      <c r="C321" s="166" t="s">
        <v>2944</v>
      </c>
      <c r="D321" s="166" t="str">
        <f t="shared" si="9"/>
        <v>CENTAR ZA REHABILITACIJU STANČIĆ (7413)</v>
      </c>
      <c r="E321" s="166" t="s">
        <v>2945</v>
      </c>
      <c r="F321" s="166" t="s">
        <v>2946</v>
      </c>
      <c r="G321" s="167">
        <v>3348431</v>
      </c>
      <c r="H321" s="168" t="s">
        <v>2947</v>
      </c>
      <c r="J321" s="157"/>
    </row>
    <row r="322" spans="1:10" ht="15" customHeight="1">
      <c r="A322" s="164">
        <f t="shared" si="10"/>
        <v>319</v>
      </c>
      <c r="B322" s="165">
        <v>7341</v>
      </c>
      <c r="C322" s="166" t="s">
        <v>2948</v>
      </c>
      <c r="D322" s="166" t="str">
        <f t="shared" si="9"/>
        <v>CENTAR ZA REHABILITACIJU SVETI FILIP I JAKOV (7341)</v>
      </c>
      <c r="E322" s="166" t="s">
        <v>2949</v>
      </c>
      <c r="F322" s="166" t="s">
        <v>2950</v>
      </c>
      <c r="G322" s="167">
        <v>3334392</v>
      </c>
      <c r="H322" s="168" t="s">
        <v>2951</v>
      </c>
      <c r="J322" s="157"/>
    </row>
    <row r="323" spans="1:10" ht="15" customHeight="1">
      <c r="A323" s="164">
        <f t="shared" si="10"/>
        <v>320</v>
      </c>
      <c r="B323" s="165">
        <v>7464</v>
      </c>
      <c r="C323" s="166" t="s">
        <v>2952</v>
      </c>
      <c r="D323" s="166" t="str">
        <f t="shared" si="9"/>
        <v>CENTAR ZA REHABILITACIJU ZAGREB (7464)</v>
      </c>
      <c r="E323" s="166" t="s">
        <v>2953</v>
      </c>
      <c r="F323" s="166" t="s">
        <v>268</v>
      </c>
      <c r="G323" s="167">
        <v>3256251</v>
      </c>
      <c r="H323" s="168" t="s">
        <v>2954</v>
      </c>
      <c r="J323" s="157"/>
    </row>
    <row r="324" spans="1:10" ht="15" customHeight="1">
      <c r="A324" s="164">
        <f t="shared" si="10"/>
        <v>321</v>
      </c>
      <c r="B324" s="165">
        <v>6187</v>
      </c>
      <c r="C324" s="166" t="s">
        <v>2955</v>
      </c>
      <c r="D324" s="166" t="str">
        <f t="shared" ref="D324:D387" si="11">C324&amp;" ("&amp;B324&amp;")"</f>
        <v>CENTAR ZA SOCIJALNU SKRB BELI MANASTIR (6187)</v>
      </c>
      <c r="E324" s="166" t="s">
        <v>2956</v>
      </c>
      <c r="F324" s="166" t="s">
        <v>2957</v>
      </c>
      <c r="G324" s="167">
        <v>2872692</v>
      </c>
      <c r="H324" s="168" t="s">
        <v>2958</v>
      </c>
      <c r="J324" s="157"/>
    </row>
    <row r="325" spans="1:10" ht="15" customHeight="1">
      <c r="A325" s="164">
        <f t="shared" si="10"/>
        <v>322</v>
      </c>
      <c r="B325" s="165">
        <v>6195</v>
      </c>
      <c r="C325" s="166" t="s">
        <v>2959</v>
      </c>
      <c r="D325" s="166" t="str">
        <f t="shared" si="11"/>
        <v>CENTAR ZA SOCIJALNU SKRB BENKOVAC (6195)</v>
      </c>
      <c r="E325" s="166" t="s">
        <v>2960</v>
      </c>
      <c r="F325" s="166" t="s">
        <v>2961</v>
      </c>
      <c r="G325" s="167">
        <v>2884321</v>
      </c>
      <c r="H325" s="168" t="s">
        <v>2962</v>
      </c>
      <c r="J325" s="157"/>
    </row>
    <row r="326" spans="1:10" ht="15" customHeight="1">
      <c r="A326" s="164">
        <f t="shared" si="10"/>
        <v>323</v>
      </c>
      <c r="B326" s="165">
        <v>6200</v>
      </c>
      <c r="C326" s="166" t="s">
        <v>2963</v>
      </c>
      <c r="D326" s="166" t="str">
        <f t="shared" si="11"/>
        <v>CENTAR ZA SOCIJALNU SKRB BIOGRAD NA MORU  (6200)</v>
      </c>
      <c r="E326" s="166" t="s">
        <v>2964</v>
      </c>
      <c r="F326" s="166" t="s">
        <v>2965</v>
      </c>
      <c r="G326" s="167">
        <v>2884330</v>
      </c>
      <c r="H326" s="168" t="s">
        <v>2966</v>
      </c>
      <c r="J326" s="157"/>
    </row>
    <row r="327" spans="1:10" ht="15" customHeight="1">
      <c r="A327" s="164">
        <f t="shared" si="10"/>
        <v>324</v>
      </c>
      <c r="B327" s="165">
        <v>6218</v>
      </c>
      <c r="C327" s="166" t="s">
        <v>2967</v>
      </c>
      <c r="D327" s="166" t="str">
        <f t="shared" si="11"/>
        <v>CENTAR ZA SOCIJALNU SKRB BJELOVAR (6218)</v>
      </c>
      <c r="E327" s="166" t="s">
        <v>2968</v>
      </c>
      <c r="F327" s="166" t="s">
        <v>2460</v>
      </c>
      <c r="G327" s="167">
        <v>2873761</v>
      </c>
      <c r="H327" s="168" t="s">
        <v>2969</v>
      </c>
      <c r="J327" s="157"/>
    </row>
    <row r="328" spans="1:10" ht="15" customHeight="1">
      <c r="A328" s="164">
        <f t="shared" si="10"/>
        <v>325</v>
      </c>
      <c r="B328" s="165">
        <v>6226</v>
      </c>
      <c r="C328" s="166" t="s">
        <v>2970</v>
      </c>
      <c r="D328" s="166" t="str">
        <f t="shared" si="11"/>
        <v>CENTAR ZA SOCIJALNU SKRB BRAČ - SUPETAR (6226)</v>
      </c>
      <c r="E328" s="166" t="s">
        <v>2971</v>
      </c>
      <c r="F328" s="166" t="s">
        <v>2972</v>
      </c>
      <c r="G328" s="167">
        <v>2882736</v>
      </c>
      <c r="H328" s="168" t="s">
        <v>2973</v>
      </c>
      <c r="J328" s="157"/>
    </row>
    <row r="329" spans="1:10" ht="15" customHeight="1">
      <c r="A329" s="164">
        <f t="shared" si="10"/>
        <v>326</v>
      </c>
      <c r="B329" s="165">
        <v>6234</v>
      </c>
      <c r="C329" s="166" t="s">
        <v>2974</v>
      </c>
      <c r="D329" s="166" t="str">
        <f t="shared" si="11"/>
        <v>CENTAR ZA SOCIJALNU SKRB BUJE, CENTRO DI ASSISTENZA SOCIALE DI BUIE (6234)</v>
      </c>
      <c r="E329" s="166" t="s">
        <v>2975</v>
      </c>
      <c r="F329" s="166" t="s">
        <v>2976</v>
      </c>
      <c r="G329" s="167">
        <v>2883341</v>
      </c>
      <c r="H329" s="168" t="s">
        <v>2977</v>
      </c>
      <c r="J329" s="157"/>
    </row>
    <row r="330" spans="1:10" ht="15" customHeight="1">
      <c r="A330" s="164">
        <f t="shared" si="10"/>
        <v>327</v>
      </c>
      <c r="B330" s="165">
        <v>6541</v>
      </c>
      <c r="C330" s="166" t="s">
        <v>2978</v>
      </c>
      <c r="D330" s="166" t="str">
        <f t="shared" si="11"/>
        <v>CENTAR ZA SOCIJALNU SKRB CRES-LOŠINJ (6541)</v>
      </c>
      <c r="E330" s="166" t="s">
        <v>2979</v>
      </c>
      <c r="F330" s="166" t="s">
        <v>2980</v>
      </c>
      <c r="G330" s="167">
        <v>2883708</v>
      </c>
      <c r="H330" s="168" t="s">
        <v>2981</v>
      </c>
      <c r="J330" s="157"/>
    </row>
    <row r="331" spans="1:10" ht="15" customHeight="1">
      <c r="A331" s="164">
        <f t="shared" si="10"/>
        <v>328</v>
      </c>
      <c r="B331" s="165">
        <v>6242</v>
      </c>
      <c r="C331" s="166" t="s">
        <v>2982</v>
      </c>
      <c r="D331" s="166" t="str">
        <f t="shared" si="11"/>
        <v>CENTAR ZA SOCIJALNU SKRB CRIKVENICA (6242)</v>
      </c>
      <c r="E331" s="166" t="s">
        <v>2983</v>
      </c>
      <c r="F331" s="166" t="s">
        <v>2984</v>
      </c>
      <c r="G331" s="167">
        <v>2883694</v>
      </c>
      <c r="H331" s="168" t="s">
        <v>2985</v>
      </c>
      <c r="J331" s="157"/>
    </row>
    <row r="332" spans="1:10" ht="15" customHeight="1">
      <c r="A332" s="164">
        <f t="shared" si="10"/>
        <v>329</v>
      </c>
      <c r="B332" s="165">
        <v>6259</v>
      </c>
      <c r="C332" s="166" t="s">
        <v>2986</v>
      </c>
      <c r="D332" s="166" t="str">
        <f t="shared" si="11"/>
        <v>CENTAR ZA SOCIJALNU SKRB ČAKOVEC  (6259)</v>
      </c>
      <c r="E332" s="166" t="s">
        <v>2987</v>
      </c>
      <c r="F332" s="166" t="s">
        <v>487</v>
      </c>
      <c r="G332" s="167">
        <v>2874687</v>
      </c>
      <c r="H332" s="168" t="s">
        <v>2988</v>
      </c>
      <c r="J332" s="157"/>
    </row>
    <row r="333" spans="1:10" ht="15" customHeight="1">
      <c r="A333" s="164">
        <f t="shared" si="10"/>
        <v>330</v>
      </c>
      <c r="B333" s="165">
        <v>6267</v>
      </c>
      <c r="C333" s="166" t="s">
        <v>2989</v>
      </c>
      <c r="D333" s="166" t="str">
        <f t="shared" si="11"/>
        <v>CENTAR ZA SOCIJALNU SKRB ČAZMA  (6267)</v>
      </c>
      <c r="E333" s="166" t="s">
        <v>2990</v>
      </c>
      <c r="F333" s="166" t="s">
        <v>2991</v>
      </c>
      <c r="G333" s="167">
        <v>2873788</v>
      </c>
      <c r="H333" s="168" t="s">
        <v>2992</v>
      </c>
      <c r="J333" s="157"/>
    </row>
    <row r="334" spans="1:10" ht="15" customHeight="1">
      <c r="A334" s="164">
        <f t="shared" si="10"/>
        <v>331</v>
      </c>
      <c r="B334" s="165">
        <v>6275</v>
      </c>
      <c r="C334" s="166" t="s">
        <v>2993</v>
      </c>
      <c r="D334" s="166" t="str">
        <f t="shared" si="11"/>
        <v>CENTAR ZA SOCIJALNU SKRB DARUVAR  (6275)</v>
      </c>
      <c r="E334" s="166" t="s">
        <v>2994</v>
      </c>
      <c r="F334" s="166" t="s">
        <v>2845</v>
      </c>
      <c r="G334" s="167">
        <v>2873796</v>
      </c>
      <c r="H334" s="168" t="s">
        <v>2995</v>
      </c>
      <c r="J334" s="157"/>
    </row>
    <row r="335" spans="1:10" ht="15" customHeight="1">
      <c r="A335" s="164">
        <f t="shared" si="10"/>
        <v>332</v>
      </c>
      <c r="B335" s="165">
        <v>6291</v>
      </c>
      <c r="C335" s="166" t="s">
        <v>2996</v>
      </c>
      <c r="D335" s="166" t="str">
        <f t="shared" si="11"/>
        <v>CENTAR ZA SOCIJALNU SKRB DONJA STUBICA  (6291)</v>
      </c>
      <c r="E335" s="166" t="s">
        <v>2997</v>
      </c>
      <c r="F335" s="166" t="s">
        <v>2998</v>
      </c>
      <c r="G335" s="167">
        <v>2877457</v>
      </c>
      <c r="H335" s="168" t="s">
        <v>2999</v>
      </c>
      <c r="J335" s="157"/>
    </row>
    <row r="336" spans="1:10" ht="15" customHeight="1">
      <c r="A336" s="164">
        <f t="shared" si="10"/>
        <v>333</v>
      </c>
      <c r="B336" s="165">
        <v>6306</v>
      </c>
      <c r="C336" s="166" t="s">
        <v>3000</v>
      </c>
      <c r="D336" s="166" t="str">
        <f t="shared" si="11"/>
        <v>CENTAR ZA SOCIJALNU SKRB DONJI MIHOLJAC (6306)</v>
      </c>
      <c r="E336" s="166" t="s">
        <v>3001</v>
      </c>
      <c r="F336" s="166" t="s">
        <v>3002</v>
      </c>
      <c r="G336" s="167">
        <v>2872722</v>
      </c>
      <c r="H336" s="168" t="s">
        <v>3003</v>
      </c>
      <c r="J336" s="157"/>
    </row>
    <row r="337" spans="1:10" ht="15" customHeight="1">
      <c r="A337" s="164">
        <f t="shared" si="10"/>
        <v>334</v>
      </c>
      <c r="B337" s="165">
        <v>21692</v>
      </c>
      <c r="C337" s="166" t="s">
        <v>3004</v>
      </c>
      <c r="D337" s="166" t="str">
        <f t="shared" si="11"/>
        <v>CENTAR ZA SOCIJALNU SKRB DRNIŠ (21692)</v>
      </c>
      <c r="E337" s="166" t="s">
        <v>3005</v>
      </c>
      <c r="F337" s="166" t="s">
        <v>3006</v>
      </c>
      <c r="G337" s="167">
        <v>2882027</v>
      </c>
      <c r="H337" s="168" t="s">
        <v>3007</v>
      </c>
      <c r="J337" s="157"/>
    </row>
    <row r="338" spans="1:10" ht="15" customHeight="1">
      <c r="A338" s="164">
        <f t="shared" si="10"/>
        <v>335</v>
      </c>
      <c r="B338" s="165">
        <v>6314</v>
      </c>
      <c r="C338" s="166" t="s">
        <v>3008</v>
      </c>
      <c r="D338" s="166" t="str">
        <f t="shared" si="11"/>
        <v>CENTAR ZA SOCIJALNU SKRB DUBROVNIK (6314)</v>
      </c>
      <c r="E338" s="166" t="s">
        <v>3009</v>
      </c>
      <c r="F338" s="166" t="s">
        <v>306</v>
      </c>
      <c r="G338" s="167">
        <v>2882302</v>
      </c>
      <c r="H338" s="168" t="s">
        <v>3010</v>
      </c>
      <c r="J338" s="157"/>
    </row>
    <row r="339" spans="1:10" ht="15" customHeight="1">
      <c r="A339" s="164">
        <f t="shared" si="10"/>
        <v>336</v>
      </c>
      <c r="B339" s="165">
        <v>6322</v>
      </c>
      <c r="C339" s="166" t="s">
        <v>3011</v>
      </c>
      <c r="D339" s="166" t="str">
        <f t="shared" si="11"/>
        <v>CENTAR ZA SOCIJALNU SKRB DUGA RESA (6322)</v>
      </c>
      <c r="E339" s="166" t="s">
        <v>3012</v>
      </c>
      <c r="F339" s="166" t="s">
        <v>3013</v>
      </c>
      <c r="G339" s="167">
        <v>2883015</v>
      </c>
      <c r="H339" s="168" t="s">
        <v>3014</v>
      </c>
      <c r="J339" s="157"/>
    </row>
    <row r="340" spans="1:10" ht="15" customHeight="1">
      <c r="A340" s="164">
        <f t="shared" si="10"/>
        <v>337</v>
      </c>
      <c r="B340" s="165">
        <v>6339</v>
      </c>
      <c r="C340" s="166" t="s">
        <v>3015</v>
      </c>
      <c r="D340" s="166" t="str">
        <f t="shared" si="11"/>
        <v>CENTAR ZA SOCIJALNU SKRB DUGO SELO (6339)</v>
      </c>
      <c r="E340" s="166" t="s">
        <v>3016</v>
      </c>
      <c r="F340" s="166" t="s">
        <v>3017</v>
      </c>
      <c r="G340" s="167">
        <v>2873125</v>
      </c>
      <c r="H340" s="168" t="s">
        <v>3018</v>
      </c>
      <c r="J340" s="157"/>
    </row>
    <row r="341" spans="1:10" ht="15" customHeight="1">
      <c r="A341" s="164">
        <f t="shared" si="10"/>
        <v>338</v>
      </c>
      <c r="B341" s="165">
        <v>6347</v>
      </c>
      <c r="C341" s="166" t="s">
        <v>3019</v>
      </c>
      <c r="D341" s="166" t="str">
        <f t="shared" si="11"/>
        <v>CENTAR ZA SOCIJALNU SKRB ĐAKOVO (6347)</v>
      </c>
      <c r="E341" s="166" t="s">
        <v>3020</v>
      </c>
      <c r="F341" s="166" t="s">
        <v>292</v>
      </c>
      <c r="G341" s="167">
        <v>2872706</v>
      </c>
      <c r="H341" s="168" t="s">
        <v>3021</v>
      </c>
      <c r="J341" s="157"/>
    </row>
    <row r="342" spans="1:10" ht="15" customHeight="1">
      <c r="A342" s="164">
        <f t="shared" si="10"/>
        <v>339</v>
      </c>
      <c r="B342" s="165">
        <v>6355</v>
      </c>
      <c r="C342" s="166" t="s">
        <v>3022</v>
      </c>
      <c r="D342" s="166" t="str">
        <f t="shared" si="11"/>
        <v>CENTAR ZA SOCIJALNU SKRB ĐURĐEVAC (6355)</v>
      </c>
      <c r="E342" s="166" t="s">
        <v>3023</v>
      </c>
      <c r="F342" s="166" t="s">
        <v>3024</v>
      </c>
      <c r="G342" s="167">
        <v>2873397</v>
      </c>
      <c r="H342" s="168" t="s">
        <v>3025</v>
      </c>
      <c r="J342" s="157"/>
    </row>
    <row r="343" spans="1:10" ht="15" customHeight="1">
      <c r="A343" s="164">
        <f t="shared" si="10"/>
        <v>340</v>
      </c>
      <c r="B343" s="165">
        <v>6363</v>
      </c>
      <c r="C343" s="166" t="s">
        <v>3026</v>
      </c>
      <c r="D343" s="166" t="str">
        <f t="shared" si="11"/>
        <v>CENTAR ZA SOCIJALNU SKRB GAREŠNICA  (6363)</v>
      </c>
      <c r="E343" s="166" t="s">
        <v>3027</v>
      </c>
      <c r="F343" s="166" t="s">
        <v>3028</v>
      </c>
      <c r="G343" s="167">
        <v>2873770</v>
      </c>
      <c r="H343" s="168" t="s">
        <v>3029</v>
      </c>
      <c r="J343" s="157"/>
    </row>
    <row r="344" spans="1:10" ht="15" customHeight="1">
      <c r="A344" s="164">
        <f t="shared" si="10"/>
        <v>341</v>
      </c>
      <c r="B344" s="165">
        <v>21713</v>
      </c>
      <c r="C344" s="166" t="s">
        <v>3030</v>
      </c>
      <c r="D344" s="166" t="str">
        <f t="shared" si="11"/>
        <v>CENTAR ZA SOCIJALNU SKRB GLINA (21713)</v>
      </c>
      <c r="E344" s="166" t="s">
        <v>3031</v>
      </c>
      <c r="F344" s="166" t="s">
        <v>3032</v>
      </c>
      <c r="G344" s="167">
        <v>2883295</v>
      </c>
      <c r="H344" s="168" t="s">
        <v>3033</v>
      </c>
      <c r="J344" s="157"/>
    </row>
    <row r="345" spans="1:10" ht="15" customHeight="1">
      <c r="A345" s="164">
        <f t="shared" si="10"/>
        <v>342</v>
      </c>
      <c r="B345" s="165">
        <v>6371</v>
      </c>
      <c r="C345" s="166" t="s">
        <v>3034</v>
      </c>
      <c r="D345" s="166" t="str">
        <f t="shared" si="11"/>
        <v>CENTAR ZA SOCIJALNU SKRB GOSPIĆ (6371)</v>
      </c>
      <c r="E345" s="166" t="s">
        <v>3035</v>
      </c>
      <c r="F345" s="166" t="s">
        <v>502</v>
      </c>
      <c r="G345" s="167">
        <v>2883643</v>
      </c>
      <c r="H345" s="168" t="s">
        <v>3036</v>
      </c>
      <c r="J345" s="157"/>
    </row>
    <row r="346" spans="1:10" ht="15" customHeight="1">
      <c r="A346" s="164">
        <f t="shared" si="10"/>
        <v>343</v>
      </c>
      <c r="B346" s="165">
        <v>50032</v>
      </c>
      <c r="C346" s="166" t="s">
        <v>3037</v>
      </c>
      <c r="D346" s="166" t="str">
        <f t="shared" si="11"/>
        <v>CENTAR ZA SOCIJALNU SKRB GRUBIŠNO POLJE (50032)</v>
      </c>
      <c r="E346" s="166" t="s">
        <v>3038</v>
      </c>
      <c r="F346" s="166" t="s">
        <v>3039</v>
      </c>
      <c r="G346" s="167">
        <v>4840836</v>
      </c>
      <c r="H346" s="168" t="s">
        <v>3040</v>
      </c>
      <c r="J346" s="157"/>
    </row>
    <row r="347" spans="1:10" ht="24">
      <c r="A347" s="164">
        <f t="shared" si="10"/>
        <v>344</v>
      </c>
      <c r="B347" s="165">
        <v>21748</v>
      </c>
      <c r="C347" s="166" t="s">
        <v>3041</v>
      </c>
      <c r="D347" s="166" t="str">
        <f t="shared" si="11"/>
        <v>CENTAR ZA SOCIJALNU SKRB HRVATSKA KOSTAJNICA (21748)</v>
      </c>
      <c r="E347" s="166" t="s">
        <v>3042</v>
      </c>
      <c r="F347" s="166" t="s">
        <v>3043</v>
      </c>
      <c r="G347" s="167">
        <v>2883287</v>
      </c>
      <c r="H347" s="168" t="s">
        <v>3044</v>
      </c>
      <c r="J347" s="157"/>
    </row>
    <row r="348" spans="1:10" ht="15" customHeight="1">
      <c r="A348" s="164">
        <f t="shared" si="10"/>
        <v>345</v>
      </c>
      <c r="B348" s="165">
        <v>6398</v>
      </c>
      <c r="C348" s="166" t="s">
        <v>3045</v>
      </c>
      <c r="D348" s="166" t="str">
        <f t="shared" si="11"/>
        <v>CENTAR ZA SOCIJALNU SKRB IMOTSKI (6398)</v>
      </c>
      <c r="E348" s="166" t="s">
        <v>3046</v>
      </c>
      <c r="F348" s="166" t="s">
        <v>3047</v>
      </c>
      <c r="G348" s="167">
        <v>2882698</v>
      </c>
      <c r="H348" s="168" t="s">
        <v>3048</v>
      </c>
      <c r="J348" s="157"/>
    </row>
    <row r="349" spans="1:10" ht="15" customHeight="1">
      <c r="A349" s="164">
        <f t="shared" si="10"/>
        <v>346</v>
      </c>
      <c r="B349" s="165">
        <v>6402</v>
      </c>
      <c r="C349" s="166" t="s">
        <v>3049</v>
      </c>
      <c r="D349" s="166" t="str">
        <f t="shared" si="11"/>
        <v>CENTAR ZA SOCIJALNU SKRB IVANEC (6402)</v>
      </c>
      <c r="E349" s="166" t="s">
        <v>3050</v>
      </c>
      <c r="F349" s="166" t="s">
        <v>3051</v>
      </c>
      <c r="G349" s="167">
        <v>2872641</v>
      </c>
      <c r="H349" s="168" t="s">
        <v>3052</v>
      </c>
      <c r="J349" s="157"/>
    </row>
    <row r="350" spans="1:10" ht="15" customHeight="1">
      <c r="A350" s="164">
        <f t="shared" si="10"/>
        <v>347</v>
      </c>
      <c r="B350" s="165">
        <v>6419</v>
      </c>
      <c r="C350" s="166" t="s">
        <v>3053</v>
      </c>
      <c r="D350" s="166" t="str">
        <f t="shared" si="11"/>
        <v>CENTAR ZA SOCIJALNU SKRB IVANIĆ GRAD (6419)</v>
      </c>
      <c r="E350" s="166" t="s">
        <v>3054</v>
      </c>
      <c r="F350" s="166" t="s">
        <v>3055</v>
      </c>
      <c r="G350" s="167">
        <v>2873079</v>
      </c>
      <c r="H350" s="168" t="s">
        <v>3056</v>
      </c>
      <c r="J350" s="157"/>
    </row>
    <row r="351" spans="1:10" ht="15" customHeight="1">
      <c r="A351" s="164">
        <f t="shared" si="10"/>
        <v>348</v>
      </c>
      <c r="B351" s="165">
        <v>6427</v>
      </c>
      <c r="C351" s="166" t="s">
        <v>3057</v>
      </c>
      <c r="D351" s="166" t="str">
        <f t="shared" si="11"/>
        <v>CENTAR ZA SOCIJALNU SKRB JASTREBARSKO (6427)</v>
      </c>
      <c r="E351" s="166" t="s">
        <v>3058</v>
      </c>
      <c r="F351" s="166" t="s">
        <v>597</v>
      </c>
      <c r="G351" s="167">
        <v>2873087</v>
      </c>
      <c r="H351" s="168" t="s">
        <v>3059</v>
      </c>
      <c r="J351" s="157"/>
    </row>
    <row r="352" spans="1:10" ht="15" customHeight="1">
      <c r="A352" s="164">
        <f t="shared" si="10"/>
        <v>349</v>
      </c>
      <c r="B352" s="165">
        <v>6435</v>
      </c>
      <c r="C352" s="166" t="s">
        <v>3060</v>
      </c>
      <c r="D352" s="166" t="str">
        <f t="shared" si="11"/>
        <v>CENTAR ZA SOCIJALNU SKRB KARLOVAC (6435)</v>
      </c>
      <c r="E352" s="166" t="s">
        <v>3061</v>
      </c>
      <c r="F352" s="166" t="s">
        <v>506</v>
      </c>
      <c r="G352" s="167">
        <v>2882981</v>
      </c>
      <c r="H352" s="168" t="s">
        <v>3062</v>
      </c>
      <c r="J352" s="157"/>
    </row>
    <row r="353" spans="1:10" ht="15" customHeight="1">
      <c r="A353" s="164">
        <f t="shared" si="10"/>
        <v>350</v>
      </c>
      <c r="B353" s="165">
        <v>21730</v>
      </c>
      <c r="C353" s="166" t="s">
        <v>3063</v>
      </c>
      <c r="D353" s="166" t="str">
        <f t="shared" si="11"/>
        <v>CENTAR ZA SOCIJALNU SKRB KNIN (21730)</v>
      </c>
      <c r="E353" s="166" t="s">
        <v>3064</v>
      </c>
      <c r="F353" s="166" t="s">
        <v>498</v>
      </c>
      <c r="G353" s="167">
        <v>2882035</v>
      </c>
      <c r="H353" s="168" t="s">
        <v>3065</v>
      </c>
      <c r="J353" s="157"/>
    </row>
    <row r="354" spans="1:10" ht="15" customHeight="1">
      <c r="A354" s="164">
        <f t="shared" si="10"/>
        <v>351</v>
      </c>
      <c r="B354" s="165">
        <v>6451</v>
      </c>
      <c r="C354" s="166" t="s">
        <v>3066</v>
      </c>
      <c r="D354" s="166" t="str">
        <f t="shared" si="11"/>
        <v>CENTAR ZA SOCIJALNU SKRB KOPRIVNICA (6451)</v>
      </c>
      <c r="E354" s="166" t="s">
        <v>3067</v>
      </c>
      <c r="F354" s="166" t="s">
        <v>302</v>
      </c>
      <c r="G354" s="167">
        <v>2873290</v>
      </c>
      <c r="H354" s="168" t="s">
        <v>3068</v>
      </c>
      <c r="J354" s="157"/>
    </row>
    <row r="355" spans="1:10" ht="15" customHeight="1">
      <c r="A355" s="164">
        <f t="shared" si="10"/>
        <v>352</v>
      </c>
      <c r="B355" s="165">
        <v>6460</v>
      </c>
      <c r="C355" s="166" t="s">
        <v>3069</v>
      </c>
      <c r="D355" s="166" t="str">
        <f t="shared" si="11"/>
        <v>CENTAR ZA SOCIJALNU SKRB KORČULA (6460)</v>
      </c>
      <c r="E355" s="166" t="s">
        <v>3070</v>
      </c>
      <c r="F355" s="166" t="s">
        <v>3071</v>
      </c>
      <c r="G355" s="167">
        <v>2882329</v>
      </c>
      <c r="H355" s="168" t="s">
        <v>3072</v>
      </c>
      <c r="J355" s="157"/>
    </row>
    <row r="356" spans="1:10" ht="15" customHeight="1">
      <c r="A356" s="164">
        <f t="shared" si="10"/>
        <v>353</v>
      </c>
      <c r="B356" s="165">
        <v>6478</v>
      </c>
      <c r="C356" s="166" t="s">
        <v>3073</v>
      </c>
      <c r="D356" s="166" t="str">
        <f t="shared" si="11"/>
        <v>CENTAR ZA SOCIJALNU SKRB KRAPINA (6478)</v>
      </c>
      <c r="E356" s="166" t="s">
        <v>3074</v>
      </c>
      <c r="F356" s="166" t="s">
        <v>1287</v>
      </c>
      <c r="G356" s="167">
        <v>2877465</v>
      </c>
      <c r="H356" s="168" t="s">
        <v>3075</v>
      </c>
      <c r="J356" s="157"/>
    </row>
    <row r="357" spans="1:10" ht="15" customHeight="1">
      <c r="A357" s="164">
        <f t="shared" si="10"/>
        <v>354</v>
      </c>
      <c r="B357" s="165">
        <v>6486</v>
      </c>
      <c r="C357" s="166" t="s">
        <v>3076</v>
      </c>
      <c r="D357" s="166" t="str">
        <f t="shared" si="11"/>
        <v>CENTAR ZA SOCIJALNU SKRB KRIŽEVCI (6486)</v>
      </c>
      <c r="E357" s="166" t="s">
        <v>3077</v>
      </c>
      <c r="F357" s="166" t="s">
        <v>524</v>
      </c>
      <c r="G357" s="167">
        <v>2873281</v>
      </c>
      <c r="H357" s="168" t="s">
        <v>3078</v>
      </c>
      <c r="J357" s="157"/>
    </row>
    <row r="358" spans="1:10" ht="15" customHeight="1">
      <c r="A358" s="164">
        <f t="shared" si="10"/>
        <v>355</v>
      </c>
      <c r="B358" s="165">
        <v>6494</v>
      </c>
      <c r="C358" s="166" t="s">
        <v>3079</v>
      </c>
      <c r="D358" s="166" t="str">
        <f t="shared" si="11"/>
        <v>CENTAR ZA SOCIJALNU SKRB KRK (6494)</v>
      </c>
      <c r="E358" s="166" t="s">
        <v>3080</v>
      </c>
      <c r="F358" s="166" t="s">
        <v>3081</v>
      </c>
      <c r="G358" s="167">
        <v>2883724</v>
      </c>
      <c r="H358" s="168" t="s">
        <v>3082</v>
      </c>
      <c r="J358" s="157"/>
    </row>
    <row r="359" spans="1:10" ht="15" customHeight="1">
      <c r="A359" s="164">
        <f t="shared" si="10"/>
        <v>356</v>
      </c>
      <c r="B359" s="165">
        <v>6509</v>
      </c>
      <c r="C359" s="166" t="s">
        <v>3083</v>
      </c>
      <c r="D359" s="166" t="str">
        <f t="shared" si="11"/>
        <v>CENTAR ZA SOCIJALNU SKRB KUTINA (6509)</v>
      </c>
      <c r="E359" s="166" t="s">
        <v>3084</v>
      </c>
      <c r="F359" s="166" t="s">
        <v>3085</v>
      </c>
      <c r="G359" s="167">
        <v>2883252</v>
      </c>
      <c r="H359" s="168" t="s">
        <v>3086</v>
      </c>
      <c r="J359" s="157"/>
    </row>
    <row r="360" spans="1:10" ht="15" customHeight="1">
      <c r="A360" s="164">
        <f t="shared" si="10"/>
        <v>357</v>
      </c>
      <c r="B360" s="165">
        <v>6517</v>
      </c>
      <c r="C360" s="166" t="s">
        <v>3087</v>
      </c>
      <c r="D360" s="166" t="str">
        <f t="shared" si="11"/>
        <v>CENTAR ZA SOCIJALNU SKRB LABIN (6517)</v>
      </c>
      <c r="E360" s="166" t="s">
        <v>3088</v>
      </c>
      <c r="F360" s="166" t="s">
        <v>3089</v>
      </c>
      <c r="G360" s="167">
        <v>2883368</v>
      </c>
      <c r="H360" s="168" t="s">
        <v>3090</v>
      </c>
      <c r="J360" s="157"/>
    </row>
    <row r="361" spans="1:10" ht="15" customHeight="1">
      <c r="A361" s="164">
        <f t="shared" si="10"/>
        <v>358</v>
      </c>
      <c r="B361" s="165">
        <v>6525</v>
      </c>
      <c r="C361" s="166" t="s">
        <v>3091</v>
      </c>
      <c r="D361" s="166" t="str">
        <f t="shared" si="11"/>
        <v>CENTAR ZA SOCIJALNU SKRB LUDBREG (6525)</v>
      </c>
      <c r="E361" s="166" t="s">
        <v>3092</v>
      </c>
      <c r="F361" s="166" t="s">
        <v>3093</v>
      </c>
      <c r="G361" s="167">
        <v>2872633</v>
      </c>
      <c r="H361" s="168" t="s">
        <v>3094</v>
      </c>
      <c r="J361" s="157"/>
    </row>
    <row r="362" spans="1:10" ht="15" customHeight="1">
      <c r="A362" s="164">
        <f t="shared" si="10"/>
        <v>359</v>
      </c>
      <c r="B362" s="165">
        <v>6533</v>
      </c>
      <c r="C362" s="166" t="s">
        <v>3095</v>
      </c>
      <c r="D362" s="166" t="str">
        <f t="shared" si="11"/>
        <v>CENTAR ZA SOCIJALNU SKRB MAKARSKA (6533)</v>
      </c>
      <c r="E362" s="166" t="s">
        <v>3096</v>
      </c>
      <c r="F362" s="166" t="s">
        <v>2743</v>
      </c>
      <c r="G362" s="167">
        <v>2882744</v>
      </c>
      <c r="H362" s="168" t="s">
        <v>3097</v>
      </c>
      <c r="J362" s="157"/>
    </row>
    <row r="363" spans="1:10" ht="15" customHeight="1">
      <c r="A363" s="164">
        <f t="shared" si="10"/>
        <v>360</v>
      </c>
      <c r="B363" s="165">
        <v>6550</v>
      </c>
      <c r="C363" s="166" t="s">
        <v>3098</v>
      </c>
      <c r="D363" s="166" t="str">
        <f t="shared" si="11"/>
        <v>CENTAR ZA SOCIJALNU SKRB METKOVIĆ  (6550)</v>
      </c>
      <c r="E363" s="166" t="s">
        <v>3099</v>
      </c>
      <c r="F363" s="166" t="s">
        <v>3100</v>
      </c>
      <c r="G363" s="167">
        <v>2882337</v>
      </c>
      <c r="H363" s="168" t="s">
        <v>3101</v>
      </c>
      <c r="J363" s="157"/>
    </row>
    <row r="364" spans="1:10" ht="15" customHeight="1">
      <c r="A364" s="164">
        <f t="shared" si="10"/>
        <v>361</v>
      </c>
      <c r="B364" s="165">
        <v>6568</v>
      </c>
      <c r="C364" s="166" t="s">
        <v>3102</v>
      </c>
      <c r="D364" s="166" t="str">
        <f t="shared" si="11"/>
        <v>CENTAR ZA SOCIJALNU SKRB NAŠICE (6568)</v>
      </c>
      <c r="E364" s="166" t="s">
        <v>2823</v>
      </c>
      <c r="F364" s="166" t="s">
        <v>3103</v>
      </c>
      <c r="G364" s="167">
        <v>2872684</v>
      </c>
      <c r="H364" s="168" t="s">
        <v>3104</v>
      </c>
      <c r="J364" s="157"/>
    </row>
    <row r="365" spans="1:10" ht="15" customHeight="1">
      <c r="A365" s="164">
        <f t="shared" si="10"/>
        <v>362</v>
      </c>
      <c r="B365" s="165">
        <v>6576</v>
      </c>
      <c r="C365" s="166" t="s">
        <v>3105</v>
      </c>
      <c r="D365" s="166" t="str">
        <f t="shared" si="11"/>
        <v>CENTAR ZA SOCIJALNU SKRB NOVA GRADIŠKA (6576)</v>
      </c>
      <c r="E365" s="166" t="s">
        <v>3106</v>
      </c>
      <c r="F365" s="166" t="s">
        <v>3107</v>
      </c>
      <c r="G365" s="167">
        <v>2872439</v>
      </c>
      <c r="H365" s="168" t="s">
        <v>3108</v>
      </c>
      <c r="J365" s="157"/>
    </row>
    <row r="366" spans="1:10" ht="15" customHeight="1">
      <c r="A366" s="164">
        <f t="shared" si="10"/>
        <v>363</v>
      </c>
      <c r="B366" s="165">
        <v>6584</v>
      </c>
      <c r="C366" s="166" t="s">
        <v>3109</v>
      </c>
      <c r="D366" s="166" t="str">
        <f t="shared" si="11"/>
        <v>CENTAR ZA SOCIJALNU SKRB NOVI MAROF (6584)</v>
      </c>
      <c r="E366" s="166" t="s">
        <v>3110</v>
      </c>
      <c r="F366" s="166" t="s">
        <v>3111</v>
      </c>
      <c r="G366" s="167">
        <v>2872625</v>
      </c>
      <c r="H366" s="168" t="s">
        <v>3112</v>
      </c>
      <c r="J366" s="157"/>
    </row>
    <row r="367" spans="1:10" ht="15" customHeight="1">
      <c r="A367" s="164">
        <f t="shared" si="10"/>
        <v>364</v>
      </c>
      <c r="B367" s="165">
        <v>6592</v>
      </c>
      <c r="C367" s="166" t="s">
        <v>3113</v>
      </c>
      <c r="D367" s="166" t="str">
        <f t="shared" si="11"/>
        <v>CENTAR ZA SOCIJALNU SKRB NOVSKA (6592)</v>
      </c>
      <c r="E367" s="166" t="s">
        <v>3114</v>
      </c>
      <c r="F367" s="166" t="s">
        <v>3115</v>
      </c>
      <c r="G367" s="167">
        <v>2883279</v>
      </c>
      <c r="H367" s="168" t="s">
        <v>3116</v>
      </c>
      <c r="J367" s="157"/>
    </row>
    <row r="368" spans="1:10" ht="15" customHeight="1">
      <c r="A368" s="164">
        <f t="shared" si="10"/>
        <v>365</v>
      </c>
      <c r="B368" s="165">
        <v>22890</v>
      </c>
      <c r="C368" s="166" t="s">
        <v>3117</v>
      </c>
      <c r="D368" s="166" t="str">
        <f t="shared" si="11"/>
        <v>CENTAR ZA SOCIJALNU SKRB OGULIN (22890)</v>
      </c>
      <c r="E368" s="166" t="s">
        <v>3118</v>
      </c>
      <c r="F368" s="166" t="s">
        <v>3119</v>
      </c>
      <c r="G368" s="167">
        <v>2883007</v>
      </c>
      <c r="H368" s="168" t="s">
        <v>3120</v>
      </c>
      <c r="J368" s="157"/>
    </row>
    <row r="369" spans="1:10" ht="15" customHeight="1">
      <c r="A369" s="164">
        <f t="shared" si="10"/>
        <v>366</v>
      </c>
      <c r="B369" s="165">
        <v>6613</v>
      </c>
      <c r="C369" s="166" t="s">
        <v>3121</v>
      </c>
      <c r="D369" s="166" t="str">
        <f t="shared" si="11"/>
        <v>CENTAR ZA SOCIJALNU SKRB OMIŠ (6613)</v>
      </c>
      <c r="E369" s="166" t="s">
        <v>3122</v>
      </c>
      <c r="F369" s="166" t="s">
        <v>3123</v>
      </c>
      <c r="G369" s="167">
        <v>2882728</v>
      </c>
      <c r="H369" s="168" t="s">
        <v>3124</v>
      </c>
      <c r="J369" s="157"/>
    </row>
    <row r="370" spans="1:10" ht="15" customHeight="1">
      <c r="A370" s="164">
        <f t="shared" si="10"/>
        <v>367</v>
      </c>
      <c r="B370" s="165">
        <v>6621</v>
      </c>
      <c r="C370" s="166" t="s">
        <v>3125</v>
      </c>
      <c r="D370" s="166" t="str">
        <f t="shared" si="11"/>
        <v>CENTAR ZA SOCIJALNU SKRB OPATIJA (6621)</v>
      </c>
      <c r="E370" s="166" t="s">
        <v>3126</v>
      </c>
      <c r="F370" s="166" t="s">
        <v>323</v>
      </c>
      <c r="G370" s="167">
        <v>2883716</v>
      </c>
      <c r="H370" s="168" t="s">
        <v>3127</v>
      </c>
      <c r="J370" s="157"/>
    </row>
    <row r="371" spans="1:10" ht="15" customHeight="1">
      <c r="A371" s="164">
        <f t="shared" si="10"/>
        <v>368</v>
      </c>
      <c r="B371" s="165">
        <v>6630</v>
      </c>
      <c r="C371" s="166" t="s">
        <v>3128</v>
      </c>
      <c r="D371" s="166" t="str">
        <f t="shared" si="11"/>
        <v>CENTAR ZA SOCIJALNU SKRB OSIJEK (6630)</v>
      </c>
      <c r="E371" s="166" t="s">
        <v>3129</v>
      </c>
      <c r="F371" s="166" t="s">
        <v>271</v>
      </c>
      <c r="G371" s="167">
        <v>2872676</v>
      </c>
      <c r="H371" s="168" t="s">
        <v>3130</v>
      </c>
      <c r="J371" s="157"/>
    </row>
    <row r="372" spans="1:10" ht="15" customHeight="1">
      <c r="A372" s="164">
        <f t="shared" si="10"/>
        <v>369</v>
      </c>
      <c r="B372" s="165">
        <v>6656</v>
      </c>
      <c r="C372" s="166" t="s">
        <v>3131</v>
      </c>
      <c r="D372" s="166" t="str">
        <f t="shared" si="11"/>
        <v>CENTAR ZA SOCIJALNU SKRB PAKRAC (6656)</v>
      </c>
      <c r="E372" s="166" t="s">
        <v>3132</v>
      </c>
      <c r="F372" s="166" t="s">
        <v>3133</v>
      </c>
      <c r="G372" s="167">
        <v>2873265</v>
      </c>
      <c r="H372" s="168" t="s">
        <v>3134</v>
      </c>
      <c r="J372" s="157"/>
    </row>
    <row r="373" spans="1:10" ht="15" customHeight="1">
      <c r="A373" s="164">
        <f t="shared" si="10"/>
        <v>370</v>
      </c>
      <c r="B373" s="165">
        <v>22111</v>
      </c>
      <c r="C373" s="166" t="s">
        <v>3135</v>
      </c>
      <c r="D373" s="166" t="str">
        <f t="shared" si="11"/>
        <v>CENTAR ZA SOCIJALNU SKRB PAZIN (22111)</v>
      </c>
      <c r="E373" s="166" t="s">
        <v>3136</v>
      </c>
      <c r="F373" s="166" t="s">
        <v>2476</v>
      </c>
      <c r="G373" s="167">
        <v>2883333</v>
      </c>
      <c r="H373" s="168" t="s">
        <v>3137</v>
      </c>
      <c r="J373" s="157"/>
    </row>
    <row r="374" spans="1:10" ht="15" customHeight="1">
      <c r="A374" s="164">
        <f t="shared" si="10"/>
        <v>371</v>
      </c>
      <c r="B374" s="165">
        <v>6672</v>
      </c>
      <c r="C374" s="166" t="s">
        <v>3138</v>
      </c>
      <c r="D374" s="166" t="str">
        <f t="shared" si="11"/>
        <v>CENTAR ZA SOCIJALNU SKRB PETRINJA (6672)</v>
      </c>
      <c r="E374" s="166" t="s">
        <v>3139</v>
      </c>
      <c r="F374" s="166" t="s">
        <v>3140</v>
      </c>
      <c r="G374" s="167">
        <v>2883244</v>
      </c>
      <c r="H374" s="168" t="s">
        <v>3141</v>
      </c>
      <c r="J374" s="157"/>
    </row>
    <row r="375" spans="1:10" ht="15" customHeight="1">
      <c r="A375" s="164">
        <f t="shared" si="10"/>
        <v>372</v>
      </c>
      <c r="B375" s="165">
        <v>6961</v>
      </c>
      <c r="C375" s="166" t="s">
        <v>3142</v>
      </c>
      <c r="D375" s="166" t="str">
        <f t="shared" si="11"/>
        <v>CENTAR ZA SOCIJALNU SKRB PLOČE (6961)</v>
      </c>
      <c r="E375" s="166" t="s">
        <v>3143</v>
      </c>
      <c r="F375" s="166" t="s">
        <v>2672</v>
      </c>
      <c r="G375" s="167">
        <v>2882345</v>
      </c>
      <c r="H375" s="168" t="s">
        <v>3144</v>
      </c>
      <c r="J375" s="157"/>
    </row>
    <row r="376" spans="1:10" ht="15" customHeight="1">
      <c r="A376" s="164">
        <f t="shared" si="10"/>
        <v>373</v>
      </c>
      <c r="B376" s="165">
        <v>6697</v>
      </c>
      <c r="C376" s="166" t="s">
        <v>3145</v>
      </c>
      <c r="D376" s="166" t="str">
        <f t="shared" si="11"/>
        <v>CENTAR ZA SOCIJALNU SKRB POREČ (6697)</v>
      </c>
      <c r="E376" s="166" t="s">
        <v>3146</v>
      </c>
      <c r="F376" s="166" t="s">
        <v>584</v>
      </c>
      <c r="G376" s="167">
        <v>2883350</v>
      </c>
      <c r="H376" s="168" t="s">
        <v>3147</v>
      </c>
      <c r="J376" s="157"/>
    </row>
    <row r="377" spans="1:10" ht="15" customHeight="1">
      <c r="A377" s="164">
        <f t="shared" si="10"/>
        <v>374</v>
      </c>
      <c r="B377" s="165">
        <v>6777</v>
      </c>
      <c r="C377" s="166" t="s">
        <v>3148</v>
      </c>
      <c r="D377" s="166" t="str">
        <f t="shared" si="11"/>
        <v>CENTAR ZA SOCIJALNU SKRB POŽEGA (6777)</v>
      </c>
      <c r="E377" s="166" t="s">
        <v>3149</v>
      </c>
      <c r="F377" s="166" t="s">
        <v>510</v>
      </c>
      <c r="G377" s="167">
        <v>2873257</v>
      </c>
      <c r="H377" s="168" t="s">
        <v>3150</v>
      </c>
      <c r="J377" s="157"/>
    </row>
    <row r="378" spans="1:10" ht="15" customHeight="1">
      <c r="A378" s="164">
        <f t="shared" si="10"/>
        <v>375</v>
      </c>
      <c r="B378" s="165">
        <v>51749</v>
      </c>
      <c r="C378" s="166" t="s">
        <v>3151</v>
      </c>
      <c r="D378" s="166" t="str">
        <f t="shared" si="11"/>
        <v>CENTAR ZA SOCIJALNU SKRB PRELOG (51749)</v>
      </c>
      <c r="E378" s="166" t="s">
        <v>3152</v>
      </c>
      <c r="F378" s="166" t="s">
        <v>3153</v>
      </c>
      <c r="G378" s="167">
        <v>5344301</v>
      </c>
      <c r="H378" s="168" t="s">
        <v>3154</v>
      </c>
      <c r="J378" s="157"/>
    </row>
    <row r="379" spans="1:10" ht="15" customHeight="1">
      <c r="A379" s="164">
        <f>+A378+1</f>
        <v>376</v>
      </c>
      <c r="B379" s="165">
        <v>6701</v>
      </c>
      <c r="C379" s="166" t="s">
        <v>3155</v>
      </c>
      <c r="D379" s="166" t="str">
        <f t="shared" si="11"/>
        <v>CENTAR ZA SOCIJALNU SKRB PULA-POLA (6701)</v>
      </c>
      <c r="E379" s="166" t="s">
        <v>3156</v>
      </c>
      <c r="F379" s="166" t="s">
        <v>299</v>
      </c>
      <c r="G379" s="167">
        <v>2883384</v>
      </c>
      <c r="H379" s="168" t="s">
        <v>3157</v>
      </c>
      <c r="J379" s="157"/>
    </row>
    <row r="380" spans="1:10" ht="15" customHeight="1">
      <c r="A380" s="164">
        <f t="shared" ref="A380:A443" si="12">+A379+1</f>
        <v>377</v>
      </c>
      <c r="B380" s="165">
        <v>6710</v>
      </c>
      <c r="C380" s="166" t="s">
        <v>3158</v>
      </c>
      <c r="D380" s="166" t="str">
        <f t="shared" si="11"/>
        <v>CENTAR ZA SOCIJALNU SKRB RIJEKA (6710)</v>
      </c>
      <c r="E380" s="166" t="s">
        <v>3159</v>
      </c>
      <c r="F380" s="166" t="s">
        <v>313</v>
      </c>
      <c r="G380" s="167">
        <v>2883686</v>
      </c>
      <c r="H380" s="168" t="s">
        <v>3160</v>
      </c>
      <c r="J380" s="157"/>
    </row>
    <row r="381" spans="1:10" ht="15" customHeight="1">
      <c r="A381" s="164">
        <f t="shared" si="12"/>
        <v>378</v>
      </c>
      <c r="B381" s="165">
        <v>6728</v>
      </c>
      <c r="C381" s="166" t="s">
        <v>3161</v>
      </c>
      <c r="D381" s="166" t="str">
        <f t="shared" si="11"/>
        <v>CENTAR ZA SOCIJALNU SKRB ROVINJ (6728)</v>
      </c>
      <c r="E381" s="166" t="s">
        <v>3162</v>
      </c>
      <c r="F381" s="166" t="s">
        <v>3163</v>
      </c>
      <c r="G381" s="167">
        <v>2883376</v>
      </c>
      <c r="H381" s="168" t="s">
        <v>3164</v>
      </c>
      <c r="J381" s="157"/>
    </row>
    <row r="382" spans="1:10" ht="15" customHeight="1">
      <c r="A382" s="164">
        <f t="shared" si="12"/>
        <v>379</v>
      </c>
      <c r="B382" s="165">
        <v>6736</v>
      </c>
      <c r="C382" s="166" t="s">
        <v>3165</v>
      </c>
      <c r="D382" s="166" t="str">
        <f t="shared" si="11"/>
        <v>CENTAR ZA SOCIJALNU SKRB SAMOBOR (6736)</v>
      </c>
      <c r="E382" s="166" t="s">
        <v>3166</v>
      </c>
      <c r="F382" s="166" t="s">
        <v>3167</v>
      </c>
      <c r="G382" s="167">
        <v>2873109</v>
      </c>
      <c r="H382" s="168" t="s">
        <v>3168</v>
      </c>
      <c r="J382" s="157"/>
    </row>
    <row r="383" spans="1:10" ht="15" customHeight="1">
      <c r="A383" s="164">
        <f t="shared" si="12"/>
        <v>380</v>
      </c>
      <c r="B383" s="165">
        <v>6744</v>
      </c>
      <c r="C383" s="166" t="s">
        <v>3169</v>
      </c>
      <c r="D383" s="166" t="str">
        <f t="shared" si="11"/>
        <v>CENTAR ZA SOCIJALNU SKRB SENJ (6744)</v>
      </c>
      <c r="E383" s="166" t="s">
        <v>3170</v>
      </c>
      <c r="F383" s="166" t="s">
        <v>3171</v>
      </c>
      <c r="G383" s="167">
        <v>2883651</v>
      </c>
      <c r="H383" s="168" t="s">
        <v>3172</v>
      </c>
      <c r="J383" s="157"/>
    </row>
    <row r="384" spans="1:10" ht="15" customHeight="1">
      <c r="A384" s="164">
        <f t="shared" si="12"/>
        <v>381</v>
      </c>
      <c r="B384" s="165">
        <v>6752</v>
      </c>
      <c r="C384" s="166" t="s">
        <v>3173</v>
      </c>
      <c r="D384" s="166" t="str">
        <f t="shared" si="11"/>
        <v>CENTAR ZA SOCIJALNU SKRB SINJ (6752)</v>
      </c>
      <c r="E384" s="166" t="s">
        <v>3174</v>
      </c>
      <c r="F384" s="166" t="s">
        <v>3175</v>
      </c>
      <c r="G384" s="167">
        <v>2882710</v>
      </c>
      <c r="H384" s="168" t="s">
        <v>3176</v>
      </c>
      <c r="J384" s="157"/>
    </row>
    <row r="385" spans="1:10" ht="15" customHeight="1">
      <c r="A385" s="164">
        <f t="shared" si="12"/>
        <v>382</v>
      </c>
      <c r="B385" s="165">
        <v>6769</v>
      </c>
      <c r="C385" s="166" t="s">
        <v>3177</v>
      </c>
      <c r="D385" s="166" t="str">
        <f t="shared" si="11"/>
        <v>CENTAR ZA SOCIJALNU SKRB SISAK (6769)</v>
      </c>
      <c r="E385" s="166" t="s">
        <v>3178</v>
      </c>
      <c r="F385" s="166" t="s">
        <v>1283</v>
      </c>
      <c r="G385" s="167">
        <v>2883236</v>
      </c>
      <c r="H385" s="168" t="s">
        <v>3179</v>
      </c>
      <c r="J385" s="157"/>
    </row>
    <row r="386" spans="1:10" ht="15" customHeight="1">
      <c r="A386" s="164">
        <f t="shared" si="12"/>
        <v>383</v>
      </c>
      <c r="B386" s="165">
        <v>6689</v>
      </c>
      <c r="C386" s="166" t="s">
        <v>3180</v>
      </c>
      <c r="D386" s="166" t="str">
        <f t="shared" si="11"/>
        <v>CENTAR ZA SOCIJALNU SKRB SLATINA (6689)</v>
      </c>
      <c r="E386" s="166" t="s">
        <v>3181</v>
      </c>
      <c r="F386" s="166" t="s">
        <v>3182</v>
      </c>
      <c r="G386" s="167">
        <v>2873028</v>
      </c>
      <c r="H386" s="168" t="s">
        <v>3183</v>
      </c>
      <c r="J386" s="157"/>
    </row>
    <row r="387" spans="1:10" ht="15" customHeight="1">
      <c r="A387" s="164">
        <f t="shared" si="12"/>
        <v>384</v>
      </c>
      <c r="B387" s="165">
        <v>6785</v>
      </c>
      <c r="C387" s="166" t="s">
        <v>3184</v>
      </c>
      <c r="D387" s="166" t="str">
        <f t="shared" si="11"/>
        <v>CENTAR ZA SOCIJALNU SKRB SLAVONSKI BROD (6785)</v>
      </c>
      <c r="E387" s="166" t="s">
        <v>3185</v>
      </c>
      <c r="F387" s="166" t="s">
        <v>1328</v>
      </c>
      <c r="G387" s="167">
        <v>2872412</v>
      </c>
      <c r="H387" s="168" t="s">
        <v>3186</v>
      </c>
      <c r="J387" s="157"/>
    </row>
    <row r="388" spans="1:10" ht="15" customHeight="1">
      <c r="A388" s="164">
        <f t="shared" si="12"/>
        <v>385</v>
      </c>
      <c r="B388" s="165">
        <v>19931</v>
      </c>
      <c r="C388" s="166" t="s">
        <v>3187</v>
      </c>
      <c r="D388" s="166" t="str">
        <f t="shared" ref="D388:D451" si="13">C388&amp;" ("&amp;B388&amp;")"</f>
        <v>CENTAR ZA SOCIJALNU SKRB SLUNJ (19931)</v>
      </c>
      <c r="E388" s="166" t="s">
        <v>3188</v>
      </c>
      <c r="F388" s="166" t="s">
        <v>3189</v>
      </c>
      <c r="G388" s="167">
        <v>2882990</v>
      </c>
      <c r="H388" s="168" t="s">
        <v>3190</v>
      </c>
      <c r="J388" s="157"/>
    </row>
    <row r="389" spans="1:10" ht="15" customHeight="1">
      <c r="A389" s="164">
        <f t="shared" si="12"/>
        <v>386</v>
      </c>
      <c r="B389" s="165">
        <v>6890</v>
      </c>
      <c r="C389" s="166" t="s">
        <v>3191</v>
      </c>
      <c r="D389" s="166" t="str">
        <f t="shared" si="13"/>
        <v>CENTAR ZA SOCIJALNU SKRB SPLIT (6890)</v>
      </c>
      <c r="E389" s="166" t="s">
        <v>3192</v>
      </c>
      <c r="F389" s="166" t="s">
        <v>353</v>
      </c>
      <c r="G389" s="167">
        <v>2882752</v>
      </c>
      <c r="H389" s="168" t="s">
        <v>3193</v>
      </c>
      <c r="J389" s="157"/>
    </row>
    <row r="390" spans="1:10" ht="15" customHeight="1">
      <c r="A390" s="164">
        <f t="shared" si="12"/>
        <v>387</v>
      </c>
      <c r="B390" s="165">
        <v>6937</v>
      </c>
      <c r="C390" s="166" t="s">
        <v>3194</v>
      </c>
      <c r="D390" s="166" t="str">
        <f t="shared" si="13"/>
        <v>CENTAR ZA SOCIJALNU SKRB SVETI IVAN ZELINA  (6937)</v>
      </c>
      <c r="E390" s="166" t="s">
        <v>3195</v>
      </c>
      <c r="F390" s="166" t="s">
        <v>3196</v>
      </c>
      <c r="G390" s="167">
        <v>2873052</v>
      </c>
      <c r="H390" s="168" t="s">
        <v>3197</v>
      </c>
      <c r="J390" s="157"/>
    </row>
    <row r="391" spans="1:10" ht="15" customHeight="1">
      <c r="A391" s="164">
        <f t="shared" si="12"/>
        <v>388</v>
      </c>
      <c r="B391" s="165">
        <v>6793</v>
      </c>
      <c r="C391" s="166" t="s">
        <v>3198</v>
      </c>
      <c r="D391" s="166" t="str">
        <f t="shared" si="13"/>
        <v>CENTAR ZA SOCIJALNU SKRB ŠIBENIK (6793)</v>
      </c>
      <c r="E391" s="166" t="s">
        <v>3199</v>
      </c>
      <c r="F391" s="166" t="s">
        <v>517</v>
      </c>
      <c r="G391" s="167">
        <v>2882019</v>
      </c>
      <c r="H391" s="168" t="s">
        <v>3200</v>
      </c>
      <c r="J391" s="157"/>
    </row>
    <row r="392" spans="1:10" ht="15" customHeight="1">
      <c r="A392" s="164">
        <f t="shared" si="12"/>
        <v>389</v>
      </c>
      <c r="B392" s="165">
        <v>6808</v>
      </c>
      <c r="C392" s="166" t="s">
        <v>3201</v>
      </c>
      <c r="D392" s="166" t="str">
        <f t="shared" si="13"/>
        <v>CENTAR ZA SOCIJALNU SKRB TROGIR (6808)</v>
      </c>
      <c r="E392" s="166" t="s">
        <v>3202</v>
      </c>
      <c r="F392" s="166" t="s">
        <v>3203</v>
      </c>
      <c r="G392" s="167">
        <v>2882701</v>
      </c>
      <c r="H392" s="168" t="s">
        <v>3204</v>
      </c>
      <c r="J392" s="157"/>
    </row>
    <row r="393" spans="1:10" ht="15" customHeight="1">
      <c r="A393" s="164">
        <f t="shared" si="12"/>
        <v>390</v>
      </c>
      <c r="B393" s="165">
        <v>6816</v>
      </c>
      <c r="C393" s="166" t="s">
        <v>3205</v>
      </c>
      <c r="D393" s="166" t="str">
        <f t="shared" si="13"/>
        <v>CENTAR ZA SOCIJALNU SKRB VALPOVO (6816)</v>
      </c>
      <c r="E393" s="166" t="s">
        <v>3206</v>
      </c>
      <c r="F393" s="166" t="s">
        <v>3207</v>
      </c>
      <c r="G393" s="167">
        <v>2872714</v>
      </c>
      <c r="H393" s="168" t="s">
        <v>3208</v>
      </c>
      <c r="J393" s="157"/>
    </row>
    <row r="394" spans="1:10" ht="15" customHeight="1">
      <c r="A394" s="164">
        <f t="shared" si="12"/>
        <v>391</v>
      </c>
      <c r="B394" s="165">
        <v>21981</v>
      </c>
      <c r="C394" s="166" t="s">
        <v>3209</v>
      </c>
      <c r="D394" s="166" t="str">
        <f t="shared" si="13"/>
        <v>CENTAR ZA SOCIJALNU SKRB VARAŽDIN (21981)</v>
      </c>
      <c r="E394" s="166" t="s">
        <v>3210</v>
      </c>
      <c r="F394" s="166" t="s">
        <v>438</v>
      </c>
      <c r="G394" s="167">
        <v>2872617</v>
      </c>
      <c r="H394" s="168" t="s">
        <v>3211</v>
      </c>
      <c r="J394" s="157"/>
    </row>
    <row r="395" spans="1:10" ht="15" customHeight="1">
      <c r="A395" s="164">
        <f t="shared" si="12"/>
        <v>392</v>
      </c>
      <c r="B395" s="165">
        <v>6832</v>
      </c>
      <c r="C395" s="166" t="s">
        <v>3212</v>
      </c>
      <c r="D395" s="166" t="str">
        <f t="shared" si="13"/>
        <v>CENTAR ZA SOCIJALNU SKRB VELIKA GORICA  (6832)</v>
      </c>
      <c r="E395" s="166" t="s">
        <v>3213</v>
      </c>
      <c r="F395" s="166" t="s">
        <v>2390</v>
      </c>
      <c r="G395" s="167">
        <v>2873117</v>
      </c>
      <c r="H395" s="168" t="s">
        <v>3214</v>
      </c>
      <c r="J395" s="157"/>
    </row>
    <row r="396" spans="1:10" ht="15" customHeight="1">
      <c r="A396" s="164">
        <f t="shared" si="12"/>
        <v>393</v>
      </c>
      <c r="B396" s="165">
        <v>6849</v>
      </c>
      <c r="C396" s="166" t="s">
        <v>3215</v>
      </c>
      <c r="D396" s="166" t="str">
        <f t="shared" si="13"/>
        <v>CENTAR ZA SOCIJALNU SKRB VINKOVCI (6849)</v>
      </c>
      <c r="E396" s="166" t="s">
        <v>3216</v>
      </c>
      <c r="F396" s="166" t="s">
        <v>3217</v>
      </c>
      <c r="G396" s="167">
        <v>2872803</v>
      </c>
      <c r="H396" s="168" t="s">
        <v>3218</v>
      </c>
      <c r="J396" s="157"/>
    </row>
    <row r="397" spans="1:10" ht="15" customHeight="1">
      <c r="A397" s="164">
        <f t="shared" si="12"/>
        <v>394</v>
      </c>
      <c r="B397" s="165">
        <v>6857</v>
      </c>
      <c r="C397" s="166" t="s">
        <v>3219</v>
      </c>
      <c r="D397" s="166" t="str">
        <f t="shared" si="13"/>
        <v>CENTAR ZA SOCIJALNU SKRB VIROVITICA (6857)</v>
      </c>
      <c r="E397" s="166" t="s">
        <v>3220</v>
      </c>
      <c r="F397" s="166" t="s">
        <v>520</v>
      </c>
      <c r="G397" s="167">
        <v>2873010</v>
      </c>
      <c r="H397" s="168" t="s">
        <v>3221</v>
      </c>
      <c r="J397" s="157"/>
    </row>
    <row r="398" spans="1:10" ht="15" customHeight="1">
      <c r="A398" s="164">
        <f t="shared" si="12"/>
        <v>395</v>
      </c>
      <c r="B398" s="165">
        <v>6873</v>
      </c>
      <c r="C398" s="166" t="s">
        <v>3222</v>
      </c>
      <c r="D398" s="166" t="str">
        <f t="shared" si="13"/>
        <v>CENTAR ZA SOCIJALNU SKRB VRBOVEC (6873)</v>
      </c>
      <c r="E398" s="166" t="s">
        <v>3223</v>
      </c>
      <c r="F398" s="166" t="s">
        <v>3224</v>
      </c>
      <c r="G398" s="167">
        <v>2873044</v>
      </c>
      <c r="H398" s="168" t="s">
        <v>3225</v>
      </c>
      <c r="J398" s="157"/>
    </row>
    <row r="399" spans="1:10" ht="15" customHeight="1">
      <c r="A399" s="164">
        <f t="shared" si="12"/>
        <v>396</v>
      </c>
      <c r="B399" s="165">
        <v>22259</v>
      </c>
      <c r="C399" s="166" t="s">
        <v>3226</v>
      </c>
      <c r="D399" s="166" t="str">
        <f t="shared" si="13"/>
        <v>CENTAR ZA SOCIJALNU SKRB VUKOVAR (22259)</v>
      </c>
      <c r="E399" s="166" t="s">
        <v>3227</v>
      </c>
      <c r="F399" s="166" t="s">
        <v>494</v>
      </c>
      <c r="G399" s="167">
        <v>2872820</v>
      </c>
      <c r="H399" s="168" t="s">
        <v>3228</v>
      </c>
      <c r="J399" s="157"/>
    </row>
    <row r="400" spans="1:10" ht="15" customHeight="1">
      <c r="A400" s="164">
        <f t="shared" si="12"/>
        <v>397</v>
      </c>
      <c r="B400" s="165">
        <v>6881</v>
      </c>
      <c r="C400" s="166" t="s">
        <v>3229</v>
      </c>
      <c r="D400" s="166" t="str">
        <f t="shared" si="13"/>
        <v>CENTAR ZA SOCIJALNU SKRB ZABOK (6881)</v>
      </c>
      <c r="E400" s="166" t="s">
        <v>3230</v>
      </c>
      <c r="F400" s="166" t="s">
        <v>3231</v>
      </c>
      <c r="G400" s="167">
        <v>2877473</v>
      </c>
      <c r="H400" s="168" t="s">
        <v>3232</v>
      </c>
      <c r="J400" s="157"/>
    </row>
    <row r="401" spans="1:10" ht="15" customHeight="1">
      <c r="A401" s="164">
        <f t="shared" si="12"/>
        <v>398</v>
      </c>
      <c r="B401" s="165">
        <v>6912</v>
      </c>
      <c r="C401" s="166" t="s">
        <v>3233</v>
      </c>
      <c r="D401" s="166" t="str">
        <f t="shared" si="13"/>
        <v>CENTAR ZA SOCIJALNU SKRB ZADAR (6912)</v>
      </c>
      <c r="E401" s="166" t="s">
        <v>2562</v>
      </c>
      <c r="F401" s="166" t="s">
        <v>309</v>
      </c>
      <c r="G401" s="167">
        <v>2884313</v>
      </c>
      <c r="H401" s="168" t="s">
        <v>3234</v>
      </c>
      <c r="J401" s="157"/>
    </row>
    <row r="402" spans="1:10" ht="15" customHeight="1">
      <c r="A402" s="164">
        <f t="shared" si="12"/>
        <v>399</v>
      </c>
      <c r="B402" s="165">
        <v>22550</v>
      </c>
      <c r="C402" s="166" t="s">
        <v>3235</v>
      </c>
      <c r="D402" s="166" t="str">
        <f t="shared" si="13"/>
        <v>CENTAR ZA SOCIJALNU SKRB ZAGREB (22550)</v>
      </c>
      <c r="E402" s="166" t="s">
        <v>3236</v>
      </c>
      <c r="F402" s="166" t="s">
        <v>268</v>
      </c>
      <c r="G402" s="167">
        <v>2874440</v>
      </c>
      <c r="H402" s="168" t="s">
        <v>3237</v>
      </c>
      <c r="J402" s="157"/>
    </row>
    <row r="403" spans="1:10" ht="15" customHeight="1">
      <c r="A403" s="164">
        <f t="shared" si="12"/>
        <v>400</v>
      </c>
      <c r="B403" s="165">
        <v>6929</v>
      </c>
      <c r="C403" s="166" t="s">
        <v>3238</v>
      </c>
      <c r="D403" s="166" t="str">
        <f t="shared" si="13"/>
        <v>CENTAR ZA SOCIJALNU SKRB ZAPREŠIĆ (6929)</v>
      </c>
      <c r="E403" s="166" t="s">
        <v>3239</v>
      </c>
      <c r="F403" s="166" t="s">
        <v>3240</v>
      </c>
      <c r="G403" s="167">
        <v>2873095</v>
      </c>
      <c r="H403" s="168" t="s">
        <v>3241</v>
      </c>
      <c r="J403" s="157"/>
    </row>
    <row r="404" spans="1:10" ht="15" customHeight="1">
      <c r="A404" s="164">
        <f t="shared" si="12"/>
        <v>401</v>
      </c>
      <c r="B404" s="165">
        <v>6945</v>
      </c>
      <c r="C404" s="166" t="s">
        <v>3242</v>
      </c>
      <c r="D404" s="166" t="str">
        <f t="shared" si="13"/>
        <v>CENTAR ZA SOCIJALNU SKRB ZLATAR BISTRICA (6945)</v>
      </c>
      <c r="E404" s="166" t="s">
        <v>3243</v>
      </c>
      <c r="F404" s="166" t="s">
        <v>3244</v>
      </c>
      <c r="G404" s="167">
        <v>2877449</v>
      </c>
      <c r="H404" s="168" t="s">
        <v>3245</v>
      </c>
      <c r="J404" s="157"/>
    </row>
    <row r="405" spans="1:10" ht="15" customHeight="1">
      <c r="A405" s="164">
        <f t="shared" si="12"/>
        <v>402</v>
      </c>
      <c r="B405" s="165">
        <v>6953</v>
      </c>
      <c r="C405" s="166" t="s">
        <v>3246</v>
      </c>
      <c r="D405" s="166" t="str">
        <f t="shared" si="13"/>
        <v>CENTAR ZA SOCIJALNU SKRB ŽUPANJA (6953)</v>
      </c>
      <c r="E405" s="166" t="s">
        <v>3247</v>
      </c>
      <c r="F405" s="166" t="s">
        <v>3248</v>
      </c>
      <c r="G405" s="167">
        <v>2872811</v>
      </c>
      <c r="H405" s="168" t="s">
        <v>3249</v>
      </c>
      <c r="J405" s="157"/>
    </row>
    <row r="406" spans="1:10" ht="15" customHeight="1">
      <c r="A406" s="164">
        <f t="shared" si="12"/>
        <v>403</v>
      </c>
      <c r="B406" s="165">
        <v>7122</v>
      </c>
      <c r="C406" s="166" t="s">
        <v>3250</v>
      </c>
      <c r="D406" s="166" t="str">
        <f t="shared" si="13"/>
        <v>DJEČJI DOM "IVANA BRLIĆ MAŽURANIĆ" LOVRAN (7122)</v>
      </c>
      <c r="E406" s="166" t="s">
        <v>3251</v>
      </c>
      <c r="F406" s="166" t="s">
        <v>2770</v>
      </c>
      <c r="G406" s="167">
        <v>3090353</v>
      </c>
      <c r="H406" s="168" t="s">
        <v>3252</v>
      </c>
      <c r="J406" s="157"/>
    </row>
    <row r="407" spans="1:10" ht="15" customHeight="1">
      <c r="A407" s="164">
        <f t="shared" si="12"/>
        <v>404</v>
      </c>
      <c r="B407" s="165">
        <v>7202</v>
      </c>
      <c r="C407" s="166" t="s">
        <v>3253</v>
      </c>
      <c r="D407" s="166" t="str">
        <f t="shared" si="13"/>
        <v>DJEČJI DOM SV. ANA, VINKOVCI (7202)</v>
      </c>
      <c r="E407" s="166" t="s">
        <v>3254</v>
      </c>
      <c r="F407" s="166" t="s">
        <v>3255</v>
      </c>
      <c r="G407" s="167">
        <v>3367819</v>
      </c>
      <c r="H407" s="168" t="s">
        <v>3256</v>
      </c>
      <c r="J407" s="157"/>
    </row>
    <row r="408" spans="1:10" ht="15" customHeight="1">
      <c r="A408" s="164">
        <f t="shared" si="12"/>
        <v>405</v>
      </c>
      <c r="B408" s="165">
        <v>7171</v>
      </c>
      <c r="C408" s="166" t="s">
        <v>3257</v>
      </c>
      <c r="D408" s="166" t="str">
        <f t="shared" si="13"/>
        <v>DJEČJI DOM VRBINA SISAK (7171)</v>
      </c>
      <c r="E408" s="166" t="s">
        <v>3258</v>
      </c>
      <c r="F408" s="166" t="s">
        <v>1283</v>
      </c>
      <c r="G408" s="167">
        <v>3313964</v>
      </c>
      <c r="H408" s="168" t="s">
        <v>3259</v>
      </c>
      <c r="J408" s="157"/>
    </row>
    <row r="409" spans="1:10" ht="15" customHeight="1">
      <c r="A409" s="164">
        <f t="shared" si="12"/>
        <v>406</v>
      </c>
      <c r="B409" s="165">
        <v>7376</v>
      </c>
      <c r="C409" s="166" t="s">
        <v>3260</v>
      </c>
      <c r="D409" s="166" t="str">
        <f t="shared" si="13"/>
        <v>DNEVNI CENTAR ZA REHABILITACIJU SLAVA RAŠKAJ (7376)</v>
      </c>
      <c r="E409" s="166" t="s">
        <v>3261</v>
      </c>
      <c r="F409" s="166" t="s">
        <v>313</v>
      </c>
      <c r="G409" s="167">
        <v>3321266</v>
      </c>
      <c r="H409" s="168" t="s">
        <v>3262</v>
      </c>
      <c r="J409" s="157"/>
    </row>
    <row r="410" spans="1:10" ht="15" customHeight="1">
      <c r="A410" s="164">
        <f t="shared" si="12"/>
        <v>407</v>
      </c>
      <c r="B410" s="165">
        <v>7665</v>
      </c>
      <c r="C410" s="166" t="s">
        <v>3263</v>
      </c>
      <c r="D410" s="166" t="str">
        <f t="shared" si="13"/>
        <v>DOM ZA ODRASLE OSOBE LOBOR-GRAD (7665)</v>
      </c>
      <c r="E410" s="166" t="s">
        <v>3264</v>
      </c>
      <c r="F410" s="166" t="s">
        <v>3265</v>
      </c>
      <c r="G410" s="167">
        <v>3126889</v>
      </c>
      <c r="H410" s="168" t="s">
        <v>3266</v>
      </c>
      <c r="J410" s="157"/>
    </row>
    <row r="411" spans="1:10" ht="15" customHeight="1">
      <c r="A411" s="164">
        <f t="shared" si="12"/>
        <v>408</v>
      </c>
      <c r="B411" s="165">
        <v>7083</v>
      </c>
      <c r="C411" s="166" t="s">
        <v>3267</v>
      </c>
      <c r="D411" s="166" t="str">
        <f t="shared" si="13"/>
        <v>DOM ZA DJECU I MLAĐE PUNOLJETNE OSOBE MASLINA, DUBROVNIK (7083)</v>
      </c>
      <c r="E411" s="166" t="s">
        <v>3268</v>
      </c>
      <c r="F411" s="166" t="s">
        <v>306</v>
      </c>
      <c r="G411" s="167">
        <v>3304167</v>
      </c>
      <c r="H411" s="168" t="s">
        <v>3269</v>
      </c>
      <c r="J411" s="157"/>
    </row>
    <row r="412" spans="1:10" ht="15" customHeight="1">
      <c r="A412" s="164">
        <f t="shared" si="12"/>
        <v>409</v>
      </c>
      <c r="B412" s="165">
        <v>7198</v>
      </c>
      <c r="C412" s="166" t="s">
        <v>3270</v>
      </c>
      <c r="D412" s="166" t="str">
        <f t="shared" si="13"/>
        <v>DOM ZA DJECU MAESTRAL SPLIT (7198)</v>
      </c>
      <c r="E412" s="166" t="s">
        <v>3271</v>
      </c>
      <c r="F412" s="166" t="s">
        <v>353</v>
      </c>
      <c r="G412" s="167">
        <v>3118606</v>
      </c>
      <c r="H412" s="168" t="s">
        <v>3272</v>
      </c>
      <c r="J412" s="157"/>
    </row>
    <row r="413" spans="1:10" ht="15" customHeight="1">
      <c r="A413" s="164">
        <f t="shared" si="12"/>
        <v>410</v>
      </c>
      <c r="B413" s="165">
        <v>7155</v>
      </c>
      <c r="C413" s="166" t="s">
        <v>3273</v>
      </c>
      <c r="D413" s="166" t="str">
        <f t="shared" si="13"/>
        <v>DOM ZA DJECU ZA MLAĐE I PUNOLJETNE OSOBE PULA (7155)</v>
      </c>
      <c r="E413" s="166" t="s">
        <v>3274</v>
      </c>
      <c r="F413" s="166" t="s">
        <v>299</v>
      </c>
      <c r="G413" s="167">
        <v>3203824</v>
      </c>
      <c r="H413" s="168" t="s">
        <v>3275</v>
      </c>
      <c r="J413" s="157"/>
    </row>
    <row r="414" spans="1:10" ht="15" customHeight="1">
      <c r="A414" s="164">
        <f t="shared" si="12"/>
        <v>411</v>
      </c>
      <c r="B414" s="165">
        <v>7219</v>
      </c>
      <c r="C414" s="166" t="s">
        <v>3276</v>
      </c>
      <c r="D414" s="166" t="str">
        <f t="shared" si="13"/>
        <v>DJEČJI DOM ZAGREB (7219)</v>
      </c>
      <c r="E414" s="166" t="s">
        <v>3277</v>
      </c>
      <c r="F414" s="166" t="s">
        <v>268</v>
      </c>
      <c r="G414" s="167">
        <v>3289745</v>
      </c>
      <c r="H414" s="168" t="s">
        <v>3278</v>
      </c>
      <c r="J414" s="157"/>
    </row>
    <row r="415" spans="1:10" ht="15" customHeight="1">
      <c r="A415" s="164">
        <f t="shared" si="12"/>
        <v>412</v>
      </c>
      <c r="B415" s="165">
        <v>7227</v>
      </c>
      <c r="C415" s="166" t="s">
        <v>3279</v>
      </c>
      <c r="D415" s="166" t="str">
        <f t="shared" si="13"/>
        <v>DOM ZA ODGOJ DJECE BEDEKOVČINA (7227)</v>
      </c>
      <c r="E415" s="166" t="s">
        <v>3280</v>
      </c>
      <c r="F415" s="166" t="s">
        <v>3281</v>
      </c>
      <c r="G415" s="167">
        <v>3016692</v>
      </c>
      <c r="H415" s="168" t="s">
        <v>3282</v>
      </c>
      <c r="J415" s="157"/>
    </row>
    <row r="416" spans="1:10" ht="15" customHeight="1">
      <c r="A416" s="164">
        <f t="shared" si="12"/>
        <v>413</v>
      </c>
      <c r="B416" s="165">
        <v>7251</v>
      </c>
      <c r="C416" s="166" t="s">
        <v>3283</v>
      </c>
      <c r="D416" s="166" t="str">
        <f t="shared" si="13"/>
        <v>DOM ZA ODGOJ DJECE I MLADEŽI KARLOVAC (7251)</v>
      </c>
      <c r="E416" s="166" t="s">
        <v>3284</v>
      </c>
      <c r="F416" s="166" t="s">
        <v>506</v>
      </c>
      <c r="G416" s="167">
        <v>3130576</v>
      </c>
      <c r="H416" s="168" t="s">
        <v>3285</v>
      </c>
      <c r="J416" s="157"/>
    </row>
    <row r="417" spans="1:10" ht="15" customHeight="1">
      <c r="A417" s="164">
        <f t="shared" si="12"/>
        <v>414</v>
      </c>
      <c r="B417" s="165">
        <v>7278</v>
      </c>
      <c r="C417" s="166" t="s">
        <v>3286</v>
      </c>
      <c r="D417" s="166" t="str">
        <f t="shared" si="13"/>
        <v>DOM ZA ODGOJ DJECE I MLADEŽI OSIJEK (7278)</v>
      </c>
      <c r="E417" s="166" t="s">
        <v>3287</v>
      </c>
      <c r="F417" s="166" t="s">
        <v>271</v>
      </c>
      <c r="G417" s="167">
        <v>3014428</v>
      </c>
      <c r="H417" s="168" t="s">
        <v>3288</v>
      </c>
      <c r="J417" s="157"/>
    </row>
    <row r="418" spans="1:10" ht="15" customHeight="1">
      <c r="A418" s="164">
        <f t="shared" si="12"/>
        <v>415</v>
      </c>
      <c r="B418" s="165">
        <v>7286</v>
      </c>
      <c r="C418" s="166" t="s">
        <v>3289</v>
      </c>
      <c r="D418" s="166" t="str">
        <f t="shared" si="13"/>
        <v>DOM ZA ODGOJ DJECE I MLADEŽI PULA (7286)</v>
      </c>
      <c r="E418" s="166" t="s">
        <v>3290</v>
      </c>
      <c r="F418" s="166" t="s">
        <v>299</v>
      </c>
      <c r="G418" s="167">
        <v>3203832</v>
      </c>
      <c r="H418" s="168" t="s">
        <v>3291</v>
      </c>
      <c r="J418" s="157"/>
    </row>
    <row r="419" spans="1:10" ht="15" customHeight="1">
      <c r="A419" s="164">
        <f t="shared" si="12"/>
        <v>416</v>
      </c>
      <c r="B419" s="165">
        <v>7294</v>
      </c>
      <c r="C419" s="166" t="s">
        <v>3292</v>
      </c>
      <c r="D419" s="166" t="str">
        <f t="shared" si="13"/>
        <v>DOM ZA ODGOJ DJECE I MLADEŽI RIJEKA (7294)</v>
      </c>
      <c r="E419" s="166" t="s">
        <v>3293</v>
      </c>
      <c r="F419" s="166" t="s">
        <v>313</v>
      </c>
      <c r="G419" s="167">
        <v>3321282</v>
      </c>
      <c r="H419" s="168" t="s">
        <v>3294</v>
      </c>
      <c r="J419" s="157"/>
    </row>
    <row r="420" spans="1:10" ht="15" customHeight="1">
      <c r="A420" s="164">
        <f t="shared" si="12"/>
        <v>417</v>
      </c>
      <c r="B420" s="165">
        <v>7317</v>
      </c>
      <c r="C420" s="166" t="s">
        <v>3295</v>
      </c>
      <c r="D420" s="166" t="str">
        <f t="shared" si="13"/>
        <v>DOM ZA ODGOJ DJECE I MLADEŽI ZADAR (7317)</v>
      </c>
      <c r="E420" s="166" t="s">
        <v>3296</v>
      </c>
      <c r="F420" s="166" t="s">
        <v>309</v>
      </c>
      <c r="G420" s="167">
        <v>3153037</v>
      </c>
      <c r="H420" s="168" t="s">
        <v>3297</v>
      </c>
      <c r="J420" s="157"/>
    </row>
    <row r="421" spans="1:10" ht="15" customHeight="1">
      <c r="A421" s="164">
        <f t="shared" si="12"/>
        <v>418</v>
      </c>
      <c r="B421" s="165">
        <v>7325</v>
      </c>
      <c r="C421" s="166" t="s">
        <v>3298</v>
      </c>
      <c r="D421" s="166" t="str">
        <f t="shared" si="13"/>
        <v>DOM ZA ODGOJ DJECE I MLADEŽI ZAGREB (7325)</v>
      </c>
      <c r="E421" s="166" t="s">
        <v>3299</v>
      </c>
      <c r="F421" s="166" t="s">
        <v>3300</v>
      </c>
      <c r="G421" s="167">
        <v>3207536</v>
      </c>
      <c r="H421" s="168" t="s">
        <v>3301</v>
      </c>
      <c r="J421" s="157"/>
    </row>
    <row r="422" spans="1:10" ht="15" customHeight="1">
      <c r="A422" s="164">
        <f t="shared" si="12"/>
        <v>419</v>
      </c>
      <c r="B422" s="165">
        <v>22283</v>
      </c>
      <c r="C422" s="166" t="s">
        <v>3302</v>
      </c>
      <c r="D422" s="166" t="str">
        <f t="shared" si="13"/>
        <v>DOM ZA ODRASLE OSOBE BIDRUŽICA (22283)</v>
      </c>
      <c r="E422" s="166" t="s">
        <v>3303</v>
      </c>
      <c r="F422" s="166" t="s">
        <v>3304</v>
      </c>
      <c r="G422" s="167">
        <v>1354248</v>
      </c>
      <c r="H422" s="168" t="s">
        <v>3305</v>
      </c>
      <c r="J422" s="157"/>
    </row>
    <row r="423" spans="1:10" ht="15" customHeight="1">
      <c r="A423" s="164">
        <f t="shared" si="12"/>
        <v>420</v>
      </c>
      <c r="B423" s="165">
        <v>7840</v>
      </c>
      <c r="C423" s="166" t="s">
        <v>3306</v>
      </c>
      <c r="D423" s="166" t="str">
        <f t="shared" si="13"/>
        <v>DOM ZA ODRASLE OSOBE BOROVA (7840)</v>
      </c>
      <c r="E423" s="166" t="s">
        <v>3307</v>
      </c>
      <c r="F423" s="166" t="s">
        <v>3308</v>
      </c>
      <c r="G423" s="167">
        <v>3105407</v>
      </c>
      <c r="H423" s="168" t="s">
        <v>3309</v>
      </c>
      <c r="J423" s="157"/>
    </row>
    <row r="424" spans="1:10" ht="15" customHeight="1">
      <c r="A424" s="164">
        <f t="shared" si="12"/>
        <v>421</v>
      </c>
      <c r="B424" s="165">
        <v>26547</v>
      </c>
      <c r="C424" s="166" t="s">
        <v>3310</v>
      </c>
      <c r="D424" s="166" t="str">
        <f t="shared" si="13"/>
        <v>DOM ZA ODRASLE OSOBE I REHABILITACIJU METKOVIĆ (26547)</v>
      </c>
      <c r="E424" s="166" t="s">
        <v>3099</v>
      </c>
      <c r="F424" s="166" t="s">
        <v>3100</v>
      </c>
      <c r="G424" s="167">
        <v>1831976</v>
      </c>
      <c r="H424" s="168" t="s">
        <v>3311</v>
      </c>
      <c r="J424" s="157"/>
    </row>
    <row r="425" spans="1:10" ht="15" customHeight="1">
      <c r="A425" s="164">
        <f t="shared" si="12"/>
        <v>422</v>
      </c>
      <c r="B425" s="165">
        <v>7673</v>
      </c>
      <c r="C425" s="166" t="s">
        <v>3312</v>
      </c>
      <c r="D425" s="166" t="str">
        <f t="shared" si="13"/>
        <v>DOM ZA ODRASLE OSOBE LJESKOVICA (7673)</v>
      </c>
      <c r="E425" s="166" t="s">
        <v>3313</v>
      </c>
      <c r="F425" s="166" t="s">
        <v>3314</v>
      </c>
      <c r="G425" s="167">
        <v>3346366</v>
      </c>
      <c r="H425" s="168" t="s">
        <v>3315</v>
      </c>
      <c r="J425" s="157"/>
    </row>
    <row r="426" spans="1:10" ht="15" customHeight="1">
      <c r="A426" s="164">
        <f t="shared" si="12"/>
        <v>423</v>
      </c>
      <c r="B426" s="165">
        <v>7729</v>
      </c>
      <c r="C426" s="166" t="s">
        <v>3316</v>
      </c>
      <c r="D426" s="166" t="str">
        <f t="shared" si="13"/>
        <v>DOM ZA ODRASLE OSOBE NUŠTAR (7729)</v>
      </c>
      <c r="E426" s="166" t="s">
        <v>3317</v>
      </c>
      <c r="F426" s="166" t="s">
        <v>3318</v>
      </c>
      <c r="G426" s="167">
        <v>3301451</v>
      </c>
      <c r="H426" s="168" t="s">
        <v>3319</v>
      </c>
      <c r="J426" s="157"/>
    </row>
    <row r="427" spans="1:10" ht="15" customHeight="1">
      <c r="A427" s="164">
        <f t="shared" si="12"/>
        <v>424</v>
      </c>
      <c r="B427" s="165">
        <v>7745</v>
      </c>
      <c r="C427" s="166" t="s">
        <v>3320</v>
      </c>
      <c r="D427" s="166" t="str">
        <f t="shared" si="13"/>
        <v>DOM ZA ODRASLE OSOBE OREHOVICA (7745)</v>
      </c>
      <c r="E427" s="166" t="s">
        <v>3321</v>
      </c>
      <c r="F427" s="166" t="s">
        <v>3322</v>
      </c>
      <c r="G427" s="167">
        <v>3110150</v>
      </c>
      <c r="H427" s="168" t="s">
        <v>3323</v>
      </c>
      <c r="J427" s="157"/>
    </row>
    <row r="428" spans="1:10" ht="15" customHeight="1">
      <c r="A428" s="164">
        <f t="shared" si="12"/>
        <v>425</v>
      </c>
      <c r="B428" s="165">
        <v>23569</v>
      </c>
      <c r="C428" s="166" t="s">
        <v>3324</v>
      </c>
      <c r="D428" s="166" t="str">
        <f t="shared" si="13"/>
        <v>DOM ZA ODRASLE OSOBE TURNIĆ (23569)</v>
      </c>
      <c r="E428" s="166" t="s">
        <v>3325</v>
      </c>
      <c r="F428" s="166" t="s">
        <v>313</v>
      </c>
      <c r="G428" s="167">
        <v>2848317</v>
      </c>
      <c r="H428" s="168" t="s">
        <v>3326</v>
      </c>
      <c r="J428" s="157"/>
    </row>
    <row r="429" spans="1:10" ht="15" customHeight="1">
      <c r="A429" s="164">
        <f t="shared" si="12"/>
        <v>426</v>
      </c>
      <c r="B429" s="165">
        <v>7544</v>
      </c>
      <c r="C429" s="166" t="s">
        <v>3327</v>
      </c>
      <c r="D429" s="166" t="str">
        <f t="shared" si="13"/>
        <v>DOM ZA ODRASLE OSOBE BJELOVAR (7544)</v>
      </c>
      <c r="E429" s="166" t="s">
        <v>3328</v>
      </c>
      <c r="F429" s="166" t="s">
        <v>2460</v>
      </c>
      <c r="G429" s="167">
        <v>3316998</v>
      </c>
      <c r="H429" s="168" t="s">
        <v>3329</v>
      </c>
      <c r="J429" s="157"/>
    </row>
    <row r="430" spans="1:10" ht="15" customHeight="1">
      <c r="A430" s="164">
        <f t="shared" si="12"/>
        <v>427</v>
      </c>
      <c r="B430" s="165">
        <v>7569</v>
      </c>
      <c r="C430" s="166" t="s">
        <v>3330</v>
      </c>
      <c r="D430" s="166" t="str">
        <f t="shared" si="13"/>
        <v>DOM ZA PSIHIČKI BOLESNE ODRASLE OSOBE BLATO (7569)</v>
      </c>
      <c r="E430" s="166" t="s">
        <v>3331</v>
      </c>
      <c r="F430" s="166" t="s">
        <v>3332</v>
      </c>
      <c r="G430" s="167">
        <v>3081192</v>
      </c>
      <c r="H430" s="168" t="s">
        <v>3333</v>
      </c>
      <c r="J430" s="157"/>
    </row>
    <row r="431" spans="1:10" ht="15" customHeight="1">
      <c r="A431" s="164">
        <f t="shared" si="12"/>
        <v>428</v>
      </c>
      <c r="B431" s="165">
        <v>7624</v>
      </c>
      <c r="C431" s="166" t="s">
        <v>3334</v>
      </c>
      <c r="D431" s="166" t="str">
        <f t="shared" si="13"/>
        <v>DOM ZA ODRASLE OSOBE JALŽABET (7624)</v>
      </c>
      <c r="E431" s="166" t="s">
        <v>3335</v>
      </c>
      <c r="F431" s="166" t="s">
        <v>3336</v>
      </c>
      <c r="G431" s="167">
        <v>3006441</v>
      </c>
      <c r="H431" s="168" t="s">
        <v>3337</v>
      </c>
      <c r="J431" s="157"/>
    </row>
    <row r="432" spans="1:10" ht="15" customHeight="1">
      <c r="A432" s="164">
        <f t="shared" si="12"/>
        <v>429</v>
      </c>
      <c r="B432" s="165">
        <v>7690</v>
      </c>
      <c r="C432" s="166" t="s">
        <v>3338</v>
      </c>
      <c r="D432" s="166" t="str">
        <f t="shared" si="13"/>
        <v>DOM ZA PSIHIČKI BOLESNE ODRASLE OSOBE MOTOVUN (7690)</v>
      </c>
      <c r="E432" s="166" t="s">
        <v>3339</v>
      </c>
      <c r="F432" s="166" t="s">
        <v>3340</v>
      </c>
      <c r="G432" s="167">
        <v>3089304</v>
      </c>
      <c r="H432" s="168" t="s">
        <v>3341</v>
      </c>
      <c r="J432" s="157"/>
    </row>
    <row r="433" spans="1:10" ht="15" customHeight="1">
      <c r="A433" s="164">
        <f t="shared" si="12"/>
        <v>430</v>
      </c>
      <c r="B433" s="165">
        <v>7938</v>
      </c>
      <c r="C433" s="166" t="s">
        <v>3342</v>
      </c>
      <c r="D433" s="166" t="str">
        <f t="shared" si="13"/>
        <v>DOM ZA ODRASLE OSOBE SV. FRANE ZADAR (7938)</v>
      </c>
      <c r="E433" s="166" t="s">
        <v>3343</v>
      </c>
      <c r="F433" s="166" t="s">
        <v>309</v>
      </c>
      <c r="G433" s="167">
        <v>3132226</v>
      </c>
      <c r="H433" s="168" t="s">
        <v>3344</v>
      </c>
      <c r="J433" s="157"/>
    </row>
    <row r="434" spans="1:10" ht="15" customHeight="1">
      <c r="A434" s="164">
        <f t="shared" si="12"/>
        <v>431</v>
      </c>
      <c r="B434" s="165">
        <v>7704</v>
      </c>
      <c r="C434" s="166" t="s">
        <v>3345</v>
      </c>
      <c r="D434" s="166" t="str">
        <f t="shared" si="13"/>
        <v>DOM ZA ODRASLE OSOBE "SVETA NEDJELJA" NEDEŠĆINA (7704)</v>
      </c>
      <c r="E434" s="166" t="s">
        <v>3346</v>
      </c>
      <c r="F434" s="166" t="s">
        <v>3347</v>
      </c>
      <c r="G434" s="167">
        <v>3075184</v>
      </c>
      <c r="H434" s="168" t="s">
        <v>3348</v>
      </c>
      <c r="J434" s="157"/>
    </row>
    <row r="435" spans="1:10" ht="15" customHeight="1">
      <c r="A435" s="164">
        <f t="shared" si="12"/>
        <v>432</v>
      </c>
      <c r="B435" s="165">
        <v>7866</v>
      </c>
      <c r="C435" s="166" t="s">
        <v>3349</v>
      </c>
      <c r="D435" s="166" t="str">
        <f t="shared" si="13"/>
        <v>DOM ZA PSIHIČKI BOLESNE ODRASLE OSOBE TROGIR (7866)</v>
      </c>
      <c r="E435" s="166" t="s">
        <v>3350</v>
      </c>
      <c r="F435" s="166" t="s">
        <v>3351</v>
      </c>
      <c r="G435" s="167">
        <v>3039200</v>
      </c>
      <c r="H435" s="168" t="s">
        <v>3352</v>
      </c>
      <c r="J435" s="157"/>
    </row>
    <row r="436" spans="1:10" ht="15" customHeight="1">
      <c r="A436" s="164">
        <f t="shared" si="12"/>
        <v>433</v>
      </c>
      <c r="B436" s="165">
        <v>23657</v>
      </c>
      <c r="C436" s="166" t="s">
        <v>3353</v>
      </c>
      <c r="D436" s="166" t="str">
        <f t="shared" si="13"/>
        <v>DOM ZA ODRASLE OSOBE VILA MARIA (23657)</v>
      </c>
      <c r="E436" s="166" t="s">
        <v>3354</v>
      </c>
      <c r="F436" s="166" t="s">
        <v>299</v>
      </c>
      <c r="G436" s="167">
        <v>1599585</v>
      </c>
      <c r="H436" s="168" t="s">
        <v>3355</v>
      </c>
      <c r="J436" s="157"/>
    </row>
    <row r="437" spans="1:10" ht="15" customHeight="1">
      <c r="A437" s="164">
        <f t="shared" si="12"/>
        <v>434</v>
      </c>
      <c r="B437" s="165">
        <v>8051</v>
      </c>
      <c r="C437" s="166" t="s">
        <v>3356</v>
      </c>
      <c r="D437" s="166" t="str">
        <f t="shared" si="13"/>
        <v>DOM ZA PSIHIČKI BOLESNE ODRASLE OSOBE ZAGREB (8051)</v>
      </c>
      <c r="E437" s="166" t="s">
        <v>3357</v>
      </c>
      <c r="F437" s="166" t="s">
        <v>268</v>
      </c>
      <c r="G437" s="167">
        <v>1354256</v>
      </c>
      <c r="H437" s="168" t="s">
        <v>3358</v>
      </c>
      <c r="J437" s="157"/>
    </row>
    <row r="438" spans="1:10" ht="15" customHeight="1">
      <c r="A438" s="164">
        <f t="shared" si="12"/>
        <v>435</v>
      </c>
      <c r="B438" s="165">
        <v>22322</v>
      </c>
      <c r="C438" s="166" t="s">
        <v>3359</v>
      </c>
      <c r="D438" s="166" t="str">
        <f t="shared" si="13"/>
        <v>DOM ZA ODRASLE OSOBE ZEMUNIK (22322)</v>
      </c>
      <c r="E438" s="166" t="s">
        <v>3360</v>
      </c>
      <c r="F438" s="166" t="s">
        <v>3361</v>
      </c>
      <c r="G438" s="167">
        <v>1364464</v>
      </c>
      <c r="H438" s="168" t="s">
        <v>3362</v>
      </c>
      <c r="J438" s="157"/>
    </row>
    <row r="439" spans="1:10" ht="15" customHeight="1">
      <c r="A439" s="164">
        <f t="shared" si="12"/>
        <v>436</v>
      </c>
      <c r="B439" s="165">
        <v>43327</v>
      </c>
      <c r="C439" s="183" t="s">
        <v>3363</v>
      </c>
      <c r="D439" s="166" t="str">
        <f t="shared" si="13"/>
        <v>DOM ZA STARIJE I TEŠKO BOLESNE ODRASLE OSOBE "MAJKA MARIJA PETKOVIĆ" (43327)</v>
      </c>
      <c r="E439" s="183" t="s">
        <v>3364</v>
      </c>
      <c r="F439" s="183" t="s">
        <v>3332</v>
      </c>
      <c r="G439" s="178" t="s">
        <v>3365</v>
      </c>
      <c r="H439" s="186" t="s">
        <v>3366</v>
      </c>
      <c r="J439" s="157"/>
    </row>
    <row r="440" spans="1:10" ht="15" customHeight="1">
      <c r="A440" s="164">
        <f t="shared" si="12"/>
        <v>437</v>
      </c>
      <c r="B440" s="165">
        <v>46052</v>
      </c>
      <c r="C440" s="166" t="s">
        <v>3367</v>
      </c>
      <c r="D440" s="166" t="str">
        <f t="shared" si="13"/>
        <v>DOM ZA STARIJE OSOBE OKLAJ (46052)</v>
      </c>
      <c r="E440" s="166" t="s">
        <v>3368</v>
      </c>
      <c r="F440" s="166" t="s">
        <v>3369</v>
      </c>
      <c r="G440" s="167">
        <v>1917790</v>
      </c>
      <c r="H440" s="168" t="s">
        <v>3370</v>
      </c>
      <c r="J440" s="157"/>
    </row>
    <row r="441" spans="1:10" ht="15" customHeight="1">
      <c r="A441" s="164">
        <f t="shared" si="12"/>
        <v>438</v>
      </c>
      <c r="B441" s="165">
        <v>7243</v>
      </c>
      <c r="C441" s="166" t="s">
        <v>3371</v>
      </c>
      <c r="D441" s="166" t="str">
        <f t="shared" si="13"/>
        <v>ODGOJNI DOM IVANEC (7243)</v>
      </c>
      <c r="E441" s="166" t="s">
        <v>3372</v>
      </c>
      <c r="F441" s="166" t="s">
        <v>3051</v>
      </c>
      <c r="G441" s="167">
        <v>3126013</v>
      </c>
      <c r="H441" s="168" t="s">
        <v>3373</v>
      </c>
      <c r="J441" s="157"/>
    </row>
    <row r="442" spans="1:10" ht="15" customHeight="1">
      <c r="A442" s="164">
        <f t="shared" si="12"/>
        <v>439</v>
      </c>
      <c r="B442" s="165">
        <v>7260</v>
      </c>
      <c r="C442" s="166" t="s">
        <v>3374</v>
      </c>
      <c r="D442" s="166" t="str">
        <f t="shared" si="13"/>
        <v>ODGOJNI DOM MALI LOŠINJ (7260)</v>
      </c>
      <c r="E442" s="166" t="s">
        <v>3375</v>
      </c>
      <c r="F442" s="166" t="s">
        <v>2980</v>
      </c>
      <c r="G442" s="167">
        <v>3040216</v>
      </c>
      <c r="H442" s="168" t="s">
        <v>3376</v>
      </c>
      <c r="J442" s="157"/>
    </row>
    <row r="443" spans="1:10" s="157" customFormat="1" ht="15" customHeight="1">
      <c r="A443" s="152">
        <f t="shared" si="12"/>
        <v>440</v>
      </c>
      <c r="B443" s="159">
        <v>43214</v>
      </c>
      <c r="C443" s="160" t="s">
        <v>3377</v>
      </c>
      <c r="D443" s="166" t="str">
        <f t="shared" si="13"/>
        <v>MINISTARSTVO TURIZMA I SPORTA (43214)</v>
      </c>
      <c r="E443" s="160" t="s">
        <v>2632</v>
      </c>
      <c r="F443" s="160" t="s">
        <v>268</v>
      </c>
      <c r="G443" s="161">
        <v>2323427</v>
      </c>
      <c r="H443" s="162" t="s">
        <v>3378</v>
      </c>
    </row>
    <row r="444" spans="1:10" ht="15" customHeight="1">
      <c r="A444" s="152">
        <f t="shared" ref="A444:A507" si="14">+A443+1</f>
        <v>441</v>
      </c>
      <c r="B444" s="159" t="s">
        <v>3379</v>
      </c>
      <c r="C444" s="160" t="s">
        <v>3380</v>
      </c>
      <c r="D444" s="166" t="str">
        <f t="shared" si="13"/>
        <v>MINISTARSTVO ZDRAVSTVA (47107)</v>
      </c>
      <c r="E444" s="160" t="s">
        <v>3381</v>
      </c>
      <c r="F444" s="160" t="s">
        <v>268</v>
      </c>
      <c r="G444" s="161">
        <v>2830396</v>
      </c>
      <c r="H444" s="162" t="s">
        <v>3382</v>
      </c>
      <c r="J444" s="157"/>
    </row>
    <row r="445" spans="1:10" ht="15" customHeight="1">
      <c r="A445" s="164">
        <f t="shared" si="14"/>
        <v>442</v>
      </c>
      <c r="B445" s="165">
        <v>26571</v>
      </c>
      <c r="C445" s="166" t="s">
        <v>3383</v>
      </c>
      <c r="D445" s="166" t="str">
        <f t="shared" si="13"/>
        <v>KLINIČKA BOLNICA DUBRAVA (26571)</v>
      </c>
      <c r="E445" s="166" t="s">
        <v>3384</v>
      </c>
      <c r="F445" s="166" t="s">
        <v>268</v>
      </c>
      <c r="G445" s="167">
        <v>3799913</v>
      </c>
      <c r="H445" s="168" t="s">
        <v>3385</v>
      </c>
      <c r="J445" s="157"/>
    </row>
    <row r="446" spans="1:10" ht="15" customHeight="1">
      <c r="A446" s="164">
        <f t="shared" si="14"/>
        <v>443</v>
      </c>
      <c r="B446" s="165">
        <v>26387</v>
      </c>
      <c r="C446" s="166" t="s">
        <v>3386</v>
      </c>
      <c r="D446" s="166" t="str">
        <f t="shared" si="13"/>
        <v>KLINIČKA BOLNICA MERKUR (26387)</v>
      </c>
      <c r="E446" s="166" t="s">
        <v>3387</v>
      </c>
      <c r="F446" s="166" t="s">
        <v>268</v>
      </c>
      <c r="G446" s="167">
        <v>3279057</v>
      </c>
      <c r="H446" s="168" t="s">
        <v>3388</v>
      </c>
      <c r="J446" s="157"/>
    </row>
    <row r="447" spans="1:10" ht="15" customHeight="1">
      <c r="A447" s="164">
        <f t="shared" si="14"/>
        <v>444</v>
      </c>
      <c r="B447" s="165">
        <v>26400</v>
      </c>
      <c r="C447" s="176" t="s">
        <v>3389</v>
      </c>
      <c r="D447" s="166" t="str">
        <f t="shared" si="13"/>
        <v>KLINIČKI BOLNIČKI CENTAR OSIJEK (26400)</v>
      </c>
      <c r="E447" s="166" t="s">
        <v>3390</v>
      </c>
      <c r="F447" s="166" t="s">
        <v>271</v>
      </c>
      <c r="G447" s="167">
        <v>3018822</v>
      </c>
      <c r="H447" s="168" t="s">
        <v>3391</v>
      </c>
      <c r="J447" s="157"/>
    </row>
    <row r="448" spans="1:10" ht="15" customHeight="1">
      <c r="A448" s="164">
        <f t="shared" si="14"/>
        <v>445</v>
      </c>
      <c r="B448" s="165">
        <v>26379</v>
      </c>
      <c r="C448" s="166" t="s">
        <v>3392</v>
      </c>
      <c r="D448" s="166" t="str">
        <f t="shared" si="13"/>
        <v>KLINIČKI BOLNIČKI CENTAR RIJEKA (26379)</v>
      </c>
      <c r="E448" s="166" t="s">
        <v>3393</v>
      </c>
      <c r="F448" s="166" t="s">
        <v>313</v>
      </c>
      <c r="G448" s="167">
        <v>3368041</v>
      </c>
      <c r="H448" s="168" t="s">
        <v>3394</v>
      </c>
      <c r="J448" s="157"/>
    </row>
    <row r="449" spans="1:10" ht="15" customHeight="1">
      <c r="A449" s="164">
        <f t="shared" si="14"/>
        <v>446</v>
      </c>
      <c r="B449" s="165">
        <v>26395</v>
      </c>
      <c r="C449" s="166" t="s">
        <v>3395</v>
      </c>
      <c r="D449" s="166" t="str">
        <f t="shared" si="13"/>
        <v>KLINIČKI BOLNIČKI CENTAR SESTRE MILOSRDNICE (26395)</v>
      </c>
      <c r="E449" s="166" t="s">
        <v>3396</v>
      </c>
      <c r="F449" s="166" t="s">
        <v>268</v>
      </c>
      <c r="G449" s="167">
        <v>3208036</v>
      </c>
      <c r="H449" s="168" t="s">
        <v>3397</v>
      </c>
      <c r="J449" s="157"/>
    </row>
    <row r="450" spans="1:10" ht="15" customHeight="1">
      <c r="A450" s="164">
        <f t="shared" si="14"/>
        <v>447</v>
      </c>
      <c r="B450" s="165">
        <v>26418</v>
      </c>
      <c r="C450" s="176" t="s">
        <v>3398</v>
      </c>
      <c r="D450" s="166" t="str">
        <f t="shared" si="13"/>
        <v>KLINIČKI BOLNIČKI CENTAR SPLIT (26418)</v>
      </c>
      <c r="E450" s="166" t="s">
        <v>3399</v>
      </c>
      <c r="F450" s="166" t="s">
        <v>353</v>
      </c>
      <c r="G450" s="167">
        <v>242870</v>
      </c>
      <c r="H450" s="168" t="s">
        <v>3400</v>
      </c>
      <c r="J450" s="157"/>
    </row>
    <row r="451" spans="1:10" ht="15" customHeight="1">
      <c r="A451" s="164">
        <f t="shared" si="14"/>
        <v>448</v>
      </c>
      <c r="B451" s="165">
        <v>38069</v>
      </c>
      <c r="C451" s="166" t="s">
        <v>3401</v>
      </c>
      <c r="D451" s="166" t="str">
        <f t="shared" si="13"/>
        <v>KLINIČKI BOLNIČKI CENTAR ZAGREB (38069)</v>
      </c>
      <c r="E451" s="166" t="s">
        <v>3402</v>
      </c>
      <c r="F451" s="166" t="s">
        <v>268</v>
      </c>
      <c r="G451" s="167">
        <v>3270777</v>
      </c>
      <c r="H451" s="168" t="s">
        <v>3403</v>
      </c>
      <c r="J451" s="157"/>
    </row>
    <row r="452" spans="1:10" ht="15" customHeight="1">
      <c r="A452" s="164">
        <f t="shared" si="14"/>
        <v>449</v>
      </c>
      <c r="B452" s="165">
        <v>47893</v>
      </c>
      <c r="C452" s="166" t="s">
        <v>3404</v>
      </c>
      <c r="D452" s="166" t="str">
        <f t="shared" ref="D452:D515" si="15">C452&amp;" ("&amp;B452&amp;")"</f>
        <v>KLINIKA ZA DJEČJE BOLESTI ZAGREB (47893)</v>
      </c>
      <c r="E452" s="166" t="s">
        <v>3405</v>
      </c>
      <c r="F452" s="166" t="s">
        <v>268</v>
      </c>
      <c r="G452" s="167">
        <v>2874989</v>
      </c>
      <c r="H452" s="168" t="s">
        <v>3406</v>
      </c>
      <c r="J452" s="157"/>
    </row>
    <row r="453" spans="1:10" ht="15" customHeight="1">
      <c r="A453" s="164">
        <f t="shared" si="14"/>
        <v>450</v>
      </c>
      <c r="B453" s="165">
        <v>26459</v>
      </c>
      <c r="C453" s="166" t="s">
        <v>3407</v>
      </c>
      <c r="D453" s="166" t="str">
        <f t="shared" si="15"/>
        <v>KLINIKA ZA INFEKTIVNE BOLESTI DR. FRAN MIHALJEVIĆ (26459)</v>
      </c>
      <c r="E453" s="166" t="s">
        <v>3408</v>
      </c>
      <c r="F453" s="166" t="s">
        <v>268</v>
      </c>
      <c r="G453" s="167">
        <v>3270793</v>
      </c>
      <c r="H453" s="168" t="s">
        <v>3409</v>
      </c>
      <c r="J453" s="157"/>
    </row>
    <row r="454" spans="1:10" ht="15" customHeight="1">
      <c r="A454" s="164">
        <f t="shared" si="14"/>
        <v>451</v>
      </c>
      <c r="B454" s="165">
        <v>26426</v>
      </c>
      <c r="C454" s="176" t="s">
        <v>3410</v>
      </c>
      <c r="D454" s="166" t="str">
        <f t="shared" si="15"/>
        <v>KLINIKA ZA ORTOPEDIJU LOVRAN (26426)</v>
      </c>
      <c r="E454" s="166" t="s">
        <v>3411</v>
      </c>
      <c r="F454" s="166" t="s">
        <v>2770</v>
      </c>
      <c r="G454" s="167">
        <v>3090302</v>
      </c>
      <c r="H454" s="168" t="s">
        <v>3412</v>
      </c>
      <c r="J454" s="157"/>
    </row>
    <row r="455" spans="1:10" ht="15" customHeight="1">
      <c r="A455" s="164">
        <f t="shared" si="14"/>
        <v>452</v>
      </c>
      <c r="B455" s="165">
        <v>38028</v>
      </c>
      <c r="C455" s="176" t="s">
        <v>3413</v>
      </c>
      <c r="D455" s="166" t="str">
        <f t="shared" si="15"/>
        <v>NACIONALNA MEMORIJALNA BOLNICA VUKOVAR (38028)</v>
      </c>
      <c r="E455" s="183" t="s">
        <v>3414</v>
      </c>
      <c r="F455" s="183" t="s">
        <v>494</v>
      </c>
      <c r="G455" s="178" t="s">
        <v>3415</v>
      </c>
      <c r="H455" s="184">
        <v>54896856295</v>
      </c>
      <c r="J455" s="157"/>
    </row>
    <row r="456" spans="1:10" ht="15" customHeight="1">
      <c r="A456" s="164">
        <f t="shared" si="14"/>
        <v>453</v>
      </c>
      <c r="B456" s="165">
        <v>38655</v>
      </c>
      <c r="C456" s="166" t="s">
        <v>3416</v>
      </c>
      <c r="D456" s="166" t="str">
        <f t="shared" si="15"/>
        <v>DOM ZDRAVLJA MINISTARSTVA UNUTARNJIH POSLOVA REPUBLIKE HRVATSKE (38655)</v>
      </c>
      <c r="E456" s="166" t="s">
        <v>3417</v>
      </c>
      <c r="F456" s="166" t="s">
        <v>268</v>
      </c>
      <c r="G456" s="167">
        <v>3274314</v>
      </c>
      <c r="H456" s="168" t="s">
        <v>3418</v>
      </c>
      <c r="J456" s="157"/>
    </row>
    <row r="457" spans="1:10" ht="15" customHeight="1">
      <c r="A457" s="164">
        <f t="shared" si="14"/>
        <v>454</v>
      </c>
      <c r="B457" s="165">
        <v>44573</v>
      </c>
      <c r="C457" s="166" t="s">
        <v>3419</v>
      </c>
      <c r="D457" s="166" t="str">
        <f t="shared" si="15"/>
        <v>HRVATSKI ZAVOD ZA HITNU MEDICINU (44573)</v>
      </c>
      <c r="E457" s="166" t="s">
        <v>3420</v>
      </c>
      <c r="F457" s="166" t="s">
        <v>268</v>
      </c>
      <c r="G457" s="167">
        <v>2536145</v>
      </c>
      <c r="H457" s="168" t="s">
        <v>3421</v>
      </c>
      <c r="J457" s="157"/>
    </row>
    <row r="458" spans="1:10" ht="15" customHeight="1">
      <c r="A458" s="164">
        <f t="shared" si="14"/>
        <v>455</v>
      </c>
      <c r="B458" s="165">
        <v>26346</v>
      </c>
      <c r="C458" s="166" t="s">
        <v>3422</v>
      </c>
      <c r="D458" s="166" t="str">
        <f t="shared" si="15"/>
        <v>HRVATSKI ZAVOD ZA JAVNO ZDRAVSTVO (26346)</v>
      </c>
      <c r="E458" s="166" t="s">
        <v>3423</v>
      </c>
      <c r="F458" s="166" t="s">
        <v>268</v>
      </c>
      <c r="G458" s="167">
        <v>3270963</v>
      </c>
      <c r="H458" s="168" t="s">
        <v>3424</v>
      </c>
      <c r="J458" s="157"/>
    </row>
    <row r="459" spans="1:10" ht="15" customHeight="1">
      <c r="A459" s="164">
        <f t="shared" si="14"/>
        <v>456</v>
      </c>
      <c r="B459" s="165">
        <v>26354</v>
      </c>
      <c r="C459" s="166" t="s">
        <v>3425</v>
      </c>
      <c r="D459" s="166" t="str">
        <f t="shared" si="15"/>
        <v>HRVATSKI ZAVOD ZA TRANSFUZIJSKU MEDICINU (26354)</v>
      </c>
      <c r="E459" s="166" t="s">
        <v>3426</v>
      </c>
      <c r="F459" s="166" t="s">
        <v>268</v>
      </c>
      <c r="G459" s="167">
        <v>3281973</v>
      </c>
      <c r="H459" s="168" t="s">
        <v>3427</v>
      </c>
      <c r="J459" s="157"/>
    </row>
    <row r="460" spans="1:10" ht="15" customHeight="1">
      <c r="A460" s="164">
        <f t="shared" si="14"/>
        <v>457</v>
      </c>
      <c r="B460" s="165">
        <v>23616</v>
      </c>
      <c r="C460" s="166" t="s">
        <v>3428</v>
      </c>
      <c r="D460" s="166" t="str">
        <f t="shared" si="15"/>
        <v>IMUNOLOŠKI ZAVOD (23616)</v>
      </c>
      <c r="E460" s="166" t="s">
        <v>3429</v>
      </c>
      <c r="F460" s="166" t="s">
        <v>268</v>
      </c>
      <c r="G460" s="169" t="s">
        <v>3430</v>
      </c>
      <c r="H460" s="187" t="s">
        <v>3431</v>
      </c>
      <c r="J460" s="157"/>
    </row>
    <row r="461" spans="1:10" ht="15" customHeight="1">
      <c r="A461" s="152">
        <f t="shared" si="14"/>
        <v>458</v>
      </c>
      <c r="B461" s="159">
        <v>21828</v>
      </c>
      <c r="C461" s="160" t="s">
        <v>3432</v>
      </c>
      <c r="D461" s="166" t="str">
        <f t="shared" si="15"/>
        <v>HRVATSKA AKADEMIJA ZNANOSTI I UMJETNOSTI (21828)</v>
      </c>
      <c r="E461" s="160" t="s">
        <v>3433</v>
      </c>
      <c r="F461" s="160" t="s">
        <v>268</v>
      </c>
      <c r="G461" s="161">
        <v>3205207</v>
      </c>
      <c r="H461" s="162" t="s">
        <v>3434</v>
      </c>
      <c r="J461" s="157"/>
    </row>
    <row r="462" spans="1:10" ht="15" customHeight="1">
      <c r="A462" s="152">
        <f t="shared" si="14"/>
        <v>459</v>
      </c>
      <c r="B462" s="159">
        <v>51441</v>
      </c>
      <c r="C462" s="160" t="s">
        <v>3435</v>
      </c>
      <c r="D462" s="166" t="str">
        <f t="shared" si="15"/>
        <v>MINISTARSTVO PRAVOSUĐA I UPRAVE (51441)</v>
      </c>
      <c r="E462" s="160" t="s">
        <v>3436</v>
      </c>
      <c r="F462" s="160" t="s">
        <v>268</v>
      </c>
      <c r="G462" s="161">
        <v>5287260</v>
      </c>
      <c r="H462" s="162" t="s">
        <v>3437</v>
      </c>
      <c r="I462" s="188"/>
      <c r="J462" s="157"/>
    </row>
    <row r="463" spans="1:10" ht="15" customHeight="1">
      <c r="A463" s="164">
        <f t="shared" si="14"/>
        <v>460</v>
      </c>
      <c r="B463" s="165">
        <v>45978</v>
      </c>
      <c r="C463" s="166" t="s">
        <v>3438</v>
      </c>
      <c r="D463" s="166" t="str">
        <f t="shared" si="15"/>
        <v>PRAVOSUDNA AKADEMIJA (45978)</v>
      </c>
      <c r="E463" s="166" t="s">
        <v>3436</v>
      </c>
      <c r="F463" s="166" t="s">
        <v>268</v>
      </c>
      <c r="G463" s="167" t="s">
        <v>3439</v>
      </c>
      <c r="H463" s="189" t="s">
        <v>3440</v>
      </c>
      <c r="J463" s="157"/>
    </row>
    <row r="464" spans="1:10" ht="15" customHeight="1">
      <c r="A464" s="164">
        <f t="shared" si="14"/>
        <v>461</v>
      </c>
      <c r="B464" s="165">
        <v>47668</v>
      </c>
      <c r="C464" s="166" t="s">
        <v>3441</v>
      </c>
      <c r="D464" s="166" t="str">
        <f t="shared" si="15"/>
        <v>CENTAR ZA DIJAGNOSTIKU U ZAGREBU (47668)</v>
      </c>
      <c r="E464" s="166" t="s">
        <v>3442</v>
      </c>
      <c r="F464" s="166" t="s">
        <v>1334</v>
      </c>
      <c r="G464" s="167" t="s">
        <v>3443</v>
      </c>
      <c r="H464" s="189">
        <v>95770301332</v>
      </c>
      <c r="J464" s="157"/>
    </row>
    <row r="465" spans="1:10" ht="15" customHeight="1">
      <c r="A465" s="164">
        <f t="shared" si="14"/>
        <v>462</v>
      </c>
      <c r="B465" s="165">
        <v>24086</v>
      </c>
      <c r="C465" s="166" t="s">
        <v>3444</v>
      </c>
      <c r="D465" s="166" t="str">
        <f t="shared" si="15"/>
        <v>CENTAR ZA IZOBRAZBU  (24086)</v>
      </c>
      <c r="E465" s="166" t="s">
        <v>3442</v>
      </c>
      <c r="F465" s="166" t="s">
        <v>268</v>
      </c>
      <c r="G465" s="167">
        <v>1740024</v>
      </c>
      <c r="H465" s="168" t="s">
        <v>3445</v>
      </c>
      <c r="J465" s="157"/>
    </row>
    <row r="466" spans="1:10" ht="15" customHeight="1">
      <c r="A466" s="164">
        <f t="shared" si="14"/>
        <v>463</v>
      </c>
      <c r="B466" s="165">
        <v>20727</v>
      </c>
      <c r="C466" s="166" t="s">
        <v>3446</v>
      </c>
      <c r="D466" s="166" t="str">
        <f t="shared" si="15"/>
        <v>KAZNIONICA U GLINI (20727)</v>
      </c>
      <c r="E466" s="166" t="s">
        <v>3447</v>
      </c>
      <c r="F466" s="166" t="s">
        <v>3032</v>
      </c>
      <c r="G466" s="167">
        <v>1149695</v>
      </c>
      <c r="H466" s="168" t="s">
        <v>3448</v>
      </c>
      <c r="J466" s="157"/>
    </row>
    <row r="467" spans="1:10" ht="15" customHeight="1">
      <c r="A467" s="164">
        <f t="shared" si="14"/>
        <v>464</v>
      </c>
      <c r="B467" s="165">
        <v>3164</v>
      </c>
      <c r="C467" s="166" t="s">
        <v>3449</v>
      </c>
      <c r="D467" s="166" t="str">
        <f t="shared" si="15"/>
        <v>KAZNIONICA U LEPOGLAVI (3164)</v>
      </c>
      <c r="E467" s="166" t="s">
        <v>3450</v>
      </c>
      <c r="F467" s="166" t="s">
        <v>3451</v>
      </c>
      <c r="G467" s="167">
        <v>3125971</v>
      </c>
      <c r="H467" s="168" t="s">
        <v>3452</v>
      </c>
      <c r="J467" s="157"/>
    </row>
    <row r="468" spans="1:10" ht="15" customHeight="1">
      <c r="A468" s="164">
        <f t="shared" si="14"/>
        <v>465</v>
      </c>
      <c r="B468" s="165">
        <v>3172</v>
      </c>
      <c r="C468" s="166" t="s">
        <v>3453</v>
      </c>
      <c r="D468" s="166" t="str">
        <f t="shared" si="15"/>
        <v>KAZNIONICA U LIPOVICI - POPOVAČA (3172)</v>
      </c>
      <c r="E468" s="166" t="s">
        <v>3454</v>
      </c>
      <c r="F468" s="166" t="s">
        <v>3455</v>
      </c>
      <c r="G468" s="167">
        <v>3331482</v>
      </c>
      <c r="H468" s="168" t="s">
        <v>3456</v>
      </c>
      <c r="J468" s="157"/>
    </row>
    <row r="469" spans="1:10" ht="15" customHeight="1">
      <c r="A469" s="164">
        <f t="shared" si="14"/>
        <v>466</v>
      </c>
      <c r="B469" s="165">
        <v>50395</v>
      </c>
      <c r="C469" s="166" t="s">
        <v>3457</v>
      </c>
      <c r="D469" s="166" t="str">
        <f t="shared" si="15"/>
        <v>KAZNIONICA U POŽEGI (50395)</v>
      </c>
      <c r="E469" s="166" t="s">
        <v>3458</v>
      </c>
      <c r="F469" s="166" t="s">
        <v>510</v>
      </c>
      <c r="G469" s="167">
        <v>4982495</v>
      </c>
      <c r="H469" s="168" t="s">
        <v>3459</v>
      </c>
      <c r="J469" s="157"/>
    </row>
    <row r="470" spans="1:10" ht="15" customHeight="1">
      <c r="A470" s="164">
        <f t="shared" si="14"/>
        <v>467</v>
      </c>
      <c r="B470" s="165">
        <v>3197</v>
      </c>
      <c r="C470" s="166" t="s">
        <v>3460</v>
      </c>
      <c r="D470" s="166" t="str">
        <f t="shared" si="15"/>
        <v>KAZNIONICA U TUROPOLJU (3197)</v>
      </c>
      <c r="E470" s="166" t="s">
        <v>3461</v>
      </c>
      <c r="F470" s="166" t="s">
        <v>2390</v>
      </c>
      <c r="G470" s="167">
        <v>3230015</v>
      </c>
      <c r="H470" s="168" t="s">
        <v>3462</v>
      </c>
      <c r="J470" s="157"/>
    </row>
    <row r="471" spans="1:10" ht="15" customHeight="1">
      <c r="A471" s="164">
        <f t="shared" si="14"/>
        <v>468</v>
      </c>
      <c r="B471" s="165">
        <v>3201</v>
      </c>
      <c r="C471" s="166" t="s">
        <v>3463</v>
      </c>
      <c r="D471" s="166" t="str">
        <f t="shared" si="15"/>
        <v>KAZNIONICA U VALTURI (3201)</v>
      </c>
      <c r="E471" s="166" t="s">
        <v>3464</v>
      </c>
      <c r="F471" s="166" t="s">
        <v>299</v>
      </c>
      <c r="G471" s="167">
        <v>3221784</v>
      </c>
      <c r="H471" s="168" t="s">
        <v>3465</v>
      </c>
      <c r="J471" s="157"/>
    </row>
    <row r="472" spans="1:10" ht="15" customHeight="1">
      <c r="A472" s="164">
        <f t="shared" si="14"/>
        <v>469</v>
      </c>
      <c r="B472" s="165">
        <v>3156</v>
      </c>
      <c r="C472" s="166" t="s">
        <v>3466</v>
      </c>
      <c r="D472" s="166" t="str">
        <f t="shared" si="15"/>
        <v>ODGOJNI ZAVOD TUROPOLJE (3156)</v>
      </c>
      <c r="E472" s="166" t="s">
        <v>3467</v>
      </c>
      <c r="F472" s="166" t="s">
        <v>2390</v>
      </c>
      <c r="G472" s="167">
        <v>3126498</v>
      </c>
      <c r="H472" s="168" t="s">
        <v>3468</v>
      </c>
      <c r="J472" s="157"/>
    </row>
    <row r="473" spans="1:10" ht="15" customHeight="1">
      <c r="A473" s="164">
        <f t="shared" si="14"/>
        <v>470</v>
      </c>
      <c r="B473" s="165">
        <v>46614</v>
      </c>
      <c r="C473" s="166" t="s">
        <v>3469</v>
      </c>
      <c r="D473" s="166" t="str">
        <f t="shared" si="15"/>
        <v>ODGOJNI ZAVOD U POŽEGI (46614)</v>
      </c>
      <c r="E473" s="166" t="s">
        <v>3458</v>
      </c>
      <c r="F473" s="166" t="s">
        <v>510</v>
      </c>
      <c r="G473" s="167">
        <v>3342719</v>
      </c>
      <c r="H473" s="168" t="s">
        <v>3470</v>
      </c>
      <c r="J473" s="157"/>
    </row>
    <row r="474" spans="1:10" ht="15" customHeight="1">
      <c r="A474" s="164">
        <f t="shared" si="14"/>
        <v>471</v>
      </c>
      <c r="B474" s="165">
        <v>3210</v>
      </c>
      <c r="C474" s="166" t="s">
        <v>3471</v>
      </c>
      <c r="D474" s="166" t="str">
        <f t="shared" si="15"/>
        <v>ZATVOR U BJELOVARU (3210)</v>
      </c>
      <c r="E474" s="166" t="s">
        <v>3472</v>
      </c>
      <c r="F474" s="166" t="s">
        <v>2460</v>
      </c>
      <c r="G474" s="167">
        <v>3331369</v>
      </c>
      <c r="H474" s="168" t="s">
        <v>3473</v>
      </c>
      <c r="J474" s="157"/>
    </row>
    <row r="475" spans="1:10" ht="15" customHeight="1">
      <c r="A475" s="164">
        <f t="shared" si="14"/>
        <v>472</v>
      </c>
      <c r="B475" s="165">
        <v>3228</v>
      </c>
      <c r="C475" s="166" t="s">
        <v>3474</v>
      </c>
      <c r="D475" s="166" t="str">
        <f t="shared" si="15"/>
        <v>ZATVOR U DUBROVNIKU  (3228)</v>
      </c>
      <c r="E475" s="166" t="s">
        <v>3475</v>
      </c>
      <c r="F475" s="166" t="s">
        <v>306</v>
      </c>
      <c r="G475" s="167">
        <v>3312062</v>
      </c>
      <c r="H475" s="168" t="s">
        <v>3476</v>
      </c>
      <c r="J475" s="157"/>
    </row>
    <row r="476" spans="1:10" s="163" customFormat="1" ht="15" customHeight="1">
      <c r="A476" s="164">
        <f t="shared" si="14"/>
        <v>473</v>
      </c>
      <c r="B476" s="165">
        <v>3236</v>
      </c>
      <c r="C476" s="166" t="s">
        <v>3477</v>
      </c>
      <c r="D476" s="166" t="str">
        <f t="shared" si="15"/>
        <v>ZATVOR U GOSPIĆU (3236)</v>
      </c>
      <c r="E476" s="166" t="s">
        <v>3478</v>
      </c>
      <c r="F476" s="166" t="s">
        <v>502</v>
      </c>
      <c r="G476" s="167">
        <v>3345971</v>
      </c>
      <c r="H476" s="168" t="s">
        <v>3479</v>
      </c>
      <c r="J476" s="157"/>
    </row>
    <row r="477" spans="1:10" ht="15" customHeight="1">
      <c r="A477" s="164">
        <f t="shared" si="14"/>
        <v>474</v>
      </c>
      <c r="B477" s="165">
        <v>3244</v>
      </c>
      <c r="C477" s="166" t="s">
        <v>3480</v>
      </c>
      <c r="D477" s="166" t="str">
        <f t="shared" si="15"/>
        <v>ZATVOR U KARLOVCU (3244)</v>
      </c>
      <c r="E477" s="166" t="s">
        <v>3481</v>
      </c>
      <c r="F477" s="166" t="s">
        <v>506</v>
      </c>
      <c r="G477" s="167">
        <v>3141667</v>
      </c>
      <c r="H477" s="168" t="s">
        <v>3482</v>
      </c>
      <c r="J477" s="157"/>
    </row>
    <row r="478" spans="1:10" ht="15" customHeight="1">
      <c r="A478" s="164">
        <f t="shared" si="14"/>
        <v>475</v>
      </c>
      <c r="B478" s="165">
        <v>3252</v>
      </c>
      <c r="C478" s="166" t="s">
        <v>3483</v>
      </c>
      <c r="D478" s="166" t="str">
        <f t="shared" si="15"/>
        <v>ZATVOR U OSIJEKU (3252)</v>
      </c>
      <c r="E478" s="166" t="s">
        <v>3484</v>
      </c>
      <c r="F478" s="166" t="s">
        <v>271</v>
      </c>
      <c r="G478" s="167">
        <v>3055264</v>
      </c>
      <c r="H478" s="168" t="s">
        <v>3485</v>
      </c>
      <c r="J478" s="157"/>
    </row>
    <row r="479" spans="1:10" ht="15" customHeight="1">
      <c r="A479" s="164">
        <f t="shared" si="14"/>
        <v>476</v>
      </c>
      <c r="B479" s="165">
        <v>50400</v>
      </c>
      <c r="C479" s="166" t="s">
        <v>3486</v>
      </c>
      <c r="D479" s="166" t="str">
        <f t="shared" si="15"/>
        <v>ZATVOR U POŽEGI (50400)</v>
      </c>
      <c r="E479" s="166" t="s">
        <v>3487</v>
      </c>
      <c r="F479" s="166" t="s">
        <v>510</v>
      </c>
      <c r="G479" s="167">
        <v>4982533</v>
      </c>
      <c r="H479" s="168" t="s">
        <v>3488</v>
      </c>
      <c r="J479" s="157"/>
    </row>
    <row r="480" spans="1:10" ht="15" customHeight="1">
      <c r="A480" s="164">
        <f t="shared" si="14"/>
        <v>477</v>
      </c>
      <c r="B480" s="165">
        <v>3277</v>
      </c>
      <c r="C480" s="166" t="s">
        <v>3489</v>
      </c>
      <c r="D480" s="166" t="str">
        <f t="shared" si="15"/>
        <v>ZATVOR U PULI (3277)</v>
      </c>
      <c r="E480" s="166" t="s">
        <v>3490</v>
      </c>
      <c r="F480" s="166" t="s">
        <v>299</v>
      </c>
      <c r="G480" s="167">
        <v>3227693</v>
      </c>
      <c r="H480" s="168" t="s">
        <v>3491</v>
      </c>
      <c r="J480" s="157"/>
    </row>
    <row r="481" spans="1:10" ht="15" customHeight="1">
      <c r="A481" s="164">
        <f t="shared" si="14"/>
        <v>478</v>
      </c>
      <c r="B481" s="165">
        <v>3285</v>
      </c>
      <c r="C481" s="166" t="s">
        <v>3492</v>
      </c>
      <c r="D481" s="166" t="str">
        <f t="shared" si="15"/>
        <v>ZATVOR U RIJECI (3285)</v>
      </c>
      <c r="E481" s="166" t="s">
        <v>3493</v>
      </c>
      <c r="F481" s="166" t="s">
        <v>313</v>
      </c>
      <c r="G481" s="167">
        <v>3341640</v>
      </c>
      <c r="H481" s="168" t="s">
        <v>3494</v>
      </c>
      <c r="J481" s="157"/>
    </row>
    <row r="482" spans="1:10" ht="15" customHeight="1">
      <c r="A482" s="164">
        <f t="shared" si="14"/>
        <v>479</v>
      </c>
      <c r="B482" s="165">
        <v>3293</v>
      </c>
      <c r="C482" s="166" t="s">
        <v>3495</v>
      </c>
      <c r="D482" s="166" t="str">
        <f t="shared" si="15"/>
        <v>ZATVOR U SISKU (3293)</v>
      </c>
      <c r="E482" s="166" t="s">
        <v>3496</v>
      </c>
      <c r="F482" s="166" t="s">
        <v>1283</v>
      </c>
      <c r="G482" s="167">
        <v>3314707</v>
      </c>
      <c r="H482" s="168" t="s">
        <v>3497</v>
      </c>
      <c r="J482" s="157"/>
    </row>
    <row r="483" spans="1:10" ht="15" customHeight="1">
      <c r="A483" s="164">
        <f t="shared" si="14"/>
        <v>480</v>
      </c>
      <c r="B483" s="165">
        <v>3308</v>
      </c>
      <c r="C483" s="166" t="s">
        <v>3498</v>
      </c>
      <c r="D483" s="166" t="str">
        <f t="shared" si="15"/>
        <v>ZATVOR U SPLITU (3308)</v>
      </c>
      <c r="E483" s="166" t="s">
        <v>3499</v>
      </c>
      <c r="F483" s="166" t="s">
        <v>353</v>
      </c>
      <c r="G483" s="167">
        <v>3148262</v>
      </c>
      <c r="H483" s="168" t="s">
        <v>3500</v>
      </c>
      <c r="J483" s="157"/>
    </row>
    <row r="484" spans="1:10" ht="15" customHeight="1">
      <c r="A484" s="164">
        <f t="shared" si="14"/>
        <v>481</v>
      </c>
      <c r="B484" s="165">
        <v>3316</v>
      </c>
      <c r="C484" s="166" t="s">
        <v>3501</v>
      </c>
      <c r="D484" s="166" t="str">
        <f t="shared" si="15"/>
        <v>ZATVOR U ŠIBENIKU (3316)</v>
      </c>
      <c r="E484" s="166" t="s">
        <v>3502</v>
      </c>
      <c r="F484" s="166" t="s">
        <v>517</v>
      </c>
      <c r="G484" s="167">
        <v>3060870</v>
      </c>
      <c r="H484" s="168" t="s">
        <v>3503</v>
      </c>
      <c r="J484" s="157"/>
    </row>
    <row r="485" spans="1:10" ht="15" customHeight="1">
      <c r="A485" s="164">
        <f t="shared" si="14"/>
        <v>482</v>
      </c>
      <c r="B485" s="165">
        <v>3324</v>
      </c>
      <c r="C485" s="166" t="s">
        <v>3504</v>
      </c>
      <c r="D485" s="166" t="str">
        <f t="shared" si="15"/>
        <v>ZATVOR U VARAŽDINU (3324)</v>
      </c>
      <c r="E485" s="166" t="s">
        <v>3505</v>
      </c>
      <c r="F485" s="166" t="s">
        <v>438</v>
      </c>
      <c r="G485" s="167">
        <v>3048560</v>
      </c>
      <c r="H485" s="168" t="s">
        <v>3506</v>
      </c>
      <c r="J485" s="157"/>
    </row>
    <row r="486" spans="1:10" ht="15" customHeight="1">
      <c r="A486" s="164">
        <f t="shared" si="14"/>
        <v>483</v>
      </c>
      <c r="B486" s="165">
        <v>3332</v>
      </c>
      <c r="C486" s="166" t="s">
        <v>3507</v>
      </c>
      <c r="D486" s="166" t="str">
        <f t="shared" si="15"/>
        <v>ZATVOR U ZADRU (3332)</v>
      </c>
      <c r="E486" s="166" t="s">
        <v>3508</v>
      </c>
      <c r="F486" s="166" t="s">
        <v>309</v>
      </c>
      <c r="G486" s="167">
        <v>3159973</v>
      </c>
      <c r="H486" s="168" t="s">
        <v>3509</v>
      </c>
      <c r="J486" s="157"/>
    </row>
    <row r="487" spans="1:10" ht="15" customHeight="1">
      <c r="A487" s="164">
        <f t="shared" si="14"/>
        <v>484</v>
      </c>
      <c r="B487" s="165">
        <v>3349</v>
      </c>
      <c r="C487" s="166" t="s">
        <v>3510</v>
      </c>
      <c r="D487" s="166" t="str">
        <f t="shared" si="15"/>
        <v>ZATVOR U ZAGREBU (3349)</v>
      </c>
      <c r="E487" s="166" t="s">
        <v>3442</v>
      </c>
      <c r="F487" s="166" t="s">
        <v>268</v>
      </c>
      <c r="G487" s="167">
        <v>3226476</v>
      </c>
      <c r="H487" s="168" t="s">
        <v>3511</v>
      </c>
      <c r="J487" s="157"/>
    </row>
    <row r="488" spans="1:10" ht="15" customHeight="1">
      <c r="A488" s="164">
        <f t="shared" si="14"/>
        <v>485</v>
      </c>
      <c r="B488" s="165">
        <v>3148</v>
      </c>
      <c r="C488" s="166" t="s">
        <v>3512</v>
      </c>
      <c r="D488" s="166" t="str">
        <f t="shared" si="15"/>
        <v>ZATVORSKA BOLNICA U ZAGREBU (3148)</v>
      </c>
      <c r="E488" s="166" t="s">
        <v>3513</v>
      </c>
      <c r="F488" s="166" t="s">
        <v>268</v>
      </c>
      <c r="G488" s="167">
        <v>3283089</v>
      </c>
      <c r="H488" s="168" t="s">
        <v>3514</v>
      </c>
      <c r="J488" s="157"/>
    </row>
    <row r="489" spans="1:10" ht="15" customHeight="1">
      <c r="A489" s="164">
        <f t="shared" si="14"/>
        <v>486</v>
      </c>
      <c r="B489" s="165">
        <v>3357</v>
      </c>
      <c r="C489" s="166" t="s">
        <v>3515</v>
      </c>
      <c r="D489" s="166" t="str">
        <f t="shared" si="15"/>
        <v>VRHOVNI SUD REPUBLIKE HRVATSKE (3357)</v>
      </c>
      <c r="E489" s="166" t="s">
        <v>3516</v>
      </c>
      <c r="F489" s="166" t="s">
        <v>268</v>
      </c>
      <c r="G489" s="167">
        <v>3206050</v>
      </c>
      <c r="H489" s="168" t="s">
        <v>3517</v>
      </c>
      <c r="J489" s="157"/>
    </row>
    <row r="490" spans="1:10" ht="15" customHeight="1">
      <c r="A490" s="164">
        <f t="shared" si="14"/>
        <v>487</v>
      </c>
      <c r="B490" s="165">
        <v>3582</v>
      </c>
      <c r="C490" s="166" t="s">
        <v>3518</v>
      </c>
      <c r="D490" s="166" t="str">
        <f t="shared" si="15"/>
        <v>VISOKI TRGOVAČKI SUD REPUBLIKE HRVATSKE (3582)</v>
      </c>
      <c r="E490" s="166" t="s">
        <v>3519</v>
      </c>
      <c r="F490" s="166" t="s">
        <v>268</v>
      </c>
      <c r="G490" s="167">
        <v>3271064</v>
      </c>
      <c r="H490" s="168" t="s">
        <v>3520</v>
      </c>
      <c r="J490" s="157"/>
    </row>
    <row r="491" spans="1:10" ht="15" customHeight="1">
      <c r="A491" s="164">
        <f t="shared" si="14"/>
        <v>488</v>
      </c>
      <c r="B491" s="165">
        <v>20639</v>
      </c>
      <c r="C491" s="166" t="s">
        <v>3521</v>
      </c>
      <c r="D491" s="166" t="str">
        <f t="shared" si="15"/>
        <v>VISOKI UPRAVNI SUD REPUBLIKE HRVATSKE (20639)</v>
      </c>
      <c r="E491" s="166" t="s">
        <v>3522</v>
      </c>
      <c r="F491" s="166" t="s">
        <v>268</v>
      </c>
      <c r="G491" s="167">
        <v>3232719</v>
      </c>
      <c r="H491" s="168" t="s">
        <v>3523</v>
      </c>
      <c r="J491" s="157"/>
    </row>
    <row r="492" spans="1:10" ht="15" customHeight="1">
      <c r="A492" s="164">
        <f t="shared" si="14"/>
        <v>489</v>
      </c>
      <c r="B492" s="165">
        <v>47140</v>
      </c>
      <c r="C492" s="166" t="s">
        <v>3524</v>
      </c>
      <c r="D492" s="166" t="str">
        <f t="shared" si="15"/>
        <v>UPRAVNI SUD U OSIJEKU (47140)</v>
      </c>
      <c r="E492" s="166" t="s">
        <v>3525</v>
      </c>
      <c r="F492" s="166" t="s">
        <v>271</v>
      </c>
      <c r="G492" s="167">
        <v>2790416</v>
      </c>
      <c r="H492" s="168" t="s">
        <v>3526</v>
      </c>
      <c r="J492" s="157"/>
    </row>
    <row r="493" spans="1:10" ht="15" customHeight="1">
      <c r="A493" s="164">
        <f t="shared" si="14"/>
        <v>490</v>
      </c>
      <c r="B493" s="165">
        <v>47158</v>
      </c>
      <c r="C493" s="166" t="s">
        <v>3527</v>
      </c>
      <c r="D493" s="166" t="str">
        <f t="shared" si="15"/>
        <v>UPRAVNI SUD U RIJECI (47158)</v>
      </c>
      <c r="E493" s="166" t="s">
        <v>3528</v>
      </c>
      <c r="F493" s="166" t="s">
        <v>313</v>
      </c>
      <c r="G493" s="167">
        <v>2790424</v>
      </c>
      <c r="H493" s="168" t="s">
        <v>3529</v>
      </c>
      <c r="J493" s="157"/>
    </row>
    <row r="494" spans="1:10" ht="15" customHeight="1">
      <c r="A494" s="164">
        <f t="shared" si="14"/>
        <v>491</v>
      </c>
      <c r="B494" s="165">
        <v>47203</v>
      </c>
      <c r="C494" s="166" t="s">
        <v>3530</v>
      </c>
      <c r="D494" s="166" t="str">
        <f t="shared" si="15"/>
        <v>UPRAVNI SUD U SPLITU (47203)</v>
      </c>
      <c r="E494" s="166" t="s">
        <v>3531</v>
      </c>
      <c r="F494" s="166" t="s">
        <v>353</v>
      </c>
      <c r="G494" s="167">
        <v>2790432</v>
      </c>
      <c r="H494" s="168" t="s">
        <v>3532</v>
      </c>
      <c r="J494" s="157"/>
    </row>
    <row r="495" spans="1:10" ht="15" customHeight="1">
      <c r="A495" s="164">
        <f t="shared" si="14"/>
        <v>492</v>
      </c>
      <c r="B495" s="165">
        <v>47199</v>
      </c>
      <c r="C495" s="166" t="s">
        <v>3533</v>
      </c>
      <c r="D495" s="166" t="str">
        <f t="shared" si="15"/>
        <v>UPRAVNI SUD U ZAGREBU (47199)</v>
      </c>
      <c r="E495" s="166" t="s">
        <v>3534</v>
      </c>
      <c r="F495" s="166" t="s">
        <v>268</v>
      </c>
      <c r="G495" s="167">
        <v>2790467</v>
      </c>
      <c r="H495" s="168" t="s">
        <v>3535</v>
      </c>
      <c r="J495" s="157"/>
    </row>
    <row r="496" spans="1:10" ht="15" customHeight="1">
      <c r="A496" s="164">
        <f t="shared" si="14"/>
        <v>493</v>
      </c>
      <c r="B496" s="165">
        <v>3365</v>
      </c>
      <c r="C496" s="166" t="s">
        <v>3536</v>
      </c>
      <c r="D496" s="166" t="str">
        <f t="shared" si="15"/>
        <v>DRŽAVNO ODVJETNIŠTVO REPUBLIKE HRVATSKE (3365)</v>
      </c>
      <c r="E496" s="166" t="s">
        <v>3537</v>
      </c>
      <c r="F496" s="166" t="s">
        <v>268</v>
      </c>
      <c r="G496" s="167">
        <v>3277151</v>
      </c>
      <c r="H496" s="168" t="s">
        <v>3538</v>
      </c>
      <c r="J496" s="157"/>
    </row>
    <row r="497" spans="1:10" ht="15" customHeight="1">
      <c r="A497" s="164">
        <f t="shared" si="14"/>
        <v>494</v>
      </c>
      <c r="B497" s="165">
        <v>47287</v>
      </c>
      <c r="C497" s="166" t="s">
        <v>3539</v>
      </c>
      <c r="D497" s="166" t="str">
        <f t="shared" si="15"/>
        <v>DRŽAVNO ODVJETNIČKO VIJEĆE (47287)</v>
      </c>
      <c r="E497" s="166" t="s">
        <v>3436</v>
      </c>
      <c r="F497" s="166" t="s">
        <v>268</v>
      </c>
      <c r="G497" s="167">
        <v>2797712</v>
      </c>
      <c r="H497" s="168" t="s">
        <v>3540</v>
      </c>
      <c r="J497" s="157"/>
    </row>
    <row r="498" spans="1:10" ht="15" customHeight="1">
      <c r="A498" s="164">
        <f t="shared" si="14"/>
        <v>495</v>
      </c>
      <c r="B498" s="165">
        <v>47295</v>
      </c>
      <c r="C498" s="166" t="s">
        <v>3541</v>
      </c>
      <c r="D498" s="166" t="str">
        <f t="shared" si="15"/>
        <v>DRŽAVNO SUDBENO VIJEĆE (47295)</v>
      </c>
      <c r="E498" s="166" t="s">
        <v>3542</v>
      </c>
      <c r="F498" s="166" t="s">
        <v>268</v>
      </c>
      <c r="G498" s="167">
        <v>2747987</v>
      </c>
      <c r="H498" s="168" t="s">
        <v>3543</v>
      </c>
      <c r="J498" s="157"/>
    </row>
    <row r="499" spans="1:10" ht="15" customHeight="1">
      <c r="A499" s="164">
        <f t="shared" si="14"/>
        <v>496</v>
      </c>
      <c r="B499" s="165">
        <v>3381</v>
      </c>
      <c r="C499" s="166" t="s">
        <v>3544</v>
      </c>
      <c r="D499" s="166" t="str">
        <f t="shared" si="15"/>
        <v>VISOKI PREKRŠAJNII SUD REPUBLIKE HRVATSKE (3381)</v>
      </c>
      <c r="E499" s="166" t="s">
        <v>3545</v>
      </c>
      <c r="F499" s="166" t="s">
        <v>268</v>
      </c>
      <c r="G499" s="167">
        <v>3206068</v>
      </c>
      <c r="H499" s="168" t="s">
        <v>3546</v>
      </c>
      <c r="J499" s="157"/>
    </row>
    <row r="500" spans="1:10" ht="15" customHeight="1">
      <c r="A500" s="164">
        <f t="shared" si="14"/>
        <v>497</v>
      </c>
      <c r="B500" s="165">
        <v>50928</v>
      </c>
      <c r="C500" s="166" t="s">
        <v>3547</v>
      </c>
      <c r="D500" s="166" t="str">
        <f t="shared" si="15"/>
        <v>VISOKI KAZNENI SUD REPUBLIKE HRVATSKE (50928)</v>
      </c>
      <c r="E500" s="166" t="s">
        <v>3548</v>
      </c>
      <c r="F500" s="166" t="s">
        <v>268</v>
      </c>
      <c r="G500" s="167">
        <v>5090890</v>
      </c>
      <c r="H500" s="168" t="s">
        <v>3549</v>
      </c>
      <c r="J500" s="157"/>
    </row>
    <row r="501" spans="1:10" ht="15" customHeight="1">
      <c r="A501" s="164">
        <f t="shared" si="14"/>
        <v>498</v>
      </c>
      <c r="B501" s="165">
        <v>20743</v>
      </c>
      <c r="C501" s="166" t="s">
        <v>3550</v>
      </c>
      <c r="D501" s="166" t="str">
        <f t="shared" si="15"/>
        <v>ŽUPANIJSKI SUD U BJELOVARU (20743)</v>
      </c>
      <c r="E501" s="166" t="s">
        <v>3551</v>
      </c>
      <c r="F501" s="166" t="s">
        <v>2460</v>
      </c>
      <c r="G501" s="167">
        <v>3308677</v>
      </c>
      <c r="H501" s="168" t="s">
        <v>3552</v>
      </c>
      <c r="J501" s="157"/>
    </row>
    <row r="502" spans="1:10" ht="15" customHeight="1">
      <c r="A502" s="164">
        <f t="shared" si="14"/>
        <v>499</v>
      </c>
      <c r="B502" s="165">
        <v>3390</v>
      </c>
      <c r="C502" s="166" t="s">
        <v>3553</v>
      </c>
      <c r="D502" s="166" t="str">
        <f t="shared" si="15"/>
        <v>ŽUPANIJSKI SUD U DUBROVNIKU (3390)</v>
      </c>
      <c r="E502" s="166" t="s">
        <v>3554</v>
      </c>
      <c r="F502" s="166" t="s">
        <v>306</v>
      </c>
      <c r="G502" s="167">
        <v>3304680</v>
      </c>
      <c r="H502" s="168" t="s">
        <v>3555</v>
      </c>
      <c r="J502" s="157"/>
    </row>
    <row r="503" spans="1:10" ht="15" customHeight="1">
      <c r="A503" s="164">
        <f t="shared" si="14"/>
        <v>500</v>
      </c>
      <c r="B503" s="165">
        <v>3412</v>
      </c>
      <c r="C503" s="166" t="s">
        <v>3556</v>
      </c>
      <c r="D503" s="166" t="str">
        <f t="shared" si="15"/>
        <v>ŽUPANIJSKI SUD U KARLOVCU (3412)</v>
      </c>
      <c r="E503" s="166" t="s">
        <v>3557</v>
      </c>
      <c r="F503" s="166" t="s">
        <v>506</v>
      </c>
      <c r="G503" s="167">
        <v>3123502</v>
      </c>
      <c r="H503" s="168" t="s">
        <v>3558</v>
      </c>
      <c r="J503" s="157"/>
    </row>
    <row r="504" spans="1:10" ht="15" customHeight="1">
      <c r="A504" s="164">
        <f t="shared" si="14"/>
        <v>501</v>
      </c>
      <c r="B504" s="165">
        <v>3429</v>
      </c>
      <c r="C504" s="166" t="s">
        <v>3559</v>
      </c>
      <c r="D504" s="166" t="str">
        <f t="shared" si="15"/>
        <v>ŽUPANIJSKI SUD U OSIJEKU (3429)</v>
      </c>
      <c r="E504" s="166" t="s">
        <v>3560</v>
      </c>
      <c r="F504" s="166" t="s">
        <v>271</v>
      </c>
      <c r="G504" s="167">
        <v>3014819</v>
      </c>
      <c r="H504" s="168" t="s">
        <v>3561</v>
      </c>
      <c r="J504" s="157"/>
    </row>
    <row r="505" spans="1:10" ht="15" customHeight="1">
      <c r="A505" s="164">
        <f t="shared" si="14"/>
        <v>502</v>
      </c>
      <c r="B505" s="165">
        <v>3445</v>
      </c>
      <c r="C505" s="166" t="s">
        <v>3562</v>
      </c>
      <c r="D505" s="166" t="str">
        <f t="shared" si="15"/>
        <v>ŽUPANIJSKI SUD U PULI - POLA (3445)</v>
      </c>
      <c r="E505" s="166" t="s">
        <v>3563</v>
      </c>
      <c r="F505" s="166" t="s">
        <v>3564</v>
      </c>
      <c r="G505" s="167">
        <v>3204138</v>
      </c>
      <c r="H505" s="168" t="s">
        <v>3565</v>
      </c>
      <c r="J505" s="157"/>
    </row>
    <row r="506" spans="1:10" ht="15" customHeight="1">
      <c r="A506" s="164">
        <f t="shared" si="14"/>
        <v>503</v>
      </c>
      <c r="B506" s="165">
        <v>3453</v>
      </c>
      <c r="C506" s="166" t="s">
        <v>3566</v>
      </c>
      <c r="D506" s="166" t="str">
        <f t="shared" si="15"/>
        <v>ŽUPANIJSKI SUD U RIJECI (3453)</v>
      </c>
      <c r="E506" s="166" t="s">
        <v>3567</v>
      </c>
      <c r="F506" s="166" t="s">
        <v>313</v>
      </c>
      <c r="G506" s="167">
        <v>3321401</v>
      </c>
      <c r="H506" s="168" t="s">
        <v>3568</v>
      </c>
      <c r="J506" s="157"/>
    </row>
    <row r="507" spans="1:10" ht="15" customHeight="1">
      <c r="A507" s="164">
        <f t="shared" si="14"/>
        <v>504</v>
      </c>
      <c r="B507" s="165">
        <v>3461</v>
      </c>
      <c r="C507" s="166" t="s">
        <v>3569</v>
      </c>
      <c r="D507" s="166" t="str">
        <f t="shared" si="15"/>
        <v>ŽUPANIJSKI SUD U SISKU (3461)</v>
      </c>
      <c r="E507" s="166" t="s">
        <v>3570</v>
      </c>
      <c r="F507" s="166" t="s">
        <v>1283</v>
      </c>
      <c r="G507" s="167">
        <v>3314731</v>
      </c>
      <c r="H507" s="168" t="s">
        <v>3571</v>
      </c>
      <c r="J507" s="157"/>
    </row>
    <row r="508" spans="1:10" ht="15" customHeight="1">
      <c r="A508" s="164">
        <f t="shared" ref="A508:A571" si="16">+A507+1</f>
        <v>505</v>
      </c>
      <c r="B508" s="165">
        <v>20778</v>
      </c>
      <c r="C508" s="166" t="s">
        <v>3572</v>
      </c>
      <c r="D508" s="166" t="str">
        <f t="shared" si="15"/>
        <v>ŽUPANIJSKI SUD U SLAVONSKOM BRODU (20778)</v>
      </c>
      <c r="E508" s="166" t="s">
        <v>3573</v>
      </c>
      <c r="F508" s="166" t="s">
        <v>1328</v>
      </c>
      <c r="G508" s="167">
        <v>1228226</v>
      </c>
      <c r="H508" s="168" t="s">
        <v>3574</v>
      </c>
      <c r="J508" s="157"/>
    </row>
    <row r="509" spans="1:10" ht="15" customHeight="1">
      <c r="A509" s="164">
        <f t="shared" si="16"/>
        <v>506</v>
      </c>
      <c r="B509" s="165">
        <v>3470</v>
      </c>
      <c r="C509" s="166" t="s">
        <v>3575</v>
      </c>
      <c r="D509" s="166" t="str">
        <f t="shared" si="15"/>
        <v>ŽUPANIJSKI SUD U SPLITU (3470)</v>
      </c>
      <c r="E509" s="166" t="s">
        <v>3576</v>
      </c>
      <c r="F509" s="166" t="s">
        <v>353</v>
      </c>
      <c r="G509" s="167">
        <v>3118673</v>
      </c>
      <c r="H509" s="168" t="s">
        <v>3577</v>
      </c>
      <c r="J509" s="157"/>
    </row>
    <row r="510" spans="1:10" ht="15" customHeight="1">
      <c r="A510" s="164">
        <f t="shared" si="16"/>
        <v>507</v>
      </c>
      <c r="B510" s="165">
        <v>20786</v>
      </c>
      <c r="C510" s="166" t="s">
        <v>3578</v>
      </c>
      <c r="D510" s="166" t="str">
        <f t="shared" si="15"/>
        <v>ŽUPANIJSKI SUD U ŠIBENIKU (20786)</v>
      </c>
      <c r="E510" s="166" t="s">
        <v>3579</v>
      </c>
      <c r="F510" s="166" t="s">
        <v>517</v>
      </c>
      <c r="G510" s="167">
        <v>3019799</v>
      </c>
      <c r="H510" s="168" t="s">
        <v>3580</v>
      </c>
      <c r="J510" s="157"/>
    </row>
    <row r="511" spans="1:10" ht="15" customHeight="1">
      <c r="A511" s="164">
        <f t="shared" si="16"/>
        <v>508</v>
      </c>
      <c r="B511" s="165">
        <v>3488</v>
      </c>
      <c r="C511" s="166" t="s">
        <v>3581</v>
      </c>
      <c r="D511" s="166" t="str">
        <f t="shared" si="15"/>
        <v>ŽUPANIJSKI SUD U VARAŽDINU (3488)</v>
      </c>
      <c r="E511" s="166" t="s">
        <v>3195</v>
      </c>
      <c r="F511" s="166" t="s">
        <v>438</v>
      </c>
      <c r="G511" s="167">
        <v>3006719</v>
      </c>
      <c r="H511" s="168" t="s">
        <v>3582</v>
      </c>
      <c r="J511" s="157"/>
    </row>
    <row r="512" spans="1:10" ht="15" customHeight="1">
      <c r="A512" s="164">
        <f t="shared" si="16"/>
        <v>509</v>
      </c>
      <c r="B512" s="165">
        <v>23421</v>
      </c>
      <c r="C512" s="166" t="s">
        <v>3583</v>
      </c>
      <c r="D512" s="166" t="str">
        <f t="shared" si="15"/>
        <v>ŽUPANIJSKI SUD U VELIKOJ GORICI (23421)</v>
      </c>
      <c r="E512" s="166" t="s">
        <v>3584</v>
      </c>
      <c r="F512" s="166" t="s">
        <v>2390</v>
      </c>
      <c r="G512" s="167">
        <v>1476351</v>
      </c>
      <c r="H512" s="168" t="s">
        <v>3585</v>
      </c>
      <c r="J512" s="157"/>
    </row>
    <row r="513" spans="1:10" ht="15" customHeight="1">
      <c r="A513" s="164">
        <f t="shared" si="16"/>
        <v>510</v>
      </c>
      <c r="B513" s="165">
        <v>20809</v>
      </c>
      <c r="C513" s="166" t="s">
        <v>3586</v>
      </c>
      <c r="D513" s="166" t="str">
        <f t="shared" si="15"/>
        <v>ŽUPANIJSKI SUD U VUKOVARU (20809)</v>
      </c>
      <c r="E513" s="166" t="s">
        <v>3587</v>
      </c>
      <c r="F513" s="166" t="s">
        <v>494</v>
      </c>
      <c r="G513" s="167">
        <v>1210696</v>
      </c>
      <c r="H513" s="168" t="s">
        <v>3588</v>
      </c>
      <c r="J513" s="157"/>
    </row>
    <row r="514" spans="1:10" ht="15" customHeight="1">
      <c r="A514" s="164">
        <f t="shared" si="16"/>
        <v>511</v>
      </c>
      <c r="B514" s="165">
        <v>3496</v>
      </c>
      <c r="C514" s="166" t="s">
        <v>3589</v>
      </c>
      <c r="D514" s="166" t="str">
        <f t="shared" si="15"/>
        <v>ŽUPANIJSKI SUD U ZADRU (3496)</v>
      </c>
      <c r="E514" s="166" t="s">
        <v>3590</v>
      </c>
      <c r="F514" s="166" t="s">
        <v>309</v>
      </c>
      <c r="G514" s="167">
        <v>3142434</v>
      </c>
      <c r="H514" s="168" t="s">
        <v>3591</v>
      </c>
      <c r="J514" s="157"/>
    </row>
    <row r="515" spans="1:10" ht="15" customHeight="1">
      <c r="A515" s="164">
        <f t="shared" si="16"/>
        <v>512</v>
      </c>
      <c r="B515" s="165">
        <v>3507</v>
      </c>
      <c r="C515" s="166" t="s">
        <v>3592</v>
      </c>
      <c r="D515" s="166" t="str">
        <f t="shared" si="15"/>
        <v>ŽUPANIJSKI SUD U ZAGREBU (3507)</v>
      </c>
      <c r="E515" s="166" t="s">
        <v>3548</v>
      </c>
      <c r="F515" s="166" t="s">
        <v>268</v>
      </c>
      <c r="G515" s="167">
        <v>3206076</v>
      </c>
      <c r="H515" s="168" t="s">
        <v>3593</v>
      </c>
      <c r="J515" s="157"/>
    </row>
    <row r="516" spans="1:10" ht="15" customHeight="1">
      <c r="A516" s="164">
        <f t="shared" si="16"/>
        <v>513</v>
      </c>
      <c r="B516" s="165">
        <v>3515</v>
      </c>
      <c r="C516" s="166" t="s">
        <v>3594</v>
      </c>
      <c r="D516" s="166" t="str">
        <f t="shared" ref="D516:D568" si="17">C516&amp;" ("&amp;B516&amp;")"</f>
        <v>TRGOVAČKI SUD U BJELOVARU (3515)</v>
      </c>
      <c r="E516" s="166" t="s">
        <v>3595</v>
      </c>
      <c r="F516" s="166" t="s">
        <v>2460</v>
      </c>
      <c r="G516" s="167">
        <v>3333299</v>
      </c>
      <c r="H516" s="168" t="s">
        <v>3596</v>
      </c>
      <c r="J516" s="157"/>
    </row>
    <row r="517" spans="1:10" ht="15" customHeight="1">
      <c r="A517" s="164">
        <f t="shared" si="16"/>
        <v>514</v>
      </c>
      <c r="B517" s="165">
        <v>50598</v>
      </c>
      <c r="C517" s="166" t="s">
        <v>3597</v>
      </c>
      <c r="D517" s="166" t="str">
        <f t="shared" si="17"/>
        <v>TRGOVAČKI SUD U DUBROVNIKU (50598)</v>
      </c>
      <c r="E517" s="166" t="s">
        <v>3598</v>
      </c>
      <c r="F517" s="166" t="s">
        <v>306</v>
      </c>
      <c r="G517" s="169" t="s">
        <v>3599</v>
      </c>
      <c r="H517" s="168" t="s">
        <v>3600</v>
      </c>
      <c r="J517" s="157"/>
    </row>
    <row r="518" spans="1:10" ht="15" customHeight="1">
      <c r="A518" s="164">
        <f t="shared" si="16"/>
        <v>515</v>
      </c>
      <c r="B518" s="165">
        <v>3531</v>
      </c>
      <c r="C518" s="166" t="s">
        <v>3601</v>
      </c>
      <c r="D518" s="166" t="str">
        <f t="shared" si="17"/>
        <v>TRGOVAČKI SUD U OSIJEKU (3531)</v>
      </c>
      <c r="E518" s="166" t="s">
        <v>3602</v>
      </c>
      <c r="F518" s="166" t="s">
        <v>271</v>
      </c>
      <c r="G518" s="167">
        <v>3014797</v>
      </c>
      <c r="H518" s="168" t="s">
        <v>3603</v>
      </c>
      <c r="J518" s="157"/>
    </row>
    <row r="519" spans="1:10" ht="15" customHeight="1">
      <c r="A519" s="164">
        <f t="shared" si="16"/>
        <v>516</v>
      </c>
      <c r="B519" s="165">
        <v>48752</v>
      </c>
      <c r="C519" s="166" t="s">
        <v>3604</v>
      </c>
      <c r="D519" s="166" t="str">
        <f t="shared" si="17"/>
        <v>TRGOVAČKI SUD U PAZINU (48752)</v>
      </c>
      <c r="E519" s="166" t="s">
        <v>3605</v>
      </c>
      <c r="F519" s="166" t="s">
        <v>2476</v>
      </c>
      <c r="G519" s="167">
        <v>4344677</v>
      </c>
      <c r="H519" s="168" t="s">
        <v>3606</v>
      </c>
      <c r="J519" s="157"/>
    </row>
    <row r="520" spans="1:10" ht="15" customHeight="1">
      <c r="A520" s="164">
        <f t="shared" si="16"/>
        <v>517</v>
      </c>
      <c r="B520" s="165">
        <v>3540</v>
      </c>
      <c r="C520" s="166" t="s">
        <v>3607</v>
      </c>
      <c r="D520" s="166" t="str">
        <f t="shared" si="17"/>
        <v>TRGOVAČKI SUD U RIJECI (3540)</v>
      </c>
      <c r="E520" s="166" t="s">
        <v>3608</v>
      </c>
      <c r="F520" s="166" t="s">
        <v>313</v>
      </c>
      <c r="G520" s="167">
        <v>3321410</v>
      </c>
      <c r="H520" s="168" t="s">
        <v>3609</v>
      </c>
      <c r="J520" s="157"/>
    </row>
    <row r="521" spans="1:10" ht="15" customHeight="1">
      <c r="A521" s="164">
        <f t="shared" si="16"/>
        <v>518</v>
      </c>
      <c r="B521" s="165">
        <v>3566</v>
      </c>
      <c r="C521" s="166" t="s">
        <v>3610</v>
      </c>
      <c r="D521" s="166" t="str">
        <f t="shared" si="17"/>
        <v>TRGOVAČKI SUD U SPLITU (3566)</v>
      </c>
      <c r="E521" s="166" t="s">
        <v>3611</v>
      </c>
      <c r="F521" s="166" t="s">
        <v>353</v>
      </c>
      <c r="G521" s="167">
        <v>3119505</v>
      </c>
      <c r="H521" s="168" t="s">
        <v>3612</v>
      </c>
      <c r="J521" s="157"/>
    </row>
    <row r="522" spans="1:10" ht="15" customHeight="1">
      <c r="A522" s="164">
        <f t="shared" si="16"/>
        <v>519</v>
      </c>
      <c r="B522" s="165">
        <v>3574</v>
      </c>
      <c r="C522" s="166" t="s">
        <v>3613</v>
      </c>
      <c r="D522" s="166" t="str">
        <f t="shared" si="17"/>
        <v>TRGOVAČKI SUD U VARAŽDINU (3574)</v>
      </c>
      <c r="E522" s="166" t="s">
        <v>3195</v>
      </c>
      <c r="F522" s="166" t="s">
        <v>3614</v>
      </c>
      <c r="G522" s="167">
        <v>3365042</v>
      </c>
      <c r="H522" s="168" t="s">
        <v>3615</v>
      </c>
      <c r="J522" s="157"/>
    </row>
    <row r="523" spans="1:10" ht="15" customHeight="1">
      <c r="A523" s="164">
        <f t="shared" si="16"/>
        <v>520</v>
      </c>
      <c r="B523" s="165">
        <v>23405</v>
      </c>
      <c r="C523" s="166" t="s">
        <v>3616</v>
      </c>
      <c r="D523" s="166" t="str">
        <f t="shared" si="17"/>
        <v>TRGOVAČKI SUD U ZADRU (23405)</v>
      </c>
      <c r="E523" s="166" t="s">
        <v>3617</v>
      </c>
      <c r="F523" s="166" t="s">
        <v>309</v>
      </c>
      <c r="G523" s="167">
        <v>1476793</v>
      </c>
      <c r="H523" s="168" t="s">
        <v>3618</v>
      </c>
      <c r="J523" s="157"/>
    </row>
    <row r="524" spans="1:10" ht="15" customHeight="1">
      <c r="A524" s="164">
        <f t="shared" si="16"/>
        <v>521</v>
      </c>
      <c r="B524" s="165">
        <v>20735</v>
      </c>
      <c r="C524" s="166" t="s">
        <v>3619</v>
      </c>
      <c r="D524" s="166" t="str">
        <f t="shared" si="17"/>
        <v>TRGOVAČKI SUD U ZAGREBU (20735)</v>
      </c>
      <c r="E524" s="166" t="s">
        <v>3620</v>
      </c>
      <c r="F524" s="166" t="s">
        <v>268</v>
      </c>
      <c r="G524" s="167">
        <v>3206092</v>
      </c>
      <c r="H524" s="168" t="s">
        <v>3621</v>
      </c>
      <c r="J524" s="157"/>
    </row>
    <row r="525" spans="1:10" ht="15" customHeight="1">
      <c r="A525" s="164">
        <f t="shared" si="16"/>
        <v>522</v>
      </c>
      <c r="B525" s="165">
        <v>20647</v>
      </c>
      <c r="C525" s="166" t="s">
        <v>3622</v>
      </c>
      <c r="D525" s="166" t="str">
        <f t="shared" si="17"/>
        <v>ŽUPANIJSKO DRŽAVNO ODVJETNIŠTVO U BJELOVARU (20647)</v>
      </c>
      <c r="E525" s="166" t="s">
        <v>3623</v>
      </c>
      <c r="F525" s="166" t="s">
        <v>2460</v>
      </c>
      <c r="G525" s="167">
        <v>3308685</v>
      </c>
      <c r="H525" s="168" t="s">
        <v>3624</v>
      </c>
      <c r="J525" s="157"/>
    </row>
    <row r="526" spans="1:10" ht="15" customHeight="1">
      <c r="A526" s="164">
        <f t="shared" si="16"/>
        <v>523</v>
      </c>
      <c r="B526" s="165">
        <v>3599</v>
      </c>
      <c r="C526" s="166" t="s">
        <v>3625</v>
      </c>
      <c r="D526" s="166" t="str">
        <f t="shared" si="17"/>
        <v>ŽUPANIJSKO DRŽAVNO ODVJETNIŠTVO U DUBROVNIKU (3599)</v>
      </c>
      <c r="E526" s="166" t="s">
        <v>3598</v>
      </c>
      <c r="F526" s="166" t="s">
        <v>306</v>
      </c>
      <c r="G526" s="167">
        <v>3304698</v>
      </c>
      <c r="H526" s="168" t="s">
        <v>3626</v>
      </c>
      <c r="J526" s="157"/>
    </row>
    <row r="527" spans="1:10" ht="15" customHeight="1">
      <c r="A527" s="164">
        <f t="shared" si="16"/>
        <v>524</v>
      </c>
      <c r="B527" s="165">
        <v>3611</v>
      </c>
      <c r="C527" s="166" t="s">
        <v>3627</v>
      </c>
      <c r="D527" s="166" t="str">
        <f t="shared" si="17"/>
        <v>ŽUPANIJSKO DRŽAVNO ODVJETNIŠTVO U KARLOVCU (3611)</v>
      </c>
      <c r="E527" s="166" t="s">
        <v>3557</v>
      </c>
      <c r="F527" s="166" t="s">
        <v>506</v>
      </c>
      <c r="G527" s="167">
        <v>3123545</v>
      </c>
      <c r="H527" s="168" t="s">
        <v>3628</v>
      </c>
      <c r="J527" s="157"/>
    </row>
    <row r="528" spans="1:10" ht="15" customHeight="1">
      <c r="A528" s="164">
        <f t="shared" si="16"/>
        <v>525</v>
      </c>
      <c r="B528" s="165">
        <v>3620</v>
      </c>
      <c r="C528" s="166" t="s">
        <v>3629</v>
      </c>
      <c r="D528" s="166" t="str">
        <f t="shared" si="17"/>
        <v>ŽUPANIJSKO DRŽAVNO ODVJETNIŠTVO U OSIJEKU (3620)</v>
      </c>
      <c r="E528" s="166" t="s">
        <v>3630</v>
      </c>
      <c r="F528" s="166" t="s">
        <v>271</v>
      </c>
      <c r="G528" s="167">
        <v>3014835</v>
      </c>
      <c r="H528" s="168" t="s">
        <v>3631</v>
      </c>
      <c r="J528" s="157"/>
    </row>
    <row r="529" spans="1:10" ht="15" customHeight="1">
      <c r="A529" s="164">
        <f t="shared" si="16"/>
        <v>526</v>
      </c>
      <c r="B529" s="165">
        <v>3646</v>
      </c>
      <c r="C529" s="166" t="s">
        <v>3632</v>
      </c>
      <c r="D529" s="166" t="str">
        <f t="shared" si="17"/>
        <v>ŽUPANIJSKO DRŽAVNO ODVJETNIŠTVO U PULI - POLA (3646)</v>
      </c>
      <c r="E529" s="166" t="s">
        <v>3633</v>
      </c>
      <c r="F529" s="166" t="s">
        <v>299</v>
      </c>
      <c r="G529" s="167">
        <v>3204154</v>
      </c>
      <c r="H529" s="168" t="s">
        <v>3634</v>
      </c>
      <c r="J529" s="157"/>
    </row>
    <row r="530" spans="1:10" ht="15" customHeight="1">
      <c r="A530" s="164">
        <f t="shared" si="16"/>
        <v>527</v>
      </c>
      <c r="B530" s="165">
        <v>3654</v>
      </c>
      <c r="C530" s="166" t="s">
        <v>3635</v>
      </c>
      <c r="D530" s="166" t="str">
        <f t="shared" si="17"/>
        <v>ŽUPANIJSKO DRŽAVNO ODVJETNIŠTVO U RIJECI (3654)</v>
      </c>
      <c r="E530" s="166" t="s">
        <v>3636</v>
      </c>
      <c r="F530" s="166" t="s">
        <v>313</v>
      </c>
      <c r="G530" s="167">
        <v>3332101</v>
      </c>
      <c r="H530" s="168" t="s">
        <v>3637</v>
      </c>
      <c r="J530" s="157"/>
    </row>
    <row r="531" spans="1:10" ht="15" customHeight="1">
      <c r="A531" s="164">
        <f t="shared" si="16"/>
        <v>528</v>
      </c>
      <c r="B531" s="165">
        <v>3662</v>
      </c>
      <c r="C531" s="166" t="s">
        <v>3638</v>
      </c>
      <c r="D531" s="166" t="str">
        <f t="shared" si="17"/>
        <v>ŽUPANIJSKO DRŽAVNO ODVJETNIŠTVO U SISKU (3662)</v>
      </c>
      <c r="E531" s="166" t="s">
        <v>3639</v>
      </c>
      <c r="F531" s="166" t="s">
        <v>1283</v>
      </c>
      <c r="G531" s="167">
        <v>3314758</v>
      </c>
      <c r="H531" s="168" t="s">
        <v>3640</v>
      </c>
      <c r="J531" s="157"/>
    </row>
    <row r="532" spans="1:10" ht="15" customHeight="1">
      <c r="A532" s="164">
        <f t="shared" si="16"/>
        <v>529</v>
      </c>
      <c r="B532" s="165">
        <v>23456</v>
      </c>
      <c r="C532" s="166" t="s">
        <v>3641</v>
      </c>
      <c r="D532" s="166" t="str">
        <f t="shared" si="17"/>
        <v>ŽUPANIJSKO DRŽAVNO ODVJETNIŠTVO U SLAVONSKOM BRODU (23456)</v>
      </c>
      <c r="E532" s="166" t="s">
        <v>3642</v>
      </c>
      <c r="F532" s="166" t="s">
        <v>1328</v>
      </c>
      <c r="G532" s="167">
        <v>1490141</v>
      </c>
      <c r="H532" s="168" t="s">
        <v>3643</v>
      </c>
      <c r="J532" s="157"/>
    </row>
    <row r="533" spans="1:10" ht="15" customHeight="1">
      <c r="A533" s="164">
        <f t="shared" si="16"/>
        <v>530</v>
      </c>
      <c r="B533" s="165">
        <v>3679</v>
      </c>
      <c r="C533" s="166" t="s">
        <v>3644</v>
      </c>
      <c r="D533" s="166" t="str">
        <f t="shared" si="17"/>
        <v>ŽUPANIJSKO DRŽAVNO ODVJETNIŠTVO U SPLITU (3679)</v>
      </c>
      <c r="E533" s="166" t="s">
        <v>3645</v>
      </c>
      <c r="F533" s="166" t="s">
        <v>353</v>
      </c>
      <c r="G533" s="167">
        <v>3118681</v>
      </c>
      <c r="H533" s="168" t="s">
        <v>3646</v>
      </c>
      <c r="J533" s="157"/>
    </row>
    <row r="534" spans="1:10" ht="15" customHeight="1">
      <c r="A534" s="164">
        <f t="shared" si="16"/>
        <v>531</v>
      </c>
      <c r="B534" s="165">
        <v>3687</v>
      </c>
      <c r="C534" s="166" t="s">
        <v>3647</v>
      </c>
      <c r="D534" s="166" t="str">
        <f t="shared" si="17"/>
        <v>ŽUPANIJSKO DRŽAVNO ODVJETNIŠTVO U ŠIBENIKU (3687)</v>
      </c>
      <c r="E534" s="166" t="s">
        <v>3579</v>
      </c>
      <c r="F534" s="166" t="s">
        <v>517</v>
      </c>
      <c r="G534" s="167">
        <v>3023508</v>
      </c>
      <c r="H534" s="168" t="s">
        <v>3648</v>
      </c>
      <c r="J534" s="157"/>
    </row>
    <row r="535" spans="1:10" ht="15" customHeight="1">
      <c r="A535" s="164">
        <f t="shared" si="16"/>
        <v>532</v>
      </c>
      <c r="B535" s="165">
        <v>3695</v>
      </c>
      <c r="C535" s="166" t="s">
        <v>3649</v>
      </c>
      <c r="D535" s="166" t="str">
        <f t="shared" si="17"/>
        <v>ŽUPANIJSKO DRŽAVNO ODVJETNIŠTVO U VARAŽDINU (3695)</v>
      </c>
      <c r="E535" s="166" t="s">
        <v>3195</v>
      </c>
      <c r="F535" s="166" t="s">
        <v>438</v>
      </c>
      <c r="G535" s="167">
        <v>3006743</v>
      </c>
      <c r="H535" s="168" t="s">
        <v>3650</v>
      </c>
      <c r="J535" s="157"/>
    </row>
    <row r="536" spans="1:10" ht="15" customHeight="1">
      <c r="A536" s="164">
        <f t="shared" si="16"/>
        <v>533</v>
      </c>
      <c r="B536" s="165">
        <v>23807</v>
      </c>
      <c r="C536" s="166" t="s">
        <v>3651</v>
      </c>
      <c r="D536" s="166" t="str">
        <f t="shared" si="17"/>
        <v>ŽUPANIJSKO DRŽAVNO ODVJETNIŠTVO U VELIKOJ GORICI (23807)</v>
      </c>
      <c r="E536" s="166" t="s">
        <v>3652</v>
      </c>
      <c r="F536" s="166" t="s">
        <v>2390</v>
      </c>
      <c r="G536" s="167">
        <v>1693646</v>
      </c>
      <c r="H536" s="168" t="s">
        <v>3653</v>
      </c>
      <c r="J536" s="157"/>
    </row>
    <row r="537" spans="1:10" ht="15" customHeight="1">
      <c r="A537" s="164">
        <f t="shared" si="16"/>
        <v>534</v>
      </c>
      <c r="B537" s="165">
        <v>21949</v>
      </c>
      <c r="C537" s="166" t="s">
        <v>3654</v>
      </c>
      <c r="D537" s="166" t="str">
        <f t="shared" si="17"/>
        <v>ŽUPANIJSKO DRŽAVNO ODVJETNIŠTVO U VUKOVARU (21949)</v>
      </c>
      <c r="E537" s="166" t="s">
        <v>3655</v>
      </c>
      <c r="F537" s="166" t="s">
        <v>494</v>
      </c>
      <c r="G537" s="167">
        <v>1312278</v>
      </c>
      <c r="H537" s="168" t="s">
        <v>3656</v>
      </c>
      <c r="J537" s="157"/>
    </row>
    <row r="538" spans="1:10" ht="15" customHeight="1">
      <c r="A538" s="164">
        <f t="shared" si="16"/>
        <v>535</v>
      </c>
      <c r="B538" s="165">
        <v>3700</v>
      </c>
      <c r="C538" s="166" t="s">
        <v>3657</v>
      </c>
      <c r="D538" s="166" t="str">
        <f t="shared" si="17"/>
        <v>ŽUPANIJSKO DRŽAVNO ODVJETNIŠTVO U ZADRU (3700)</v>
      </c>
      <c r="E538" s="166" t="s">
        <v>3590</v>
      </c>
      <c r="F538" s="166" t="s">
        <v>309</v>
      </c>
      <c r="G538" s="167">
        <v>3142469</v>
      </c>
      <c r="H538" s="168" t="s">
        <v>3658</v>
      </c>
      <c r="J538" s="157"/>
    </row>
    <row r="539" spans="1:10" ht="15" customHeight="1">
      <c r="A539" s="164">
        <f t="shared" si="16"/>
        <v>536</v>
      </c>
      <c r="B539" s="165">
        <v>3718</v>
      </c>
      <c r="C539" s="166" t="s">
        <v>3659</v>
      </c>
      <c r="D539" s="166" t="str">
        <f t="shared" si="17"/>
        <v>ŽUPANIJSKO DRŽAVNO ODVJETNIŠTVO U ZAGREBU (3718)</v>
      </c>
      <c r="E539" s="166" t="s">
        <v>3660</v>
      </c>
      <c r="F539" s="166" t="s">
        <v>268</v>
      </c>
      <c r="G539" s="167">
        <v>3277143</v>
      </c>
      <c r="H539" s="168" t="s">
        <v>3661</v>
      </c>
      <c r="J539" s="157"/>
    </row>
    <row r="540" spans="1:10" ht="15" customHeight="1">
      <c r="A540" s="164">
        <f t="shared" si="16"/>
        <v>537</v>
      </c>
      <c r="B540" s="165">
        <v>42910</v>
      </c>
      <c r="C540" s="166" t="s">
        <v>3662</v>
      </c>
      <c r="D540" s="166" t="str">
        <f t="shared" si="17"/>
        <v>OPĆINSKI GRAĐANSKI SUD U ZAGREBU (42910)</v>
      </c>
      <c r="E540" s="166" t="s">
        <v>3663</v>
      </c>
      <c r="F540" s="166" t="s">
        <v>268</v>
      </c>
      <c r="G540" s="167">
        <v>2279215</v>
      </c>
      <c r="H540" s="168" t="s">
        <v>3664</v>
      </c>
      <c r="J540" s="157"/>
    </row>
    <row r="541" spans="1:10" ht="15" customHeight="1">
      <c r="A541" s="164">
        <f t="shared" si="16"/>
        <v>538</v>
      </c>
      <c r="B541" s="165">
        <v>42928</v>
      </c>
      <c r="C541" s="166" t="s">
        <v>3665</v>
      </c>
      <c r="D541" s="166" t="str">
        <f t="shared" si="17"/>
        <v>OPĆINSKI KAZNENI SUD U ZAGREBU (42928)</v>
      </c>
      <c r="E541" s="166" t="s">
        <v>3666</v>
      </c>
      <c r="F541" s="166" t="s">
        <v>268</v>
      </c>
      <c r="G541" s="167">
        <v>2279223</v>
      </c>
      <c r="H541" s="168" t="s">
        <v>3667</v>
      </c>
      <c r="J541" s="157"/>
    </row>
    <row r="542" spans="1:10" ht="15" customHeight="1">
      <c r="A542" s="164">
        <f t="shared" si="16"/>
        <v>539</v>
      </c>
      <c r="B542" s="165">
        <v>20622</v>
      </c>
      <c r="C542" s="166" t="s">
        <v>3668</v>
      </c>
      <c r="D542" s="166" t="str">
        <f t="shared" si="17"/>
        <v>OPĆINSKI PREKRŠAJNI SUD U SPLITU (20622)</v>
      </c>
      <c r="E542" s="166" t="s">
        <v>3669</v>
      </c>
      <c r="F542" s="166" t="s">
        <v>353</v>
      </c>
      <c r="G542" s="167">
        <v>3133800</v>
      </c>
      <c r="H542" s="168" t="s">
        <v>3670</v>
      </c>
      <c r="J542" s="157"/>
    </row>
    <row r="543" spans="1:10" ht="15" customHeight="1">
      <c r="A543" s="164">
        <f t="shared" si="16"/>
        <v>540</v>
      </c>
      <c r="B543" s="165">
        <v>20454</v>
      </c>
      <c r="C543" s="166" t="s">
        <v>3671</v>
      </c>
      <c r="D543" s="166" t="str">
        <f t="shared" si="17"/>
        <v>OPĆINSKI PREKRŠAJNI SUD U ZAGREBU (20454)</v>
      </c>
      <c r="E543" s="166" t="s">
        <v>3672</v>
      </c>
      <c r="F543" s="166" t="s">
        <v>268</v>
      </c>
      <c r="G543" s="167">
        <v>3206041</v>
      </c>
      <c r="H543" s="168" t="s">
        <v>3673</v>
      </c>
      <c r="J543" s="157"/>
    </row>
    <row r="544" spans="1:10" s="157" customFormat="1" ht="15" customHeight="1">
      <c r="A544" s="164">
        <f t="shared" si="16"/>
        <v>541</v>
      </c>
      <c r="B544" s="165">
        <v>46841</v>
      </c>
      <c r="C544" s="166" t="s">
        <v>3674</v>
      </c>
      <c r="D544" s="166" t="str">
        <f t="shared" si="17"/>
        <v>OPĆINSKI RADNI SUD U ZAGREBU (46841)</v>
      </c>
      <c r="E544" s="166" t="s">
        <v>3663</v>
      </c>
      <c r="F544" s="166" t="s">
        <v>268</v>
      </c>
      <c r="G544" s="167">
        <v>2808285</v>
      </c>
      <c r="H544" s="168" t="s">
        <v>3675</v>
      </c>
    </row>
    <row r="545" spans="1:10" ht="15" customHeight="1">
      <c r="A545" s="164">
        <f t="shared" si="16"/>
        <v>542</v>
      </c>
      <c r="B545" s="165">
        <v>3742</v>
      </c>
      <c r="C545" s="166" t="s">
        <v>3676</v>
      </c>
      <c r="D545" s="166" t="str">
        <f t="shared" si="17"/>
        <v>OPĆINSKI SUD U BJELOVARU (3742)</v>
      </c>
      <c r="E545" s="166" t="s">
        <v>3677</v>
      </c>
      <c r="F545" s="166" t="s">
        <v>2460</v>
      </c>
      <c r="G545" s="167">
        <v>3317072</v>
      </c>
      <c r="H545" s="168" t="s">
        <v>3678</v>
      </c>
      <c r="J545" s="157"/>
    </row>
    <row r="546" spans="1:10" ht="15" customHeight="1">
      <c r="A546" s="164">
        <f t="shared" si="16"/>
        <v>543</v>
      </c>
      <c r="B546" s="165">
        <v>50514</v>
      </c>
      <c r="C546" s="166" t="s">
        <v>3679</v>
      </c>
      <c r="D546" s="166" t="str">
        <f t="shared" si="17"/>
        <v>OPĆINSKI SUD U CRIKVENICI (50514)</v>
      </c>
      <c r="E546" s="166" t="s">
        <v>3680</v>
      </c>
      <c r="F546" s="166" t="s">
        <v>2884</v>
      </c>
      <c r="G546" s="169" t="s">
        <v>3681</v>
      </c>
      <c r="H546" s="168" t="s">
        <v>3682</v>
      </c>
      <c r="J546" s="157"/>
    </row>
    <row r="547" spans="1:10" ht="15" customHeight="1">
      <c r="A547" s="164">
        <f t="shared" si="16"/>
        <v>544</v>
      </c>
      <c r="B547" s="165">
        <v>3783</v>
      </c>
      <c r="C547" s="166" t="s">
        <v>3683</v>
      </c>
      <c r="D547" s="166" t="str">
        <f t="shared" si="17"/>
        <v>OPĆINSKI SUD U ČAKOVCU (3783)</v>
      </c>
      <c r="E547" s="166" t="s">
        <v>3684</v>
      </c>
      <c r="F547" s="166" t="s">
        <v>487</v>
      </c>
      <c r="G547" s="167">
        <v>3110761</v>
      </c>
      <c r="H547" s="168" t="s">
        <v>3685</v>
      </c>
      <c r="J547" s="157"/>
    </row>
    <row r="548" spans="1:10" ht="15" customHeight="1">
      <c r="A548" s="164">
        <f t="shared" si="16"/>
        <v>545</v>
      </c>
      <c r="B548" s="165">
        <v>3847</v>
      </c>
      <c r="C548" s="166" t="s">
        <v>3686</v>
      </c>
      <c r="D548" s="166" t="str">
        <f t="shared" si="17"/>
        <v>OPĆINSKI SUD U DUBROVNIKU (3847)</v>
      </c>
      <c r="E548" s="166" t="s">
        <v>3598</v>
      </c>
      <c r="F548" s="166" t="s">
        <v>306</v>
      </c>
      <c r="G548" s="167">
        <v>3304671</v>
      </c>
      <c r="H548" s="168" t="s">
        <v>3687</v>
      </c>
      <c r="J548" s="157"/>
    </row>
    <row r="549" spans="1:10" ht="15" customHeight="1">
      <c r="A549" s="164">
        <f t="shared" si="16"/>
        <v>546</v>
      </c>
      <c r="B549" s="165">
        <v>50522</v>
      </c>
      <c r="C549" s="166" t="s">
        <v>3688</v>
      </c>
      <c r="D549" s="166" t="str">
        <f t="shared" si="17"/>
        <v>OPĆINSKI SUD U ĐAKOVU (50522)</v>
      </c>
      <c r="E549" s="166" t="s">
        <v>3689</v>
      </c>
      <c r="F549" s="166" t="s">
        <v>292</v>
      </c>
      <c r="G549" s="169" t="s">
        <v>3690</v>
      </c>
      <c r="H549" s="168" t="s">
        <v>3691</v>
      </c>
      <c r="J549" s="157"/>
    </row>
    <row r="550" spans="1:10" ht="15" customHeight="1">
      <c r="A550" s="164">
        <f t="shared" si="16"/>
        <v>547</v>
      </c>
      <c r="B550" s="165">
        <v>3919</v>
      </c>
      <c r="C550" s="166" t="s">
        <v>3692</v>
      </c>
      <c r="D550" s="166" t="str">
        <f t="shared" si="17"/>
        <v>OPĆINSKI SUD U GOSPIĆU (3919)</v>
      </c>
      <c r="E550" s="166" t="s">
        <v>3693</v>
      </c>
      <c r="F550" s="166" t="s">
        <v>502</v>
      </c>
      <c r="G550" s="167">
        <v>3315886</v>
      </c>
      <c r="H550" s="168" t="s">
        <v>3694</v>
      </c>
      <c r="J550" s="157"/>
    </row>
    <row r="551" spans="1:10" ht="15" customHeight="1">
      <c r="A551" s="164">
        <f t="shared" si="16"/>
        <v>548</v>
      </c>
      <c r="B551" s="165">
        <v>20892</v>
      </c>
      <c r="C551" s="166" t="s">
        <v>3695</v>
      </c>
      <c r="D551" s="166" t="str">
        <f t="shared" si="17"/>
        <v>OPĆINSKI SUD U KARLOVCU (20892)</v>
      </c>
      <c r="E551" s="166" t="s">
        <v>3557</v>
      </c>
      <c r="F551" s="166" t="s">
        <v>506</v>
      </c>
      <c r="G551" s="167">
        <v>3123499</v>
      </c>
      <c r="H551" s="168" t="s">
        <v>3696</v>
      </c>
      <c r="J551" s="157"/>
    </row>
    <row r="552" spans="1:10" ht="15" customHeight="1">
      <c r="A552" s="164">
        <f t="shared" si="16"/>
        <v>549</v>
      </c>
      <c r="B552" s="165">
        <v>3994</v>
      </c>
      <c r="C552" s="166" t="s">
        <v>3697</v>
      </c>
      <c r="D552" s="166" t="str">
        <f t="shared" si="17"/>
        <v>OPĆINSKI SUD U KOPRIVNICI (3994)</v>
      </c>
      <c r="E552" s="166" t="s">
        <v>3698</v>
      </c>
      <c r="F552" s="166" t="s">
        <v>302</v>
      </c>
      <c r="G552" s="167">
        <v>3010805</v>
      </c>
      <c r="H552" s="168" t="s">
        <v>3699</v>
      </c>
      <c r="J552" s="157"/>
    </row>
    <row r="553" spans="1:10" ht="15" customHeight="1">
      <c r="A553" s="164">
        <f t="shared" si="16"/>
        <v>550</v>
      </c>
      <c r="B553" s="165">
        <v>50539</v>
      </c>
      <c r="C553" s="166" t="s">
        <v>3700</v>
      </c>
      <c r="D553" s="166" t="str">
        <f t="shared" si="17"/>
        <v>OPĆINSKI SUD U KUTINI (50539)</v>
      </c>
      <c r="E553" s="166" t="s">
        <v>3701</v>
      </c>
      <c r="F553" s="166" t="s">
        <v>3085</v>
      </c>
      <c r="G553" s="169" t="s">
        <v>3702</v>
      </c>
      <c r="H553" s="168" t="s">
        <v>3703</v>
      </c>
      <c r="J553" s="157"/>
    </row>
    <row r="554" spans="1:10" ht="15" customHeight="1">
      <c r="A554" s="164">
        <f t="shared" si="16"/>
        <v>551</v>
      </c>
      <c r="B554" s="165">
        <v>50547</v>
      </c>
      <c r="C554" s="166" t="s">
        <v>3704</v>
      </c>
      <c r="D554" s="166" t="str">
        <f t="shared" si="17"/>
        <v>OPĆINSKI SUD U MAKARSKOJ (50547)</v>
      </c>
      <c r="E554" s="166" t="s">
        <v>3705</v>
      </c>
      <c r="F554" s="166" t="s">
        <v>2743</v>
      </c>
      <c r="G554" s="169" t="s">
        <v>3706</v>
      </c>
      <c r="H554" s="168" t="s">
        <v>3707</v>
      </c>
      <c r="J554" s="157"/>
    </row>
    <row r="555" spans="1:10" ht="15" customHeight="1">
      <c r="A555" s="164">
        <f t="shared" si="16"/>
        <v>552</v>
      </c>
      <c r="B555" s="165">
        <v>50555</v>
      </c>
      <c r="C555" s="166" t="s">
        <v>3708</v>
      </c>
      <c r="D555" s="166" t="str">
        <f t="shared" si="17"/>
        <v>OPĆINSKI SUD U METKOVIĆU (50555)</v>
      </c>
      <c r="E555" s="166" t="s">
        <v>3709</v>
      </c>
      <c r="F555" s="166" t="s">
        <v>3100</v>
      </c>
      <c r="G555" s="169" t="s">
        <v>3710</v>
      </c>
      <c r="H555" s="168" t="s">
        <v>3711</v>
      </c>
      <c r="J555" s="157"/>
    </row>
    <row r="556" spans="1:10" ht="15" customHeight="1">
      <c r="A556" s="164">
        <f t="shared" si="16"/>
        <v>553</v>
      </c>
      <c r="B556" s="165">
        <v>48769</v>
      </c>
      <c r="C556" s="166" t="s">
        <v>3712</v>
      </c>
      <c r="D556" s="166" t="str">
        <f t="shared" si="17"/>
        <v>OPĆINSKI SUD U NOVOM ZAGREBU (48769)</v>
      </c>
      <c r="E556" s="166" t="s">
        <v>3713</v>
      </c>
      <c r="F556" s="166" t="s">
        <v>268</v>
      </c>
      <c r="G556" s="167">
        <v>4341872</v>
      </c>
      <c r="H556" s="168" t="s">
        <v>3714</v>
      </c>
      <c r="J556" s="157"/>
    </row>
    <row r="557" spans="1:10" ht="15" customHeight="1">
      <c r="A557" s="164">
        <f t="shared" si="16"/>
        <v>554</v>
      </c>
      <c r="B557" s="165">
        <v>4132</v>
      </c>
      <c r="C557" s="166" t="s">
        <v>3715</v>
      </c>
      <c r="D557" s="166" t="str">
        <f t="shared" si="17"/>
        <v>OPĆINSKI SUD U OSIJEKU (4132)</v>
      </c>
      <c r="E557" s="166" t="s">
        <v>3716</v>
      </c>
      <c r="F557" s="166" t="s">
        <v>271</v>
      </c>
      <c r="G557" s="167">
        <v>3014789</v>
      </c>
      <c r="H557" s="168" t="s">
        <v>3717</v>
      </c>
      <c r="J557" s="157"/>
    </row>
    <row r="558" spans="1:10" ht="15" customHeight="1">
      <c r="A558" s="164">
        <f t="shared" si="16"/>
        <v>555</v>
      </c>
      <c r="B558" s="165">
        <v>50563</v>
      </c>
      <c r="C558" s="166" t="s">
        <v>3718</v>
      </c>
      <c r="D558" s="166" t="str">
        <f t="shared" si="17"/>
        <v>OPĆINSKI SUD U PAZINU (50563)</v>
      </c>
      <c r="E558" s="166" t="s">
        <v>3719</v>
      </c>
      <c r="F558" s="166" t="s">
        <v>2476</v>
      </c>
      <c r="G558" s="169" t="s">
        <v>3720</v>
      </c>
      <c r="H558" s="168" t="s">
        <v>3721</v>
      </c>
      <c r="J558" s="157"/>
    </row>
    <row r="559" spans="1:10" ht="15" customHeight="1">
      <c r="A559" s="164">
        <f t="shared" si="16"/>
        <v>556</v>
      </c>
      <c r="B559" s="165">
        <v>4212</v>
      </c>
      <c r="C559" s="166" t="s">
        <v>3722</v>
      </c>
      <c r="D559" s="166" t="str">
        <f t="shared" si="17"/>
        <v>OPĆINSKI SUD U POŽEGI (4212)</v>
      </c>
      <c r="E559" s="166" t="s">
        <v>3723</v>
      </c>
      <c r="F559" s="166" t="s">
        <v>510</v>
      </c>
      <c r="G559" s="167">
        <v>3310302</v>
      </c>
      <c r="H559" s="168" t="s">
        <v>3724</v>
      </c>
      <c r="J559" s="157"/>
    </row>
    <row r="560" spans="1:10" ht="15" customHeight="1">
      <c r="A560" s="164">
        <f t="shared" si="16"/>
        <v>557</v>
      </c>
      <c r="B560" s="165">
        <v>4237</v>
      </c>
      <c r="C560" s="166" t="s">
        <v>3725</v>
      </c>
      <c r="D560" s="166" t="str">
        <f t="shared" si="17"/>
        <v>OPĆINSKI SUD U PULI - POLA (4237)</v>
      </c>
      <c r="E560" s="166" t="s">
        <v>3726</v>
      </c>
      <c r="F560" s="166" t="s">
        <v>299</v>
      </c>
      <c r="G560" s="167">
        <v>3204120</v>
      </c>
      <c r="H560" s="168" t="s">
        <v>3727</v>
      </c>
      <c r="J560" s="157"/>
    </row>
    <row r="561" spans="1:10" ht="15" customHeight="1">
      <c r="A561" s="164">
        <f t="shared" si="16"/>
        <v>558</v>
      </c>
      <c r="B561" s="165">
        <v>4253</v>
      </c>
      <c r="C561" s="166" t="s">
        <v>3728</v>
      </c>
      <c r="D561" s="166" t="str">
        <f t="shared" si="17"/>
        <v>OPĆINSKI SUD U RIJECI (4253)</v>
      </c>
      <c r="E561" s="166" t="s">
        <v>3567</v>
      </c>
      <c r="F561" s="166" t="s">
        <v>313</v>
      </c>
      <c r="G561" s="167">
        <v>3321428</v>
      </c>
      <c r="H561" s="168" t="s">
        <v>3729</v>
      </c>
      <c r="J561" s="157"/>
    </row>
    <row r="562" spans="1:10" ht="15" customHeight="1">
      <c r="A562" s="164">
        <f t="shared" si="16"/>
        <v>559</v>
      </c>
      <c r="B562" s="165">
        <v>50571</v>
      </c>
      <c r="C562" s="166" t="s">
        <v>3730</v>
      </c>
      <c r="D562" s="166" t="str">
        <f t="shared" si="17"/>
        <v>OPĆINSKI SUD U SESVETAMA (50571)</v>
      </c>
      <c r="E562" s="166" t="s">
        <v>3731</v>
      </c>
      <c r="F562" s="166" t="s">
        <v>3732</v>
      </c>
      <c r="G562" s="169" t="s">
        <v>3733</v>
      </c>
      <c r="H562" s="168" t="s">
        <v>3734</v>
      </c>
      <c r="J562" s="157"/>
    </row>
    <row r="563" spans="1:10" ht="15" customHeight="1">
      <c r="A563" s="164">
        <f t="shared" si="16"/>
        <v>560</v>
      </c>
      <c r="B563" s="165">
        <v>4307</v>
      </c>
      <c r="C563" s="166" t="s">
        <v>3735</v>
      </c>
      <c r="D563" s="166" t="str">
        <f t="shared" si="17"/>
        <v>OPĆINSKI SUD U SISKU (4307)</v>
      </c>
      <c r="E563" s="166" t="s">
        <v>3570</v>
      </c>
      <c r="F563" s="166" t="s">
        <v>1283</v>
      </c>
      <c r="G563" s="167">
        <v>3314723</v>
      </c>
      <c r="H563" s="168" t="s">
        <v>3736</v>
      </c>
      <c r="J563" s="157"/>
    </row>
    <row r="564" spans="1:10" ht="15" customHeight="1">
      <c r="A564" s="164">
        <f t="shared" si="16"/>
        <v>561</v>
      </c>
      <c r="B564" s="165">
        <v>4323</v>
      </c>
      <c r="C564" s="166" t="s">
        <v>3737</v>
      </c>
      <c r="D564" s="166" t="str">
        <f t="shared" si="17"/>
        <v>OPĆINSKI SUD U SLAVONSKOM BRODU (4323)</v>
      </c>
      <c r="E564" s="166" t="s">
        <v>3738</v>
      </c>
      <c r="F564" s="166" t="s">
        <v>1328</v>
      </c>
      <c r="G564" s="167">
        <v>3071456</v>
      </c>
      <c r="H564" s="168" t="s">
        <v>3739</v>
      </c>
      <c r="J564" s="157"/>
    </row>
    <row r="565" spans="1:10" ht="15" customHeight="1">
      <c r="A565" s="164">
        <f t="shared" si="16"/>
        <v>562</v>
      </c>
      <c r="B565" s="165">
        <v>21004</v>
      </c>
      <c r="C565" s="166" t="s">
        <v>3740</v>
      </c>
      <c r="D565" s="166" t="str">
        <f t="shared" si="17"/>
        <v>OPĆINSKI SUD U SPLITU (21004)</v>
      </c>
      <c r="E565" s="166" t="s">
        <v>3741</v>
      </c>
      <c r="F565" s="166" t="s">
        <v>353</v>
      </c>
      <c r="G565" s="167">
        <v>3118665</v>
      </c>
      <c r="H565" s="168" t="s">
        <v>3742</v>
      </c>
      <c r="J565" s="157"/>
    </row>
    <row r="566" spans="1:10" ht="15" customHeight="1">
      <c r="A566" s="164">
        <f t="shared" si="16"/>
        <v>563</v>
      </c>
      <c r="B566" s="165">
        <v>4340</v>
      </c>
      <c r="C566" s="166" t="s">
        <v>3743</v>
      </c>
      <c r="D566" s="166" t="str">
        <f t="shared" si="17"/>
        <v>OPĆINSKI SUD U ŠIBENIKU (4340)</v>
      </c>
      <c r="E566" s="166" t="s">
        <v>3579</v>
      </c>
      <c r="F566" s="166" t="s">
        <v>517</v>
      </c>
      <c r="G566" s="167">
        <v>3019772</v>
      </c>
      <c r="H566" s="168" t="s">
        <v>3744</v>
      </c>
      <c r="J566" s="157"/>
    </row>
    <row r="567" spans="1:10" ht="15" customHeight="1">
      <c r="A567" s="164">
        <f t="shared" si="16"/>
        <v>564</v>
      </c>
      <c r="B567" s="165">
        <v>4366</v>
      </c>
      <c r="C567" s="166" t="s">
        <v>3745</v>
      </c>
      <c r="D567" s="166" t="str">
        <f t="shared" si="17"/>
        <v>OPĆINSKI SUD U VARAŽDINU (4366)</v>
      </c>
      <c r="E567" s="166" t="s">
        <v>3195</v>
      </c>
      <c r="F567" s="166" t="s">
        <v>438</v>
      </c>
      <c r="G567" s="167">
        <v>3006697</v>
      </c>
      <c r="H567" s="168" t="s">
        <v>3746</v>
      </c>
      <c r="J567" s="157"/>
    </row>
    <row r="568" spans="1:10" ht="15" customHeight="1">
      <c r="A568" s="164">
        <f t="shared" si="16"/>
        <v>565</v>
      </c>
      <c r="B568" s="165">
        <v>4374</v>
      </c>
      <c r="C568" s="166" t="s">
        <v>3747</v>
      </c>
      <c r="D568" s="166" t="str">
        <f t="shared" si="17"/>
        <v>OPĆINSKI SUD U VELIKOJ GORICI (4374)</v>
      </c>
      <c r="E568" s="166" t="s">
        <v>3748</v>
      </c>
      <c r="F568" s="166" t="s">
        <v>2390</v>
      </c>
      <c r="G568" s="167">
        <v>3216365</v>
      </c>
      <c r="H568" s="168" t="s">
        <v>3749</v>
      </c>
      <c r="J568" s="157"/>
    </row>
    <row r="569" spans="1:10" ht="15" customHeight="1">
      <c r="A569" s="164">
        <f t="shared" si="16"/>
        <v>566</v>
      </c>
      <c r="B569" s="165">
        <v>50580</v>
      </c>
      <c r="C569" s="166" t="s">
        <v>3750</v>
      </c>
      <c r="D569" s="166" t="str">
        <f>C569&amp;" ("&amp;B569&amp;")"</f>
        <v>OPĆINSKI SUD U VINKOVCIMA (50580)</v>
      </c>
      <c r="E569" s="166" t="s">
        <v>3751</v>
      </c>
      <c r="F569" s="166" t="s">
        <v>3255</v>
      </c>
      <c r="G569" s="169" t="s">
        <v>3752</v>
      </c>
      <c r="H569" s="168" t="s">
        <v>3753</v>
      </c>
      <c r="J569" s="157"/>
    </row>
    <row r="570" spans="1:10" ht="15" customHeight="1">
      <c r="A570" s="164">
        <f t="shared" si="16"/>
        <v>567</v>
      </c>
      <c r="B570" s="165">
        <v>4399</v>
      </c>
      <c r="C570" s="166" t="s">
        <v>3754</v>
      </c>
      <c r="D570" s="166" t="str">
        <f t="shared" ref="D570:D614" si="18">C570&amp;" ("&amp;B570&amp;")"</f>
        <v>OPĆINSKI SUD U VIROVITICI (4399)</v>
      </c>
      <c r="E570" s="166" t="s">
        <v>3755</v>
      </c>
      <c r="F570" s="166" t="s">
        <v>520</v>
      </c>
      <c r="G570" s="167">
        <v>3106071</v>
      </c>
      <c r="H570" s="168" t="s">
        <v>3756</v>
      </c>
      <c r="J570" s="157"/>
    </row>
    <row r="571" spans="1:10" ht="15" customHeight="1">
      <c r="A571" s="164">
        <f t="shared" si="16"/>
        <v>568</v>
      </c>
      <c r="B571" s="165">
        <v>4420</v>
      </c>
      <c r="C571" s="166" t="s">
        <v>3757</v>
      </c>
      <c r="D571" s="166" t="str">
        <f t="shared" si="18"/>
        <v>OPĆINSKI SUD U VUKOVARU (4420)</v>
      </c>
      <c r="E571" s="166" t="s">
        <v>3758</v>
      </c>
      <c r="F571" s="166" t="s">
        <v>494</v>
      </c>
      <c r="G571" s="167">
        <v>3008886</v>
      </c>
      <c r="H571" s="168" t="s">
        <v>3759</v>
      </c>
      <c r="J571" s="157"/>
    </row>
    <row r="572" spans="1:10" ht="15" customHeight="1">
      <c r="A572" s="164">
        <f t="shared" ref="A572:A614" si="19">+A571+1</f>
        <v>569</v>
      </c>
      <c r="B572" s="165">
        <v>4446</v>
      </c>
      <c r="C572" s="166" t="s">
        <v>3760</v>
      </c>
      <c r="D572" s="166" t="str">
        <f t="shared" si="18"/>
        <v>OPĆINSKI SUD U ZADRU (4446)</v>
      </c>
      <c r="E572" s="166" t="s">
        <v>3590</v>
      </c>
      <c r="F572" s="166" t="s">
        <v>309</v>
      </c>
      <c r="G572" s="167">
        <v>3142442</v>
      </c>
      <c r="H572" s="168" t="s">
        <v>3761</v>
      </c>
      <c r="J572" s="157"/>
    </row>
    <row r="573" spans="1:10" ht="15" customHeight="1">
      <c r="A573" s="164">
        <f t="shared" si="19"/>
        <v>570</v>
      </c>
      <c r="B573" s="165">
        <v>4462</v>
      </c>
      <c r="C573" s="166" t="s">
        <v>3762</v>
      </c>
      <c r="D573" s="166" t="str">
        <f t="shared" si="18"/>
        <v>OPĆINSKI SUD U ZLATARU (4462)</v>
      </c>
      <c r="E573" s="166" t="s">
        <v>3763</v>
      </c>
      <c r="F573" s="166" t="s">
        <v>3764</v>
      </c>
      <c r="G573" s="167">
        <v>3100952</v>
      </c>
      <c r="H573" s="168" t="s">
        <v>3765</v>
      </c>
      <c r="J573" s="157"/>
    </row>
    <row r="574" spans="1:10" ht="15" customHeight="1">
      <c r="A574" s="164">
        <f t="shared" si="19"/>
        <v>571</v>
      </c>
      <c r="B574" s="165">
        <v>4500</v>
      </c>
      <c r="C574" s="166" t="s">
        <v>3766</v>
      </c>
      <c r="D574" s="166" t="str">
        <f t="shared" si="18"/>
        <v>OPĆINSKO DRŽAVNO ODVJETNIŠTVO U BJELOVARU (4500)</v>
      </c>
      <c r="E574" s="166" t="s">
        <v>3551</v>
      </c>
      <c r="F574" s="166" t="s">
        <v>2460</v>
      </c>
      <c r="G574" s="167">
        <v>3308693</v>
      </c>
      <c r="H574" s="168" t="s">
        <v>3767</v>
      </c>
      <c r="J574" s="157"/>
    </row>
    <row r="575" spans="1:10" ht="15" customHeight="1">
      <c r="A575" s="164">
        <f t="shared" si="19"/>
        <v>572</v>
      </c>
      <c r="B575" s="165">
        <v>4526</v>
      </c>
      <c r="C575" s="166" t="s">
        <v>3768</v>
      </c>
      <c r="D575" s="166" t="str">
        <f t="shared" si="18"/>
        <v>OPĆINSKO DRŽAVNO ODVJETNIŠTVO U ČAKOVCU (4526)</v>
      </c>
      <c r="E575" s="166" t="s">
        <v>3684</v>
      </c>
      <c r="F575" s="166" t="s">
        <v>487</v>
      </c>
      <c r="G575" s="167">
        <v>3110770</v>
      </c>
      <c r="H575" s="168" t="s">
        <v>3769</v>
      </c>
      <c r="J575" s="157"/>
    </row>
    <row r="576" spans="1:10" ht="15" customHeight="1">
      <c r="A576" s="164">
        <f t="shared" si="19"/>
        <v>573</v>
      </c>
      <c r="B576" s="165">
        <v>4567</v>
      </c>
      <c r="C576" s="166" t="s">
        <v>3770</v>
      </c>
      <c r="D576" s="166" t="str">
        <f t="shared" si="18"/>
        <v>OPĆINSKO DRŽAVNO ODVJETNIŠTVO U DUBROVNIKU (4567)</v>
      </c>
      <c r="E576" s="166" t="s">
        <v>3598</v>
      </c>
      <c r="F576" s="166" t="s">
        <v>306</v>
      </c>
      <c r="G576" s="167">
        <v>3364968</v>
      </c>
      <c r="H576" s="168" t="s">
        <v>3771</v>
      </c>
      <c r="J576" s="157"/>
    </row>
    <row r="577" spans="1:10" ht="15" customHeight="1">
      <c r="A577" s="164">
        <f t="shared" si="19"/>
        <v>574</v>
      </c>
      <c r="B577" s="165">
        <v>4606</v>
      </c>
      <c r="C577" s="166" t="s">
        <v>3772</v>
      </c>
      <c r="D577" s="166" t="str">
        <f t="shared" si="18"/>
        <v>OPĆINSKO DRŽAVNO ODVJETNIŠTVO U GOSPIĆU (4606)</v>
      </c>
      <c r="E577" s="166" t="s">
        <v>3693</v>
      </c>
      <c r="F577" s="166" t="s">
        <v>502</v>
      </c>
      <c r="G577" s="167">
        <v>3315908</v>
      </c>
      <c r="H577" s="168" t="s">
        <v>3773</v>
      </c>
      <c r="J577" s="157"/>
    </row>
    <row r="578" spans="1:10" ht="15" customHeight="1">
      <c r="A578" s="164">
        <f t="shared" si="19"/>
        <v>575</v>
      </c>
      <c r="B578" s="165">
        <v>20270</v>
      </c>
      <c r="C578" s="166" t="s">
        <v>3774</v>
      </c>
      <c r="D578" s="166" t="str">
        <f t="shared" si="18"/>
        <v>OPĆINSKO DRŽAVNO ODVJETNIŠTVO U KARLOVCU (20270)</v>
      </c>
      <c r="E578" s="166" t="s">
        <v>3557</v>
      </c>
      <c r="F578" s="166" t="s">
        <v>506</v>
      </c>
      <c r="G578" s="167">
        <v>3123537</v>
      </c>
      <c r="H578" s="168" t="s">
        <v>3775</v>
      </c>
      <c r="J578" s="157"/>
    </row>
    <row r="579" spans="1:10" ht="15" customHeight="1">
      <c r="A579" s="164">
        <f t="shared" si="19"/>
        <v>576</v>
      </c>
      <c r="B579" s="165">
        <v>4655</v>
      </c>
      <c r="C579" s="166" t="s">
        <v>3776</v>
      </c>
      <c r="D579" s="166" t="str">
        <f t="shared" si="18"/>
        <v>OPĆINSKO DRŽAVNO ODVJETNIŠTVO U KOPRIVNICI (4655)</v>
      </c>
      <c r="E579" s="166" t="s">
        <v>3777</v>
      </c>
      <c r="F579" s="166" t="s">
        <v>302</v>
      </c>
      <c r="G579" s="167">
        <v>3010813</v>
      </c>
      <c r="H579" s="168" t="s">
        <v>3778</v>
      </c>
      <c r="J579" s="157"/>
    </row>
    <row r="580" spans="1:10" ht="15" customHeight="1">
      <c r="A580" s="164">
        <f t="shared" si="19"/>
        <v>577</v>
      </c>
      <c r="B580" s="165">
        <v>50483</v>
      </c>
      <c r="C580" s="166" t="s">
        <v>3779</v>
      </c>
      <c r="D580" s="166" t="str">
        <f t="shared" si="18"/>
        <v>OPĆINSKO DRŽAVNO ODVJETNIŠTVO U METKOVIĆU (50483)</v>
      </c>
      <c r="E580" s="166" t="s">
        <v>3709</v>
      </c>
      <c r="F580" s="166" t="s">
        <v>3100</v>
      </c>
      <c r="G580" s="169" t="s">
        <v>3780</v>
      </c>
      <c r="H580" s="168" t="s">
        <v>3781</v>
      </c>
      <c r="J580" s="157"/>
    </row>
    <row r="581" spans="1:10" ht="15" customHeight="1">
      <c r="A581" s="164">
        <f t="shared" si="19"/>
        <v>578</v>
      </c>
      <c r="B581" s="165">
        <v>48785</v>
      </c>
      <c r="C581" s="166" t="s">
        <v>3782</v>
      </c>
      <c r="D581" s="166" t="str">
        <f t="shared" si="18"/>
        <v>OPĆINSKO DRŽAVNO ODVJETNIŠTVO U NOVOM ZAGREBU (48785)</v>
      </c>
      <c r="E581" s="166" t="s">
        <v>3713</v>
      </c>
      <c r="F581" s="166" t="s">
        <v>268</v>
      </c>
      <c r="G581" s="167">
        <v>4355784</v>
      </c>
      <c r="H581" s="168" t="s">
        <v>3783</v>
      </c>
      <c r="J581" s="157"/>
    </row>
    <row r="582" spans="1:10" ht="15" customHeight="1">
      <c r="A582" s="164">
        <f t="shared" si="19"/>
        <v>579</v>
      </c>
      <c r="B582" s="165">
        <v>4760</v>
      </c>
      <c r="C582" s="166" t="s">
        <v>3784</v>
      </c>
      <c r="D582" s="166" t="str">
        <f t="shared" si="18"/>
        <v>OPĆINSKO DRŽAVNO ODVJETNIŠTVO U OSIJEKU (4760)</v>
      </c>
      <c r="E582" s="166" t="s">
        <v>3785</v>
      </c>
      <c r="F582" s="166" t="s">
        <v>271</v>
      </c>
      <c r="G582" s="167">
        <v>3014827</v>
      </c>
      <c r="H582" s="168" t="s">
        <v>3786</v>
      </c>
      <c r="J582" s="157"/>
    </row>
    <row r="583" spans="1:10" ht="15" customHeight="1">
      <c r="A583" s="164">
        <f t="shared" si="19"/>
        <v>580</v>
      </c>
      <c r="B583" s="165">
        <v>50491</v>
      </c>
      <c r="C583" s="166" t="s">
        <v>3787</v>
      </c>
      <c r="D583" s="166" t="str">
        <f t="shared" si="18"/>
        <v>OPĆINSKO DRŽAVNO ODVJETNIŠTVO U PAZINU (50491)</v>
      </c>
      <c r="E583" s="166" t="s">
        <v>3788</v>
      </c>
      <c r="F583" s="166" t="s">
        <v>2476</v>
      </c>
      <c r="G583" s="169" t="s">
        <v>3789</v>
      </c>
      <c r="H583" s="187" t="s">
        <v>3790</v>
      </c>
      <c r="J583" s="157"/>
    </row>
    <row r="584" spans="1:10" ht="15" customHeight="1">
      <c r="A584" s="164">
        <f t="shared" si="19"/>
        <v>581</v>
      </c>
      <c r="B584" s="165">
        <v>4809</v>
      </c>
      <c r="C584" s="166" t="s">
        <v>3791</v>
      </c>
      <c r="D584" s="166" t="str">
        <f t="shared" si="18"/>
        <v>OPĆINSKO DRŽAVNO ODVJETNIŠTVO U POŽEGI (4809)</v>
      </c>
      <c r="E584" s="166" t="s">
        <v>3723</v>
      </c>
      <c r="F584" s="166" t="s">
        <v>510</v>
      </c>
      <c r="G584" s="167">
        <v>3310744</v>
      </c>
      <c r="H584" s="168" t="s">
        <v>3792</v>
      </c>
      <c r="J584" s="157"/>
    </row>
    <row r="585" spans="1:10" ht="15" customHeight="1">
      <c r="A585" s="164">
        <f t="shared" si="19"/>
        <v>582</v>
      </c>
      <c r="B585" s="165">
        <v>4817</v>
      </c>
      <c r="C585" s="166" t="s">
        <v>3793</v>
      </c>
      <c r="D585" s="166" t="str">
        <f t="shared" si="18"/>
        <v>OPĆINSKO DRŽAVNO ODVJETNIŠTVO U PULI - POLA (4817)</v>
      </c>
      <c r="E585" s="166" t="s">
        <v>3633</v>
      </c>
      <c r="F585" s="166" t="s">
        <v>299</v>
      </c>
      <c r="G585" s="167">
        <v>3204146</v>
      </c>
      <c r="H585" s="168" t="s">
        <v>3794</v>
      </c>
      <c r="J585" s="157"/>
    </row>
    <row r="586" spans="1:10" ht="15" customHeight="1">
      <c r="A586" s="164">
        <f t="shared" si="19"/>
        <v>583</v>
      </c>
      <c r="B586" s="165">
        <v>4825</v>
      </c>
      <c r="C586" s="166" t="s">
        <v>3795</v>
      </c>
      <c r="D586" s="166" t="str">
        <f t="shared" si="18"/>
        <v>OPĆINSKO DRŽAVNO ODVJETNIŠTVO U RIJECI (4825)</v>
      </c>
      <c r="E586" s="166" t="s">
        <v>3796</v>
      </c>
      <c r="F586" s="166" t="s">
        <v>313</v>
      </c>
      <c r="G586" s="167">
        <v>3321436</v>
      </c>
      <c r="H586" s="168" t="s">
        <v>3797</v>
      </c>
      <c r="J586" s="157"/>
    </row>
    <row r="587" spans="1:10" ht="15" customHeight="1">
      <c r="A587" s="164">
        <f t="shared" si="19"/>
        <v>584</v>
      </c>
      <c r="B587" s="165">
        <v>4868</v>
      </c>
      <c r="C587" s="166" t="s">
        <v>3798</v>
      </c>
      <c r="D587" s="166" t="str">
        <f t="shared" si="18"/>
        <v>OPĆINSKO DRŽAVNO ODVJETNIŠTVO U SISKU (4868)</v>
      </c>
      <c r="E587" s="166" t="s">
        <v>3639</v>
      </c>
      <c r="F587" s="166" t="s">
        <v>1283</v>
      </c>
      <c r="G587" s="167">
        <v>3314740</v>
      </c>
      <c r="H587" s="168" t="s">
        <v>3799</v>
      </c>
      <c r="J587" s="157"/>
    </row>
    <row r="588" spans="1:10" ht="15" customHeight="1">
      <c r="A588" s="164">
        <f t="shared" si="19"/>
        <v>585</v>
      </c>
      <c r="B588" s="165">
        <v>4876</v>
      </c>
      <c r="C588" s="166" t="s">
        <v>3800</v>
      </c>
      <c r="D588" s="166" t="str">
        <f t="shared" si="18"/>
        <v>OPĆINSKO DRŽAVNO ODVJETNIŠTVO U SLAVONSKOM BRODU (4876)</v>
      </c>
      <c r="E588" s="166" t="s">
        <v>3801</v>
      </c>
      <c r="F588" s="166" t="s">
        <v>1328</v>
      </c>
      <c r="G588" s="167">
        <v>3071472</v>
      </c>
      <c r="H588" s="168" t="s">
        <v>3802</v>
      </c>
      <c r="J588" s="157"/>
    </row>
    <row r="589" spans="1:10" ht="15" customHeight="1">
      <c r="A589" s="164">
        <f t="shared" si="19"/>
        <v>586</v>
      </c>
      <c r="B589" s="165">
        <v>4884</v>
      </c>
      <c r="C589" s="166" t="s">
        <v>3803</v>
      </c>
      <c r="D589" s="166" t="str">
        <f t="shared" si="18"/>
        <v>OPĆINSKO DRŽAVNO ODVJETNIŠTVO U SPLITU (4884)</v>
      </c>
      <c r="E589" s="166" t="s">
        <v>3804</v>
      </c>
      <c r="F589" s="166" t="s">
        <v>353</v>
      </c>
      <c r="G589" s="167">
        <v>3161242</v>
      </c>
      <c r="H589" s="168" t="s">
        <v>3805</v>
      </c>
      <c r="J589" s="157"/>
    </row>
    <row r="590" spans="1:10" ht="15" customHeight="1">
      <c r="A590" s="164">
        <f t="shared" si="19"/>
        <v>587</v>
      </c>
      <c r="B590" s="165">
        <v>4892</v>
      </c>
      <c r="C590" s="166" t="s">
        <v>3806</v>
      </c>
      <c r="D590" s="166" t="str">
        <f t="shared" si="18"/>
        <v>OPĆINSKO DRŽAVNO ODVJETNIŠTVO U ŠIBENIKU (4892)</v>
      </c>
      <c r="E590" s="166" t="s">
        <v>3807</v>
      </c>
      <c r="F590" s="166" t="s">
        <v>517</v>
      </c>
      <c r="G590" s="167">
        <v>3019829</v>
      </c>
      <c r="H590" s="168" t="s">
        <v>3808</v>
      </c>
      <c r="J590" s="157"/>
    </row>
    <row r="591" spans="1:10" ht="15" customHeight="1">
      <c r="A591" s="164">
        <f t="shared" si="19"/>
        <v>588</v>
      </c>
      <c r="B591" s="165">
        <v>4913</v>
      </c>
      <c r="C591" s="166" t="s">
        <v>3809</v>
      </c>
      <c r="D591" s="166" t="str">
        <f t="shared" si="18"/>
        <v>OPĆINSKO DRŽAVNO ODVJETNIŠTVO U VARAŽDINU (4913)</v>
      </c>
      <c r="E591" s="166" t="s">
        <v>3810</v>
      </c>
      <c r="F591" s="166" t="s">
        <v>3614</v>
      </c>
      <c r="G591" s="167">
        <v>3006735</v>
      </c>
      <c r="H591" s="168" t="s">
        <v>3811</v>
      </c>
      <c r="J591" s="157"/>
    </row>
    <row r="592" spans="1:10" ht="15" customHeight="1">
      <c r="A592" s="164">
        <f t="shared" si="19"/>
        <v>589</v>
      </c>
      <c r="B592" s="165">
        <v>4921</v>
      </c>
      <c r="C592" s="166" t="s">
        <v>3812</v>
      </c>
      <c r="D592" s="166" t="str">
        <f t="shared" si="18"/>
        <v>OPĆINSKO DRŽAVNO ODVJETNIŠTVO U VELIKOJ GORICI (4921)</v>
      </c>
      <c r="E592" s="166" t="s">
        <v>3748</v>
      </c>
      <c r="F592" s="166" t="s">
        <v>2390</v>
      </c>
      <c r="G592" s="167">
        <v>3216373</v>
      </c>
      <c r="H592" s="168" t="s">
        <v>3813</v>
      </c>
      <c r="J592" s="157"/>
    </row>
    <row r="593" spans="1:10" ht="15" customHeight="1">
      <c r="A593" s="164">
        <f t="shared" si="19"/>
        <v>590</v>
      </c>
      <c r="B593" s="165">
        <v>50506</v>
      </c>
      <c r="C593" s="166" t="s">
        <v>3814</v>
      </c>
      <c r="D593" s="166" t="str">
        <f t="shared" si="18"/>
        <v>OPĆINSKO DRŽAVNO ODVJETNIŠTVO U VINKOVCIMA (50506)</v>
      </c>
      <c r="E593" s="166" t="s">
        <v>3689</v>
      </c>
      <c r="F593" s="166" t="s">
        <v>3255</v>
      </c>
      <c r="G593" s="169" t="s">
        <v>3815</v>
      </c>
      <c r="H593" s="168" t="s">
        <v>3816</v>
      </c>
      <c r="J593" s="157"/>
    </row>
    <row r="594" spans="1:10" ht="15" customHeight="1">
      <c r="A594" s="164">
        <f t="shared" si="19"/>
        <v>591</v>
      </c>
      <c r="B594" s="165">
        <v>4948</v>
      </c>
      <c r="C594" s="166" t="s">
        <v>3817</v>
      </c>
      <c r="D594" s="166" t="str">
        <f t="shared" si="18"/>
        <v>OPĆINSKO DRŽAVNO ODVJETNIŠTVO U VIROVITICI (4948)</v>
      </c>
      <c r="E594" s="166" t="s">
        <v>3818</v>
      </c>
      <c r="F594" s="166" t="s">
        <v>520</v>
      </c>
      <c r="G594" s="167">
        <v>3149625</v>
      </c>
      <c r="H594" s="168" t="s">
        <v>3819</v>
      </c>
      <c r="J594" s="157"/>
    </row>
    <row r="595" spans="1:10" ht="15" customHeight="1">
      <c r="A595" s="164">
        <f t="shared" si="19"/>
        <v>592</v>
      </c>
      <c r="B595" s="165">
        <v>4956</v>
      </c>
      <c r="C595" s="166" t="s">
        <v>3820</v>
      </c>
      <c r="D595" s="166" t="str">
        <f t="shared" si="18"/>
        <v>OPĆINSKO DRŽAVNO ODVJETNIŠTVO U VUKOVARU (4956)</v>
      </c>
      <c r="E595" s="166" t="s">
        <v>3655</v>
      </c>
      <c r="F595" s="166" t="s">
        <v>494</v>
      </c>
      <c r="G595" s="167">
        <v>3008894</v>
      </c>
      <c r="H595" s="168" t="s">
        <v>3821</v>
      </c>
      <c r="J595" s="157"/>
    </row>
    <row r="596" spans="1:10" ht="15" customHeight="1">
      <c r="A596" s="164">
        <f t="shared" si="19"/>
        <v>593</v>
      </c>
      <c r="B596" s="165">
        <v>4972</v>
      </c>
      <c r="C596" s="166" t="s">
        <v>3822</v>
      </c>
      <c r="D596" s="166" t="str">
        <f t="shared" si="18"/>
        <v>OPĆINSKO DRŽAVNO ODVJETNIŠTVO U ZADRU (4972)</v>
      </c>
      <c r="E596" s="166" t="s">
        <v>3823</v>
      </c>
      <c r="F596" s="166" t="s">
        <v>309</v>
      </c>
      <c r="G596" s="167">
        <v>3174786</v>
      </c>
      <c r="H596" s="168" t="s">
        <v>3824</v>
      </c>
      <c r="J596" s="157"/>
    </row>
    <row r="597" spans="1:10" ht="15" customHeight="1">
      <c r="A597" s="164">
        <f t="shared" si="19"/>
        <v>594</v>
      </c>
      <c r="B597" s="165">
        <v>4989</v>
      </c>
      <c r="C597" s="166" t="s">
        <v>3825</v>
      </c>
      <c r="D597" s="166" t="str">
        <f t="shared" si="18"/>
        <v>OPĆINSKO KAZNENO DRŽAVNO ODVJETNIŠTVO U ZAGREBU (4989)</v>
      </c>
      <c r="E597" s="166" t="s">
        <v>3826</v>
      </c>
      <c r="F597" s="166" t="s">
        <v>268</v>
      </c>
      <c r="G597" s="167">
        <v>3277135</v>
      </c>
      <c r="H597" s="168" t="s">
        <v>3827</v>
      </c>
      <c r="J597" s="157"/>
    </row>
    <row r="598" spans="1:10" ht="15" customHeight="1">
      <c r="A598" s="164">
        <f t="shared" si="19"/>
        <v>595</v>
      </c>
      <c r="B598" s="165">
        <v>4997</v>
      </c>
      <c r="C598" s="166" t="s">
        <v>3828</v>
      </c>
      <c r="D598" s="166" t="str">
        <f t="shared" si="18"/>
        <v>OPĆINSKO DRŽAVNO ODVJETNIŠTVO U ZLATARU (4997)</v>
      </c>
      <c r="E598" s="166" t="s">
        <v>3763</v>
      </c>
      <c r="F598" s="166" t="s">
        <v>3764</v>
      </c>
      <c r="G598" s="167">
        <v>3433811</v>
      </c>
      <c r="H598" s="168" t="s">
        <v>3829</v>
      </c>
      <c r="J598" s="157"/>
    </row>
    <row r="599" spans="1:10" ht="15" customHeight="1">
      <c r="A599" s="164">
        <f t="shared" si="19"/>
        <v>596</v>
      </c>
      <c r="B599" s="165">
        <v>52356</v>
      </c>
      <c r="C599" s="166" t="s">
        <v>3830</v>
      </c>
      <c r="D599" s="166" t="str">
        <f t="shared" si="18"/>
        <v>OPĆINSKO GRAĐANSKO DRŽAVNO ODVJETNIŠTVO U ZAGREBU (52356)</v>
      </c>
      <c r="E599" s="166" t="s">
        <v>3831</v>
      </c>
      <c r="F599" s="166" t="s">
        <v>268</v>
      </c>
      <c r="G599" s="167">
        <v>5545471</v>
      </c>
      <c r="H599" s="168" t="s">
        <v>3832</v>
      </c>
      <c r="J599" s="157"/>
    </row>
    <row r="600" spans="1:10" ht="15" customHeight="1">
      <c r="A600" s="164">
        <f t="shared" si="19"/>
        <v>597</v>
      </c>
      <c r="B600" s="165">
        <v>23649</v>
      </c>
      <c r="C600" s="166" t="s">
        <v>3833</v>
      </c>
      <c r="D600" s="166" t="str">
        <f t="shared" si="18"/>
        <v>DRŽAVNO ODVJETNIŠTVO URED ZA SUZBIJANJE KORUPCIJE I ORGANIZIRANOG KRIMINALITETA  (23649)</v>
      </c>
      <c r="E600" s="166" t="s">
        <v>3834</v>
      </c>
      <c r="F600" s="166" t="s">
        <v>268</v>
      </c>
      <c r="G600" s="167">
        <v>1597965</v>
      </c>
      <c r="H600" s="168" t="s">
        <v>3835</v>
      </c>
      <c r="J600" s="157"/>
    </row>
    <row r="601" spans="1:10" ht="15" customHeight="1">
      <c r="A601" s="164">
        <f t="shared" si="19"/>
        <v>598</v>
      </c>
      <c r="B601" s="165">
        <v>46420</v>
      </c>
      <c r="C601" s="190" t="s">
        <v>3836</v>
      </c>
      <c r="D601" s="166" t="str">
        <f t="shared" si="18"/>
        <v>DRŽAVNA ŠKOLA ZA JAVNU UPRAVU (46420)</v>
      </c>
      <c r="E601" s="166" t="s">
        <v>3837</v>
      </c>
      <c r="F601" s="166" t="s">
        <v>268</v>
      </c>
      <c r="G601" s="167">
        <v>2720736</v>
      </c>
      <c r="H601" s="168" t="s">
        <v>3838</v>
      </c>
      <c r="J601" s="157"/>
    </row>
    <row r="602" spans="1:10" ht="15" customHeight="1">
      <c r="A602" s="152">
        <f t="shared" si="19"/>
        <v>599</v>
      </c>
      <c r="B602" s="159">
        <v>6040</v>
      </c>
      <c r="C602" s="160" t="s">
        <v>3839</v>
      </c>
      <c r="D602" s="166" t="str">
        <f t="shared" si="18"/>
        <v>URED PUČKOG PRAVOBRANITELJA (6040)</v>
      </c>
      <c r="E602" s="160" t="s">
        <v>3840</v>
      </c>
      <c r="F602" s="160" t="s">
        <v>268</v>
      </c>
      <c r="G602" s="161">
        <v>515655</v>
      </c>
      <c r="H602" s="162" t="s">
        <v>3841</v>
      </c>
      <c r="J602" s="157"/>
    </row>
    <row r="603" spans="1:10" ht="15" customHeight="1">
      <c r="A603" s="152">
        <f t="shared" si="19"/>
        <v>600</v>
      </c>
      <c r="B603" s="159">
        <v>24027</v>
      </c>
      <c r="C603" s="160" t="s">
        <v>3842</v>
      </c>
      <c r="D603" s="166" t="str">
        <f t="shared" si="18"/>
        <v>PRAVOBRANITELJ ZA DJECU (24027)</v>
      </c>
      <c r="E603" s="160" t="s">
        <v>3843</v>
      </c>
      <c r="F603" s="160" t="s">
        <v>268</v>
      </c>
      <c r="G603" s="161">
        <v>1748068</v>
      </c>
      <c r="H603" s="162" t="s">
        <v>3844</v>
      </c>
      <c r="J603" s="157"/>
    </row>
    <row r="604" spans="1:10" ht="15" customHeight="1">
      <c r="A604" s="152">
        <f t="shared" si="19"/>
        <v>601</v>
      </c>
      <c r="B604" s="159">
        <v>24060</v>
      </c>
      <c r="C604" s="160" t="s">
        <v>3845</v>
      </c>
      <c r="D604" s="166" t="str">
        <f t="shared" si="18"/>
        <v>PRAVOBRANITELJ/ICA ZA RAVNOPRAVNOST SPOLOVA (24060)</v>
      </c>
      <c r="E604" s="160" t="s">
        <v>3846</v>
      </c>
      <c r="F604" s="160" t="s">
        <v>268</v>
      </c>
      <c r="G604" s="161">
        <v>1768832</v>
      </c>
      <c r="H604" s="162" t="s">
        <v>3847</v>
      </c>
      <c r="J604" s="157"/>
    </row>
    <row r="605" spans="1:10" ht="15" customHeight="1">
      <c r="A605" s="152">
        <f t="shared" si="19"/>
        <v>602</v>
      </c>
      <c r="B605" s="159">
        <v>43564</v>
      </c>
      <c r="C605" s="160" t="s">
        <v>3848</v>
      </c>
      <c r="D605" s="166" t="str">
        <f t="shared" si="18"/>
        <v>PRAVOBRANITELJICA ZA OSOBE S INVALIDITETOM (43564)</v>
      </c>
      <c r="E605" s="160" t="s">
        <v>3849</v>
      </c>
      <c r="F605" s="160" t="s">
        <v>268</v>
      </c>
      <c r="G605" s="161">
        <v>2397161</v>
      </c>
      <c r="H605" s="162" t="s">
        <v>3850</v>
      </c>
      <c r="J605" s="157"/>
    </row>
    <row r="606" spans="1:10" ht="15" customHeight="1">
      <c r="A606" s="152">
        <f t="shared" si="19"/>
        <v>603</v>
      </c>
      <c r="B606" s="159">
        <v>6099</v>
      </c>
      <c r="C606" s="160" t="s">
        <v>3851</v>
      </c>
      <c r="D606" s="166" t="str">
        <f t="shared" si="18"/>
        <v>DRŽAVNI ZAVOD ZA STATISTIKU (6099)</v>
      </c>
      <c r="E606" s="160" t="s">
        <v>3852</v>
      </c>
      <c r="F606" s="160" t="s">
        <v>268</v>
      </c>
      <c r="G606" s="161">
        <v>3220338</v>
      </c>
      <c r="H606" s="162" t="s">
        <v>3853</v>
      </c>
      <c r="J606" s="157"/>
    </row>
    <row r="607" spans="1:10" ht="15" customHeight="1">
      <c r="A607" s="152">
        <f t="shared" si="19"/>
        <v>604</v>
      </c>
      <c r="B607" s="159">
        <v>6138</v>
      </c>
      <c r="C607" s="160" t="s">
        <v>3854</v>
      </c>
      <c r="D607" s="166" t="str">
        <f t="shared" si="18"/>
        <v>DRŽAVNI URED ZA REVIZIJU (6138)</v>
      </c>
      <c r="E607" s="160" t="s">
        <v>3855</v>
      </c>
      <c r="F607" s="160" t="s">
        <v>268</v>
      </c>
      <c r="G607" s="161">
        <v>687979</v>
      </c>
      <c r="H607" s="162" t="s">
        <v>3856</v>
      </c>
      <c r="J607" s="157"/>
    </row>
    <row r="608" spans="1:10" ht="15" customHeight="1">
      <c r="A608" s="152">
        <f t="shared" si="19"/>
        <v>605</v>
      </c>
      <c r="B608" s="159">
        <v>24094</v>
      </c>
      <c r="C608" s="160" t="s">
        <v>3857</v>
      </c>
      <c r="D608" s="166" t="str">
        <f t="shared" si="18"/>
        <v>DRŽAVNA KOMISIJA ZA KONTROLU POSTUPAKA JAVNE NABAVE (24094)</v>
      </c>
      <c r="E608" s="160" t="s">
        <v>3858</v>
      </c>
      <c r="F608" s="160" t="s">
        <v>268</v>
      </c>
      <c r="G608" s="161">
        <v>1777831</v>
      </c>
      <c r="H608" s="162" t="s">
        <v>3859</v>
      </c>
      <c r="J608" s="157"/>
    </row>
    <row r="609" spans="1:10" ht="15" customHeight="1">
      <c r="A609" s="152">
        <f t="shared" si="19"/>
        <v>606</v>
      </c>
      <c r="B609" s="159">
        <v>50709</v>
      </c>
      <c r="C609" s="160" t="s">
        <v>3860</v>
      </c>
      <c r="D609" s="166" t="str">
        <f t="shared" si="18"/>
        <v>DRŽAVNI INSPEKTORAT (50709)</v>
      </c>
      <c r="E609" s="160" t="s">
        <v>3861</v>
      </c>
      <c r="F609" s="160" t="s">
        <v>268</v>
      </c>
      <c r="G609" s="161">
        <v>5068711</v>
      </c>
      <c r="H609" s="162" t="s">
        <v>3862</v>
      </c>
      <c r="J609" s="157"/>
    </row>
    <row r="610" spans="1:10" ht="15" customHeight="1">
      <c r="A610" s="152">
        <f t="shared" si="19"/>
        <v>607</v>
      </c>
      <c r="B610" s="159">
        <v>23987</v>
      </c>
      <c r="C610" s="160" t="s">
        <v>3863</v>
      </c>
      <c r="D610" s="166" t="str">
        <f t="shared" si="18"/>
        <v>URED VIJEĆA ZA NACIONALNU SIGURNOST (23987)</v>
      </c>
      <c r="E610" s="160" t="s">
        <v>3864</v>
      </c>
      <c r="F610" s="160" t="s">
        <v>268</v>
      </c>
      <c r="G610" s="161">
        <v>1730100</v>
      </c>
      <c r="H610" s="162" t="s">
        <v>3865</v>
      </c>
      <c r="J610" s="157"/>
    </row>
    <row r="611" spans="1:10" ht="15" customHeight="1">
      <c r="A611" s="152">
        <f t="shared" si="19"/>
        <v>608</v>
      </c>
      <c r="B611" s="159">
        <v>42750</v>
      </c>
      <c r="C611" s="160" t="s">
        <v>3866</v>
      </c>
      <c r="D611" s="166" t="str">
        <f t="shared" si="18"/>
        <v>OPERATIVNO-TEHNIČKI CENTAR ZA NADZOR TELEKOMUNIKACIJA (42750)</v>
      </c>
      <c r="E611" s="160" t="s">
        <v>3867</v>
      </c>
      <c r="F611" s="160" t="s">
        <v>268</v>
      </c>
      <c r="G611" s="161">
        <v>2255308</v>
      </c>
      <c r="H611" s="162" t="s">
        <v>3868</v>
      </c>
      <c r="J611" s="157"/>
    </row>
    <row r="612" spans="1:10" ht="15" customHeight="1">
      <c r="A612" s="152">
        <f t="shared" si="19"/>
        <v>609</v>
      </c>
      <c r="B612" s="159">
        <v>42768</v>
      </c>
      <c r="C612" s="160" t="s">
        <v>3869</v>
      </c>
      <c r="D612" s="166" t="str">
        <f t="shared" si="18"/>
        <v>ZAVOD ZA SIGURNOST INFORMACIJSKIH SUSTAVA (42768)</v>
      </c>
      <c r="E612" s="160" t="s">
        <v>3870</v>
      </c>
      <c r="F612" s="160" t="s">
        <v>268</v>
      </c>
      <c r="G612" s="161">
        <v>2255294</v>
      </c>
      <c r="H612" s="162" t="s">
        <v>3871</v>
      </c>
      <c r="J612" s="157"/>
    </row>
    <row r="613" spans="1:10" ht="15" customHeight="1">
      <c r="A613" s="152">
        <f t="shared" si="19"/>
        <v>610</v>
      </c>
      <c r="B613" s="159">
        <v>25860</v>
      </c>
      <c r="C613" s="160" t="s">
        <v>3872</v>
      </c>
      <c r="D613" s="166" t="str">
        <f t="shared" si="18"/>
        <v>AGENCIJA ZA ZAŠTITU OSOBNIH PODATAKA (25860)</v>
      </c>
      <c r="E613" s="160" t="s">
        <v>3873</v>
      </c>
      <c r="F613" s="160" t="s">
        <v>268</v>
      </c>
      <c r="G613" s="161">
        <v>1837907</v>
      </c>
      <c r="H613" s="162" t="s">
        <v>3874</v>
      </c>
      <c r="J613" s="157"/>
    </row>
    <row r="614" spans="1:10" ht="15" customHeight="1" thickBot="1">
      <c r="A614" s="152">
        <f t="shared" si="19"/>
        <v>611</v>
      </c>
      <c r="B614" s="159">
        <v>48226</v>
      </c>
      <c r="C614" s="191" t="s">
        <v>3875</v>
      </c>
      <c r="D614" s="166" t="str">
        <f t="shared" si="18"/>
        <v>POVJERENIK ZA INFORMIRANJE (48226)</v>
      </c>
      <c r="E614" s="191" t="s">
        <v>3876</v>
      </c>
      <c r="F614" s="191" t="s">
        <v>268</v>
      </c>
      <c r="G614" s="192">
        <v>4126904</v>
      </c>
      <c r="H614" s="193">
        <v>68011638990</v>
      </c>
      <c r="J614" s="157"/>
    </row>
    <row r="615" spans="1:10" ht="29.25" customHeight="1" thickTop="1">
      <c r="A615" s="407" t="s">
        <v>3877</v>
      </c>
      <c r="B615" s="407"/>
      <c r="C615" s="407"/>
      <c r="D615" s="407"/>
      <c r="E615" s="407"/>
      <c r="F615" s="407"/>
      <c r="G615" s="407"/>
      <c r="H615" s="407"/>
    </row>
    <row r="616" spans="1:10" ht="15" customHeight="1">
      <c r="B616" s="195"/>
      <c r="H616" s="197"/>
    </row>
    <row r="617" spans="1:10" ht="15" customHeight="1">
      <c r="B617" s="195"/>
      <c r="H617" s="197"/>
    </row>
    <row r="618" spans="1:10" ht="15" customHeight="1">
      <c r="B618" s="195"/>
      <c r="H618" s="197"/>
    </row>
    <row r="619" spans="1:10" ht="15" customHeight="1">
      <c r="B619" s="195"/>
      <c r="H619" s="197"/>
    </row>
    <row r="620" spans="1:10" ht="15" customHeight="1">
      <c r="B620" s="195"/>
      <c r="H620" s="197"/>
    </row>
    <row r="621" spans="1:10" ht="15" customHeight="1">
      <c r="A621" s="142"/>
      <c r="B621" s="195"/>
      <c r="H621" s="197"/>
    </row>
    <row r="622" spans="1:10" ht="15" customHeight="1">
      <c r="A622" s="142"/>
      <c r="B622" s="195"/>
      <c r="H622" s="197"/>
    </row>
    <row r="623" spans="1:10" ht="15" customHeight="1">
      <c r="A623" s="142"/>
      <c r="B623" s="195"/>
      <c r="H623" s="197"/>
    </row>
    <row r="624" spans="1:10" ht="15" customHeight="1">
      <c r="A624" s="142"/>
      <c r="B624" s="195"/>
      <c r="H624" s="197"/>
    </row>
    <row r="625" spans="1:8" ht="15" customHeight="1">
      <c r="A625" s="142"/>
      <c r="B625" s="195"/>
      <c r="H625" s="197"/>
    </row>
    <row r="626" spans="1:8" ht="15" customHeight="1">
      <c r="A626" s="142"/>
      <c r="B626" s="195"/>
      <c r="H626" s="197"/>
    </row>
    <row r="627" spans="1:8" ht="15" customHeight="1">
      <c r="A627" s="142"/>
      <c r="B627" s="195"/>
      <c r="H627" s="197"/>
    </row>
    <row r="628" spans="1:8" ht="15" customHeight="1">
      <c r="A628" s="142"/>
      <c r="B628" s="195"/>
      <c r="H628" s="197"/>
    </row>
    <row r="629" spans="1:8" ht="15" customHeight="1">
      <c r="A629" s="142"/>
      <c r="B629" s="195"/>
      <c r="H629" s="197"/>
    </row>
    <row r="630" spans="1:8" ht="15" customHeight="1">
      <c r="A630" s="142"/>
      <c r="B630" s="195"/>
      <c r="H630" s="197"/>
    </row>
    <row r="631" spans="1:8" ht="15" customHeight="1">
      <c r="A631" s="142"/>
      <c r="B631" s="195"/>
      <c r="H631" s="197"/>
    </row>
    <row r="632" spans="1:8" ht="15" customHeight="1">
      <c r="A632" s="142"/>
      <c r="B632" s="195"/>
      <c r="H632" s="197"/>
    </row>
    <row r="633" spans="1:8" ht="15" customHeight="1">
      <c r="A633" s="142"/>
      <c r="B633" s="195"/>
      <c r="H633" s="197"/>
    </row>
    <row r="634" spans="1:8" ht="15" customHeight="1">
      <c r="A634" s="142"/>
      <c r="B634" s="195"/>
      <c r="H634" s="197"/>
    </row>
    <row r="635" spans="1:8" ht="15" customHeight="1">
      <c r="A635" s="142"/>
      <c r="B635" s="195"/>
      <c r="H635" s="197"/>
    </row>
    <row r="636" spans="1:8" ht="15" customHeight="1">
      <c r="A636" s="142"/>
      <c r="B636" s="195"/>
      <c r="H636" s="197"/>
    </row>
    <row r="637" spans="1:8" ht="15" customHeight="1">
      <c r="A637" s="142"/>
      <c r="B637" s="195"/>
      <c r="H637" s="197"/>
    </row>
    <row r="638" spans="1:8" ht="15" customHeight="1">
      <c r="A638" s="142"/>
      <c r="B638" s="195"/>
      <c r="H638" s="197"/>
    </row>
    <row r="639" spans="1:8" ht="15" customHeight="1">
      <c r="A639" s="142"/>
      <c r="B639" s="195"/>
      <c r="H639" s="197"/>
    </row>
    <row r="640" spans="1:8" ht="15" customHeight="1">
      <c r="A640" s="142"/>
      <c r="B640" s="195"/>
      <c r="H640" s="197"/>
    </row>
    <row r="641" spans="1:8" ht="15" customHeight="1">
      <c r="A641" s="142"/>
      <c r="B641" s="195"/>
      <c r="H641" s="197"/>
    </row>
    <row r="642" spans="1:8" ht="15" customHeight="1">
      <c r="A642" s="142"/>
      <c r="B642" s="195"/>
      <c r="H642" s="197"/>
    </row>
    <row r="643" spans="1:8" ht="15" customHeight="1">
      <c r="A643" s="142"/>
      <c r="B643" s="195"/>
      <c r="H643" s="197"/>
    </row>
    <row r="644" spans="1:8" ht="15" customHeight="1">
      <c r="A644" s="142"/>
      <c r="B644" s="195"/>
      <c r="H644" s="197"/>
    </row>
    <row r="645" spans="1:8" ht="15" customHeight="1">
      <c r="A645" s="142"/>
      <c r="B645" s="195"/>
      <c r="H645" s="197"/>
    </row>
    <row r="646" spans="1:8" ht="15" customHeight="1">
      <c r="A646" s="142"/>
      <c r="B646" s="195"/>
      <c r="H646" s="197"/>
    </row>
    <row r="647" spans="1:8" ht="15" customHeight="1">
      <c r="A647" s="142"/>
      <c r="B647" s="195"/>
      <c r="H647" s="197"/>
    </row>
    <row r="648" spans="1:8" ht="15" customHeight="1">
      <c r="A648" s="142"/>
      <c r="B648" s="195"/>
      <c r="H648" s="197"/>
    </row>
    <row r="649" spans="1:8" ht="15" customHeight="1">
      <c r="A649" s="142"/>
      <c r="B649" s="195"/>
      <c r="H649" s="197"/>
    </row>
    <row r="650" spans="1:8" ht="15" customHeight="1">
      <c r="A650" s="142"/>
      <c r="B650" s="195"/>
      <c r="H650" s="197"/>
    </row>
    <row r="651" spans="1:8" ht="15" customHeight="1">
      <c r="A651" s="142"/>
      <c r="B651" s="195"/>
      <c r="H651" s="197"/>
    </row>
    <row r="652" spans="1:8" ht="15" customHeight="1">
      <c r="A652" s="142"/>
      <c r="B652" s="195"/>
      <c r="H652" s="197"/>
    </row>
    <row r="653" spans="1:8" ht="15" customHeight="1">
      <c r="A653" s="142"/>
      <c r="B653" s="195"/>
      <c r="H653" s="197"/>
    </row>
    <row r="654" spans="1:8" ht="15" customHeight="1">
      <c r="A654" s="142"/>
      <c r="B654" s="195"/>
      <c r="H654" s="197"/>
    </row>
    <row r="655" spans="1:8" ht="15" customHeight="1">
      <c r="A655" s="142"/>
      <c r="B655" s="195"/>
      <c r="H655" s="197"/>
    </row>
    <row r="656" spans="1:8" ht="15" customHeight="1">
      <c r="A656" s="142"/>
      <c r="B656" s="195"/>
      <c r="H656" s="197"/>
    </row>
    <row r="657" spans="1:8" ht="15" customHeight="1">
      <c r="A657" s="142"/>
      <c r="B657" s="195"/>
      <c r="H657" s="197"/>
    </row>
    <row r="658" spans="1:8" ht="15" customHeight="1">
      <c r="A658" s="142"/>
      <c r="B658" s="195"/>
      <c r="H658" s="197"/>
    </row>
    <row r="659" spans="1:8" ht="15" customHeight="1">
      <c r="A659" s="142"/>
      <c r="B659" s="195"/>
      <c r="H659" s="197"/>
    </row>
    <row r="660" spans="1:8" ht="15" customHeight="1">
      <c r="A660" s="142"/>
      <c r="B660" s="195"/>
      <c r="H660" s="197"/>
    </row>
    <row r="661" spans="1:8" ht="15" customHeight="1">
      <c r="A661" s="142"/>
      <c r="B661" s="195"/>
      <c r="H661" s="197"/>
    </row>
    <row r="662" spans="1:8" ht="15" customHeight="1">
      <c r="A662" s="142"/>
      <c r="B662" s="195"/>
      <c r="H662" s="197"/>
    </row>
    <row r="663" spans="1:8" ht="15" customHeight="1">
      <c r="A663" s="142"/>
      <c r="B663" s="195"/>
      <c r="H663" s="197"/>
    </row>
    <row r="664" spans="1:8" ht="15" customHeight="1">
      <c r="A664" s="142"/>
      <c r="B664" s="195"/>
      <c r="H664" s="197"/>
    </row>
    <row r="665" spans="1:8" ht="15" customHeight="1">
      <c r="A665" s="142"/>
      <c r="B665" s="195"/>
      <c r="H665" s="197"/>
    </row>
    <row r="666" spans="1:8" ht="15" customHeight="1">
      <c r="A666" s="142"/>
      <c r="B666" s="195"/>
      <c r="H666" s="197"/>
    </row>
    <row r="667" spans="1:8" ht="15" customHeight="1">
      <c r="A667" s="142"/>
      <c r="B667" s="195"/>
      <c r="H667" s="197"/>
    </row>
    <row r="668" spans="1:8" ht="15" customHeight="1">
      <c r="A668" s="142"/>
      <c r="B668" s="195"/>
      <c r="H668" s="197"/>
    </row>
    <row r="669" spans="1:8" ht="15" customHeight="1">
      <c r="A669" s="142"/>
      <c r="B669" s="195"/>
      <c r="H669" s="197"/>
    </row>
    <row r="670" spans="1:8" ht="15" customHeight="1">
      <c r="A670" s="142"/>
      <c r="B670" s="195"/>
      <c r="H670" s="197"/>
    </row>
    <row r="671" spans="1:8" ht="15" customHeight="1">
      <c r="A671" s="142"/>
      <c r="B671" s="195"/>
      <c r="H671" s="197"/>
    </row>
    <row r="672" spans="1:8" ht="15" customHeight="1">
      <c r="A672" s="142"/>
      <c r="B672" s="195"/>
      <c r="H672" s="197"/>
    </row>
    <row r="673" spans="1:8" ht="15" customHeight="1">
      <c r="A673" s="142"/>
      <c r="B673" s="195"/>
      <c r="H673" s="197"/>
    </row>
    <row r="674" spans="1:8" ht="15" customHeight="1">
      <c r="A674" s="142"/>
      <c r="B674" s="195"/>
      <c r="H674" s="197"/>
    </row>
    <row r="675" spans="1:8" ht="15" customHeight="1">
      <c r="A675" s="142"/>
      <c r="B675" s="195"/>
      <c r="H675" s="197"/>
    </row>
    <row r="676" spans="1:8" ht="15" customHeight="1">
      <c r="A676" s="142"/>
      <c r="B676" s="195"/>
      <c r="H676" s="197"/>
    </row>
    <row r="677" spans="1:8" ht="15" customHeight="1">
      <c r="A677" s="142"/>
      <c r="B677" s="195"/>
      <c r="H677" s="197"/>
    </row>
    <row r="678" spans="1:8" ht="15" customHeight="1">
      <c r="A678" s="142"/>
      <c r="B678" s="195"/>
      <c r="H678" s="197"/>
    </row>
    <row r="679" spans="1:8" ht="15" customHeight="1">
      <c r="A679" s="142"/>
      <c r="B679" s="195"/>
      <c r="H679" s="197"/>
    </row>
    <row r="680" spans="1:8" ht="15" customHeight="1">
      <c r="A680" s="142"/>
      <c r="B680" s="195"/>
      <c r="H680" s="197"/>
    </row>
    <row r="681" spans="1:8" ht="15" customHeight="1">
      <c r="A681" s="142"/>
      <c r="B681" s="195"/>
      <c r="H681" s="197"/>
    </row>
    <row r="682" spans="1:8" ht="15" customHeight="1">
      <c r="A682" s="142"/>
      <c r="B682" s="195"/>
      <c r="H682" s="197"/>
    </row>
    <row r="683" spans="1:8" ht="15" customHeight="1">
      <c r="A683" s="142"/>
      <c r="B683" s="195"/>
      <c r="H683" s="197"/>
    </row>
    <row r="684" spans="1:8" ht="15" customHeight="1">
      <c r="A684" s="142"/>
      <c r="B684" s="195"/>
      <c r="H684" s="197"/>
    </row>
    <row r="685" spans="1:8" ht="15" customHeight="1">
      <c r="B685" s="195"/>
      <c r="H685" s="197"/>
    </row>
    <row r="686" spans="1:8" s="157" customFormat="1" ht="15" customHeight="1">
      <c r="A686" s="194"/>
      <c r="B686" s="195"/>
      <c r="C686" s="195"/>
      <c r="D686" s="195"/>
      <c r="E686" s="195"/>
      <c r="F686" s="196"/>
      <c r="G686" s="195"/>
      <c r="H686" s="197"/>
    </row>
    <row r="687" spans="1:8" s="157" customFormat="1" ht="15" customHeight="1">
      <c r="A687" s="194"/>
      <c r="B687" s="195"/>
      <c r="C687" s="195"/>
      <c r="D687" s="195"/>
      <c r="E687" s="195"/>
      <c r="F687" s="196"/>
      <c r="G687" s="195"/>
      <c r="H687" s="198"/>
    </row>
    <row r="688" spans="1:8" s="157" customFormat="1" ht="15" customHeight="1">
      <c r="A688" s="194"/>
      <c r="B688" s="195"/>
      <c r="C688" s="195"/>
      <c r="D688" s="195"/>
      <c r="E688" s="195"/>
      <c r="F688" s="196"/>
      <c r="G688" s="195"/>
      <c r="H688" s="198"/>
    </row>
    <row r="689" spans="1:8" s="157" customFormat="1" ht="15" customHeight="1">
      <c r="A689" s="194"/>
      <c r="B689" s="195"/>
      <c r="C689" s="195"/>
      <c r="D689" s="195"/>
      <c r="E689" s="195"/>
      <c r="F689" s="196"/>
      <c r="G689" s="195"/>
      <c r="H689" s="198"/>
    </row>
    <row r="690" spans="1:8" s="157" customFormat="1" ht="15" customHeight="1">
      <c r="A690" s="194"/>
      <c r="B690" s="195"/>
      <c r="C690" s="195"/>
      <c r="D690" s="195"/>
      <c r="E690" s="195"/>
      <c r="F690" s="196"/>
      <c r="G690" s="195"/>
      <c r="H690" s="198"/>
    </row>
    <row r="691" spans="1:8" s="157" customFormat="1" ht="15" customHeight="1">
      <c r="A691" s="194"/>
      <c r="B691" s="195"/>
      <c r="C691" s="195"/>
      <c r="D691" s="195"/>
      <c r="E691" s="195"/>
      <c r="F691" s="196"/>
      <c r="G691" s="195"/>
      <c r="H691" s="198"/>
    </row>
    <row r="692" spans="1:8" s="157" customFormat="1" ht="15" customHeight="1">
      <c r="A692" s="194"/>
      <c r="B692" s="195"/>
      <c r="C692" s="195"/>
      <c r="D692" s="195"/>
      <c r="E692" s="195"/>
      <c r="F692" s="196"/>
      <c r="G692" s="195"/>
      <c r="H692" s="198"/>
    </row>
    <row r="693" spans="1:8" s="157" customFormat="1" ht="15" customHeight="1">
      <c r="A693" s="194"/>
      <c r="B693" s="195"/>
      <c r="C693" s="195"/>
      <c r="D693" s="195"/>
      <c r="E693" s="195"/>
      <c r="F693" s="196"/>
      <c r="G693" s="195"/>
      <c r="H693" s="198"/>
    </row>
    <row r="694" spans="1:8" s="157" customFormat="1" ht="15" customHeight="1">
      <c r="A694" s="194"/>
      <c r="B694" s="195"/>
      <c r="C694" s="195"/>
      <c r="D694" s="195"/>
      <c r="E694" s="195"/>
      <c r="F694" s="196"/>
      <c r="G694" s="195"/>
      <c r="H694" s="198"/>
    </row>
    <row r="695" spans="1:8" s="157" customFormat="1" ht="15" customHeight="1">
      <c r="A695" s="194"/>
      <c r="B695" s="195"/>
      <c r="C695" s="195"/>
      <c r="D695" s="195"/>
      <c r="E695" s="195"/>
      <c r="F695" s="196"/>
      <c r="G695" s="195"/>
      <c r="H695" s="198"/>
    </row>
    <row r="696" spans="1:8" s="157" customFormat="1" ht="15" customHeight="1">
      <c r="A696" s="194"/>
      <c r="B696" s="195"/>
      <c r="C696" s="195"/>
      <c r="D696" s="195"/>
      <c r="E696" s="195"/>
      <c r="F696" s="196"/>
      <c r="G696" s="195"/>
      <c r="H696" s="198"/>
    </row>
    <row r="697" spans="1:8" s="157" customFormat="1" ht="15" customHeight="1">
      <c r="A697" s="194"/>
      <c r="B697" s="195"/>
      <c r="C697" s="195"/>
      <c r="D697" s="195"/>
      <c r="E697" s="195"/>
      <c r="F697" s="196"/>
      <c r="G697" s="195"/>
      <c r="H697" s="198"/>
    </row>
    <row r="698" spans="1:8" s="157" customFormat="1" ht="15" customHeight="1">
      <c r="A698" s="194"/>
      <c r="B698" s="195"/>
      <c r="C698" s="195"/>
      <c r="D698" s="195"/>
      <c r="E698" s="195"/>
      <c r="F698" s="196"/>
      <c r="G698" s="195"/>
      <c r="H698" s="198"/>
    </row>
    <row r="699" spans="1:8" ht="15" customHeight="1">
      <c r="B699" s="195"/>
      <c r="H699" s="198"/>
    </row>
    <row r="700" spans="1:8" s="157" customFormat="1" ht="15" customHeight="1">
      <c r="A700" s="194"/>
      <c r="B700" s="195"/>
      <c r="C700" s="195"/>
      <c r="D700" s="195"/>
      <c r="E700" s="195"/>
      <c r="F700" s="196"/>
      <c r="G700" s="195"/>
      <c r="H700" s="197"/>
    </row>
    <row r="701" spans="1:8" s="157" customFormat="1" ht="15" customHeight="1">
      <c r="A701" s="194"/>
      <c r="B701" s="195"/>
      <c r="C701" s="195"/>
      <c r="D701" s="195"/>
      <c r="E701" s="195"/>
      <c r="F701" s="196"/>
      <c r="G701" s="195"/>
      <c r="H701" s="198"/>
    </row>
    <row r="702" spans="1:8" s="157" customFormat="1" ht="15" customHeight="1">
      <c r="A702" s="194"/>
      <c r="B702" s="195"/>
      <c r="C702" s="195"/>
      <c r="D702" s="195"/>
      <c r="E702" s="195"/>
      <c r="F702" s="196"/>
      <c r="G702" s="195"/>
      <c r="H702" s="198"/>
    </row>
    <row r="703" spans="1:8" s="157" customFormat="1" ht="15" customHeight="1">
      <c r="A703" s="194"/>
      <c r="B703" s="195"/>
      <c r="C703" s="195"/>
      <c r="D703" s="195"/>
      <c r="E703" s="195"/>
      <c r="F703" s="196"/>
      <c r="G703" s="195"/>
      <c r="H703" s="198"/>
    </row>
    <row r="704" spans="1:8" s="157" customFormat="1" ht="15" customHeight="1">
      <c r="A704" s="194"/>
      <c r="B704" s="195"/>
      <c r="C704" s="195"/>
      <c r="D704" s="195"/>
      <c r="E704" s="195"/>
      <c r="F704" s="196"/>
      <c r="G704" s="195"/>
      <c r="H704" s="198"/>
    </row>
    <row r="705" spans="1:8" s="157" customFormat="1" ht="15" customHeight="1">
      <c r="A705" s="194"/>
      <c r="B705" s="195"/>
      <c r="C705" s="195"/>
      <c r="D705" s="195"/>
      <c r="E705" s="195"/>
      <c r="F705" s="196"/>
      <c r="G705" s="195"/>
      <c r="H705" s="198"/>
    </row>
    <row r="706" spans="1:8" s="157" customFormat="1" ht="15" customHeight="1">
      <c r="A706" s="194"/>
      <c r="B706" s="195"/>
      <c r="C706" s="195"/>
      <c r="D706" s="195"/>
      <c r="E706" s="195"/>
      <c r="F706" s="196"/>
      <c r="G706" s="195"/>
      <c r="H706" s="198"/>
    </row>
    <row r="707" spans="1:8" s="157" customFormat="1" ht="15" customHeight="1">
      <c r="A707" s="194"/>
      <c r="B707" s="199"/>
      <c r="C707" s="195"/>
      <c r="D707" s="195"/>
      <c r="E707" s="195"/>
      <c r="F707" s="196"/>
      <c r="G707" s="195"/>
      <c r="H707" s="198"/>
    </row>
    <row r="708" spans="1:8" s="157" customFormat="1" ht="15" customHeight="1">
      <c r="A708" s="194"/>
      <c r="B708" s="199"/>
      <c r="C708" s="195"/>
      <c r="D708" s="195"/>
      <c r="E708" s="195"/>
      <c r="F708" s="196"/>
      <c r="G708" s="195"/>
      <c r="H708" s="198"/>
    </row>
    <row r="709" spans="1:8" s="157" customFormat="1" ht="15" customHeight="1">
      <c r="A709" s="194"/>
      <c r="B709" s="199"/>
      <c r="C709" s="195"/>
      <c r="D709" s="195"/>
      <c r="E709" s="195"/>
      <c r="F709" s="196"/>
      <c r="G709" s="195"/>
      <c r="H709" s="198"/>
    </row>
    <row r="710" spans="1:8" s="157" customFormat="1" ht="15" customHeight="1">
      <c r="A710" s="194"/>
      <c r="B710" s="199"/>
      <c r="C710" s="195"/>
      <c r="D710" s="195"/>
      <c r="E710" s="195"/>
      <c r="F710" s="196"/>
      <c r="G710" s="195"/>
      <c r="H710" s="198"/>
    </row>
    <row r="711" spans="1:8" s="157" customFormat="1" ht="15" customHeight="1">
      <c r="A711" s="194"/>
      <c r="B711" s="199"/>
      <c r="C711" s="195"/>
      <c r="D711" s="195"/>
      <c r="E711" s="195"/>
      <c r="F711" s="196"/>
      <c r="G711" s="195"/>
      <c r="H711" s="198"/>
    </row>
    <row r="712" spans="1:8" ht="15" customHeight="1">
      <c r="H712" s="198"/>
    </row>
    <row r="713" spans="1:8" ht="15" customHeight="1">
      <c r="H713" s="197"/>
    </row>
  </sheetData>
  <sheetProtection selectLockedCells="1" selectUnlockedCells="1"/>
  <mergeCells count="2">
    <mergeCell ref="A1:H1"/>
    <mergeCell ref="A615:H615"/>
  </mergeCells>
  <pageMargins left="0.31496062992125984" right="0.19685039370078741" top="0.35433070866141736" bottom="0.31496062992125984" header="0.15748031496062992" footer="0.15748031496062992"/>
  <pageSetup paperSize="9" scale="79" fitToHeight="0" orientation="landscape" useFirstPageNumber="1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W534"/>
  <sheetViews>
    <sheetView showGridLines="0" zoomScale="90" zoomScaleNormal="90" workbookViewId="0">
      <pane ySplit="2" topLeftCell="A3" activePane="bottomLeft" state="frozen"/>
      <selection pane="bottomLeft" activeCell="G3" sqref="G3:I11"/>
    </sheetView>
  </sheetViews>
  <sheetFormatPr defaultColWidth="0" defaultRowHeight="15" zeroHeight="1"/>
  <cols>
    <col min="1" max="1" width="7.85546875" bestFit="1" customWidth="1"/>
    <col min="2" max="2" width="33.7109375" customWidth="1"/>
    <col min="3" max="3" width="7" bestFit="1" customWidth="1"/>
    <col min="4" max="4" width="19" customWidth="1"/>
    <col min="5" max="5" width="13.140625" customWidth="1"/>
    <col min="6" max="6" width="46" customWidth="1"/>
    <col min="7" max="7" width="16.42578125" style="5" customWidth="1"/>
    <col min="8" max="8" width="17" style="5" customWidth="1"/>
    <col min="9" max="9" width="16.42578125" style="5" customWidth="1"/>
    <col min="10" max="10" width="46.85546875" customWidth="1"/>
    <col min="11" max="12" width="9.140625" hidden="1" customWidth="1"/>
    <col min="13" max="13" width="11.42578125" hidden="1" customWidth="1"/>
    <col min="14" max="14" width="9.140625" hidden="1" customWidth="1"/>
    <col min="15" max="15" width="26.42578125" hidden="1" customWidth="1"/>
    <col min="16" max="17" width="9.140625" hidden="1" customWidth="1"/>
    <col min="18" max="18" width="12.28515625" hidden="1" customWidth="1"/>
    <col min="19" max="19" width="23.7109375" hidden="1" customWidth="1"/>
    <col min="20" max="20" width="9.140625" hidden="1" customWidth="1"/>
    <col min="21" max="21" width="14.28515625" hidden="1" customWidth="1"/>
    <col min="22" max="16384" width="9.140625" hidden="1"/>
  </cols>
  <sheetData>
    <row r="1" spans="1:23" ht="37.5" customHeight="1">
      <c r="A1" s="388" t="s">
        <v>4040</v>
      </c>
      <c r="B1" s="388"/>
      <c r="C1" s="388"/>
      <c r="D1" s="388"/>
      <c r="E1" s="85" t="str">
        <f>IF(OR('OPĆI DIO'!C1="odaberite -",'OPĆI DIO'!C1=""),"Molimo odaberite proračunskog korisnika na radnom listu Opći podaci!","")</f>
        <v/>
      </c>
      <c r="I1" s="210" t="s">
        <v>4039</v>
      </c>
    </row>
    <row r="2" spans="1:23" ht="36" customHeight="1">
      <c r="A2" s="13" t="s">
        <v>37</v>
      </c>
      <c r="B2" s="13" t="s">
        <v>38</v>
      </c>
      <c r="C2" s="13" t="s">
        <v>39</v>
      </c>
      <c r="D2" s="13" t="s">
        <v>40</v>
      </c>
      <c r="E2" s="47" t="s">
        <v>649</v>
      </c>
      <c r="F2" s="13" t="s">
        <v>650</v>
      </c>
      <c r="G2" s="87" t="s">
        <v>4779</v>
      </c>
      <c r="H2" s="87" t="s">
        <v>4780</v>
      </c>
      <c r="I2" s="87" t="s">
        <v>4781</v>
      </c>
      <c r="J2" s="201" t="s">
        <v>4038</v>
      </c>
      <c r="K2" s="201" t="s">
        <v>4815</v>
      </c>
      <c r="L2" s="43" t="s">
        <v>629</v>
      </c>
      <c r="M2" s="43" t="s">
        <v>630</v>
      </c>
      <c r="R2" s="7" t="s">
        <v>642</v>
      </c>
    </row>
    <row r="3" spans="1:23">
      <c r="A3" s="319" t="str">
        <f>IF(E3="","",VLOOKUP('OPĆI DIO'!$C$1,'OPĆI DIO'!$N$4:$W$137,10,FALSE))</f>
        <v>08006</v>
      </c>
      <c r="B3" s="319" t="str">
        <f>IF(E3="","",VLOOKUP('OPĆI DIO'!$C$1,'OPĆI DIO'!$N$4:$W$137,9,FALSE))</f>
        <v>Sveučilišta i veleučilišta u Republici Hrvatskoj</v>
      </c>
      <c r="C3" s="320">
        <f t="shared" ref="C3" si="0">IFERROR(VLOOKUP(E3,$R$6:$U$113,3,FALSE),"")</f>
        <v>11</v>
      </c>
      <c r="D3" s="321" t="str">
        <f t="shared" ref="D3" si="1">IFERROR(VLOOKUP(E3,$R$6:$U$113,4,FALSE),"")</f>
        <v>Opći prihodi i primici</v>
      </c>
      <c r="E3" s="322" t="s">
        <v>642</v>
      </c>
      <c r="F3" s="323" t="str">
        <f t="shared" ref="F3" si="2">IFERROR(VLOOKUP(E3,$R$6:$U$113,2,FALSE),"")</f>
        <v>Prihodi iz nadležnog proračuna za financiranje redovne djelatnosti proračunskih korisnika</v>
      </c>
      <c r="G3" s="224">
        <f>3401654+36004</f>
        <v>3437658</v>
      </c>
      <c r="H3" s="224">
        <f>3417223+30310</f>
        <v>3447533</v>
      </c>
      <c r="I3" s="224">
        <f>3433143+16445</f>
        <v>3449588</v>
      </c>
      <c r="J3" s="49"/>
      <c r="K3" t="str">
        <f>IF(E3="","",'OPĆI DIO'!$C$1)</f>
        <v>2292 SVEUČILIŠTE J. J. STROSSMAYERA U OSIJEKU - PRAVNI FAKULTET</v>
      </c>
      <c r="L3" s="40" t="str">
        <f>LEFT(E3,2)</f>
        <v>67</v>
      </c>
      <c r="M3" s="40" t="str">
        <f>LEFT(E3,3)</f>
        <v>671</v>
      </c>
      <c r="N3" t="s">
        <v>258</v>
      </c>
      <c r="R3" s="7" t="s">
        <v>643</v>
      </c>
    </row>
    <row r="4" spans="1:23">
      <c r="A4" s="319" t="str">
        <f>IF(E4="","",VLOOKUP('OPĆI DIO'!$C$1,'OPĆI DIO'!$N$4:$W$137,10,FALSE))</f>
        <v>08006</v>
      </c>
      <c r="B4" s="319" t="str">
        <f>IF(E4="","",VLOOKUP('OPĆI DIO'!$C$1,'OPĆI DIO'!$N$4:$W$137,9,FALSE))</f>
        <v>Sveučilišta i veleučilišta u Republici Hrvatskoj</v>
      </c>
      <c r="C4" s="83">
        <f t="shared" ref="C4:C66" si="3">IFERROR(VLOOKUP(E4,$R$6:$U$113,3,FALSE),"")</f>
        <v>31</v>
      </c>
      <c r="D4" s="38" t="str">
        <f t="shared" ref="D4:D66" si="4">IFERROR(VLOOKUP(E4,$R$6:$U$113,4,FALSE),"")</f>
        <v>Vlastiti prihodi</v>
      </c>
      <c r="E4" s="322">
        <v>6614</v>
      </c>
      <c r="F4" s="86" t="str">
        <f t="shared" ref="F4:F66" si="5">IFERROR(VLOOKUP(E4,$R$6:$U$113,2,FALSE),"")</f>
        <v>Prihodi od prodanih proizvoda i robe</v>
      </c>
      <c r="G4" s="224">
        <v>2010</v>
      </c>
      <c r="H4" s="224">
        <v>2010</v>
      </c>
      <c r="I4" s="224">
        <v>2010</v>
      </c>
      <c r="J4" s="49"/>
      <c r="K4" s="246" t="str">
        <f>IF(E4="","",'OPĆI DIO'!$C$1)</f>
        <v>2292 SVEUČILIŠTE J. J. STROSSMAYERA U OSIJEKU - PRAVNI FAKULTET</v>
      </c>
      <c r="L4" s="40" t="str">
        <f t="shared" ref="L4:L67" si="6">LEFT(E4,2)</f>
        <v>66</v>
      </c>
      <c r="M4" s="40" t="str">
        <f t="shared" ref="M4:M67" si="7">LEFT(E4,3)</f>
        <v>661</v>
      </c>
    </row>
    <row r="5" spans="1:23">
      <c r="A5" s="319" t="str">
        <f>IF(E5="","",VLOOKUP('OPĆI DIO'!$C$1,'OPĆI DIO'!$N$4:$W$137,10,FALSE))</f>
        <v>08006</v>
      </c>
      <c r="B5" s="319" t="str">
        <f>IF(E5="","",VLOOKUP('OPĆI DIO'!$C$1,'OPĆI DIO'!$N$4:$W$137,9,FALSE))</f>
        <v>Sveučilišta i veleučilišta u Republici Hrvatskoj</v>
      </c>
      <c r="C5" s="83">
        <f t="shared" si="3"/>
        <v>31</v>
      </c>
      <c r="D5" s="38" t="str">
        <f t="shared" si="4"/>
        <v>Vlastiti prihodi</v>
      </c>
      <c r="E5" s="322">
        <v>6615</v>
      </c>
      <c r="F5" s="86" t="str">
        <f t="shared" si="5"/>
        <v>Prihodi od pruženih usluga</v>
      </c>
      <c r="G5" s="224">
        <f>23600+32890</f>
        <v>56490</v>
      </c>
      <c r="H5" s="224">
        <v>23600</v>
      </c>
      <c r="I5" s="224">
        <v>25200</v>
      </c>
      <c r="J5" s="49"/>
      <c r="K5" s="246" t="str">
        <f>IF(E5="","",'OPĆI DIO'!$C$1)</f>
        <v>2292 SVEUČILIŠTE J. J. STROSSMAYERA U OSIJEKU - PRAVNI FAKULTET</v>
      </c>
      <c r="L5" s="40" t="str">
        <f t="shared" si="6"/>
        <v>66</v>
      </c>
      <c r="M5" s="40" t="str">
        <f t="shared" si="7"/>
        <v>661</v>
      </c>
      <c r="N5" s="40" t="s">
        <v>39</v>
      </c>
      <c r="O5" s="40" t="s">
        <v>40</v>
      </c>
      <c r="R5" s="14" t="s">
        <v>631</v>
      </c>
      <c r="S5" s="13" t="s">
        <v>644</v>
      </c>
      <c r="T5" s="13" t="s">
        <v>645</v>
      </c>
      <c r="U5" s="13" t="s">
        <v>40</v>
      </c>
      <c r="V5" s="48" t="s">
        <v>646</v>
      </c>
      <c r="W5" s="48" t="s">
        <v>3885</v>
      </c>
    </row>
    <row r="6" spans="1:23">
      <c r="A6" s="319" t="str">
        <f>IF(E6="","",VLOOKUP('OPĆI DIO'!$C$1,'OPĆI DIO'!$N$4:$W$137,10,FALSE))</f>
        <v>08006</v>
      </c>
      <c r="B6" s="319" t="str">
        <f>IF(E6="","",VLOOKUP('OPĆI DIO'!$C$1,'OPĆI DIO'!$N$4:$W$137,9,FALSE))</f>
        <v>Sveučilišta i veleučilišta u Republici Hrvatskoj</v>
      </c>
      <c r="C6" s="83">
        <f t="shared" si="3"/>
        <v>31</v>
      </c>
      <c r="D6" s="38" t="str">
        <f t="shared" si="4"/>
        <v>Vlastiti prihodi</v>
      </c>
      <c r="E6" s="322">
        <v>641320031</v>
      </c>
      <c r="F6" s="86" t="str">
        <f t="shared" si="5"/>
        <v>Kamate na depozite po viđenju izvor 31</v>
      </c>
      <c r="G6" s="224">
        <v>80</v>
      </c>
      <c r="H6" s="224">
        <v>80</v>
      </c>
      <c r="I6" s="224">
        <v>80</v>
      </c>
      <c r="J6" s="49"/>
      <c r="K6" s="246" t="str">
        <f>IF(E6="","",'OPĆI DIO'!$C$1)</f>
        <v>2292 SVEUČILIŠTE J. J. STROSSMAYERA U OSIJEKU - PRAVNI FAKULTET</v>
      </c>
      <c r="L6" s="40" t="str">
        <f>LEFT(E6,2)</f>
        <v>64</v>
      </c>
      <c r="M6" s="40" t="str">
        <f t="shared" si="7"/>
        <v>641</v>
      </c>
      <c r="N6" s="40">
        <v>11</v>
      </c>
      <c r="O6" s="40" t="s">
        <v>45</v>
      </c>
      <c r="R6" s="4" t="s">
        <v>642</v>
      </c>
      <c r="S6" s="4" t="s">
        <v>226</v>
      </c>
      <c r="T6" s="4">
        <v>11</v>
      </c>
      <c r="U6" s="4" t="s">
        <v>45</v>
      </c>
      <c r="V6">
        <v>671</v>
      </c>
      <c r="W6">
        <v>67</v>
      </c>
    </row>
    <row r="7" spans="1:23">
      <c r="A7" s="319" t="str">
        <f>IF(E7="","",VLOOKUP('OPĆI DIO'!$C$1,'OPĆI DIO'!$N$4:$W$137,10,FALSE))</f>
        <v>08006</v>
      </c>
      <c r="B7" s="319" t="str">
        <f>IF(E7="","",VLOOKUP('OPĆI DIO'!$C$1,'OPĆI DIO'!$N$4:$W$137,9,FALSE))</f>
        <v>Sveučilišta i veleučilišta u Republici Hrvatskoj</v>
      </c>
      <c r="C7" s="83">
        <f t="shared" si="3"/>
        <v>71</v>
      </c>
      <c r="D7" s="38" t="str">
        <f t="shared" si="4"/>
        <v>Prihodi od prodaje ili zamjene nefinancijske imovine i naknade s naslova osiguranja</v>
      </c>
      <c r="E7" s="322">
        <v>721110071</v>
      </c>
      <c r="F7" s="86" t="str">
        <f t="shared" si="5"/>
        <v>Stambeni objekti za zaposlene izvor 71</v>
      </c>
      <c r="G7" s="224">
        <v>200</v>
      </c>
      <c r="H7" s="224">
        <v>50</v>
      </c>
      <c r="I7" s="224">
        <v>50</v>
      </c>
      <c r="J7" s="49"/>
      <c r="K7" s="246" t="str">
        <f>IF(E7="","",'OPĆI DIO'!$C$1)</f>
        <v>2292 SVEUČILIŠTE J. J. STROSSMAYERA U OSIJEKU - PRAVNI FAKULTET</v>
      </c>
      <c r="L7" s="40" t="str">
        <f t="shared" si="6"/>
        <v>72</v>
      </c>
      <c r="M7" s="40" t="str">
        <f t="shared" si="7"/>
        <v>721</v>
      </c>
      <c r="N7" s="40">
        <v>12</v>
      </c>
      <c r="O7" s="40" t="s">
        <v>228</v>
      </c>
      <c r="R7" s="4" t="s">
        <v>643</v>
      </c>
      <c r="S7" s="4" t="s">
        <v>226</v>
      </c>
      <c r="T7" s="4">
        <v>12</v>
      </c>
      <c r="U7" s="4" t="s">
        <v>228</v>
      </c>
      <c r="V7">
        <v>671</v>
      </c>
      <c r="W7">
        <v>67</v>
      </c>
    </row>
    <row r="8" spans="1:23">
      <c r="A8" s="319" t="str">
        <f>IF(E8="","",VLOOKUP('OPĆI DIO'!$C$1,'OPĆI DIO'!$N$4:$W$137,10,FALSE))</f>
        <v>08006</v>
      </c>
      <c r="B8" s="319" t="str">
        <f>IF(E8="","",VLOOKUP('OPĆI DIO'!$C$1,'OPĆI DIO'!$N$4:$W$137,9,FALSE))</f>
        <v>Sveučilišta i veleučilišta u Republici Hrvatskoj</v>
      </c>
      <c r="C8" s="83">
        <f t="shared" si="3"/>
        <v>52</v>
      </c>
      <c r="D8" s="38" t="str">
        <f t="shared" si="4"/>
        <v xml:space="preserve">Ostale pomoći i darovnice </v>
      </c>
      <c r="E8" s="322">
        <v>6391</v>
      </c>
      <c r="F8" s="86" t="str">
        <f t="shared" si="5"/>
        <v>Tekući prijenosi između proračunskih korisnika istog proračuna</v>
      </c>
      <c r="G8" s="224">
        <v>24000</v>
      </c>
      <c r="H8" s="224">
        <v>21000</v>
      </c>
      <c r="I8" s="224"/>
      <c r="J8" s="49" t="s">
        <v>4834</v>
      </c>
      <c r="K8" s="246" t="str">
        <f>IF(E8="","",'OPĆI DIO'!$C$1)</f>
        <v>2292 SVEUČILIŠTE J. J. STROSSMAYERA U OSIJEKU - PRAVNI FAKULTET</v>
      </c>
      <c r="L8" s="40" t="str">
        <f t="shared" si="6"/>
        <v>63</v>
      </c>
      <c r="M8" s="40" t="str">
        <f t="shared" si="7"/>
        <v>639</v>
      </c>
      <c r="N8" s="40">
        <v>31</v>
      </c>
      <c r="O8" s="40" t="s">
        <v>90</v>
      </c>
      <c r="R8" s="4">
        <v>614810041</v>
      </c>
      <c r="S8" s="4" t="s">
        <v>1001</v>
      </c>
      <c r="T8" s="4">
        <v>41</v>
      </c>
      <c r="U8" s="4" t="s">
        <v>997</v>
      </c>
      <c r="V8">
        <v>614</v>
      </c>
      <c r="W8">
        <v>61</v>
      </c>
    </row>
    <row r="9" spans="1:23">
      <c r="A9" s="319" t="str">
        <f>IF(E9="","",VLOOKUP('OPĆI DIO'!$C$1,'OPĆI DIO'!$N$4:$W$137,10,FALSE))</f>
        <v>08006</v>
      </c>
      <c r="B9" s="319" t="str">
        <f>IF(E9="","",VLOOKUP('OPĆI DIO'!$C$1,'OPĆI DIO'!$N$4:$W$137,9,FALSE))</f>
        <v>Sveučilišta i veleučilišta u Republici Hrvatskoj</v>
      </c>
      <c r="C9" s="83">
        <f t="shared" si="3"/>
        <v>52</v>
      </c>
      <c r="D9" s="38" t="str">
        <f t="shared" si="4"/>
        <v xml:space="preserve">Ostale pomoći i darovnice </v>
      </c>
      <c r="E9" s="322">
        <v>6391</v>
      </c>
      <c r="F9" s="86" t="str">
        <f t="shared" si="5"/>
        <v>Tekući prijenosi između proračunskih korisnika istog proračuna</v>
      </c>
      <c r="G9" s="224">
        <v>13790</v>
      </c>
      <c r="H9" s="224"/>
      <c r="I9" s="224"/>
      <c r="J9" s="49" t="s">
        <v>4835</v>
      </c>
      <c r="K9" s="246" t="str">
        <f>IF(E9="","",'OPĆI DIO'!$C$1)</f>
        <v>2292 SVEUČILIŠTE J. J. STROSSMAYERA U OSIJEKU - PRAVNI FAKULTET</v>
      </c>
      <c r="L9" s="40" t="str">
        <f t="shared" si="6"/>
        <v>63</v>
      </c>
      <c r="M9" s="40" t="str">
        <f t="shared" si="7"/>
        <v>639</v>
      </c>
      <c r="N9">
        <v>41</v>
      </c>
      <c r="O9" t="s">
        <v>997</v>
      </c>
      <c r="R9" s="4">
        <v>614820041</v>
      </c>
      <c r="S9" s="4" t="s">
        <v>1002</v>
      </c>
      <c r="T9" s="4">
        <v>41</v>
      </c>
      <c r="U9" s="4" t="s">
        <v>997</v>
      </c>
      <c r="V9">
        <v>614</v>
      </c>
      <c r="W9">
        <v>61</v>
      </c>
    </row>
    <row r="10" spans="1:23">
      <c r="A10" s="319" t="str">
        <f>IF(E10="","",VLOOKUP('OPĆI DIO'!$C$1,'OPĆI DIO'!$N$4:$W$137,10,FALSE))</f>
        <v>08006</v>
      </c>
      <c r="B10" s="319" t="str">
        <f>IF(E10="","",VLOOKUP('OPĆI DIO'!$C$1,'OPĆI DIO'!$N$4:$W$137,9,FALSE))</f>
        <v>Sveučilišta i veleučilišta u Republici Hrvatskoj</v>
      </c>
      <c r="C10" s="83">
        <f t="shared" si="3"/>
        <v>52</v>
      </c>
      <c r="D10" s="38" t="str">
        <f t="shared" si="4"/>
        <v xml:space="preserve">Ostale pomoći i darovnice </v>
      </c>
      <c r="E10" s="324">
        <v>6391</v>
      </c>
      <c r="F10" s="86" t="str">
        <f t="shared" si="5"/>
        <v>Tekući prijenosi između proračunskih korisnika istog proračuna</v>
      </c>
      <c r="G10" s="224">
        <v>57256</v>
      </c>
      <c r="H10" s="224"/>
      <c r="I10" s="224"/>
      <c r="J10" s="49" t="s">
        <v>4836</v>
      </c>
      <c r="K10" s="246" t="str">
        <f>IF(E10="","",'OPĆI DIO'!$C$1)</f>
        <v>2292 SVEUČILIŠTE J. J. STROSSMAYERA U OSIJEKU - PRAVNI FAKULTET</v>
      </c>
      <c r="L10" s="40" t="str">
        <f t="shared" si="6"/>
        <v>63</v>
      </c>
      <c r="M10" s="40" t="str">
        <f t="shared" si="7"/>
        <v>639</v>
      </c>
      <c r="N10" s="40">
        <v>43</v>
      </c>
      <c r="O10" s="40" t="s">
        <v>95</v>
      </c>
      <c r="R10" s="4">
        <v>614830041</v>
      </c>
      <c r="S10" s="4" t="s">
        <v>1003</v>
      </c>
      <c r="T10" s="4">
        <v>41</v>
      </c>
      <c r="U10" s="4" t="s">
        <v>997</v>
      </c>
      <c r="V10">
        <v>614</v>
      </c>
      <c r="W10">
        <v>61</v>
      </c>
    </row>
    <row r="11" spans="1:23">
      <c r="A11" s="319" t="str">
        <f>IF(E11="","",VLOOKUP('OPĆI DIO'!$C$1,'OPĆI DIO'!$N$4:$W$137,10,FALSE))</f>
        <v>08006</v>
      </c>
      <c r="B11" s="319" t="str">
        <f>IF(E11="","",VLOOKUP('OPĆI DIO'!$C$1,'OPĆI DIO'!$N$4:$W$137,9,FALSE))</f>
        <v>Sveučilišta i veleučilišta u Republici Hrvatskoj</v>
      </c>
      <c r="C11" s="83">
        <f t="shared" si="3"/>
        <v>43</v>
      </c>
      <c r="D11" s="38" t="str">
        <f t="shared" si="4"/>
        <v>Ostali prihodi za posebne namjene</v>
      </c>
      <c r="E11" s="324">
        <v>65264</v>
      </c>
      <c r="F11" s="86" t="str">
        <f t="shared" si="5"/>
        <v>Sufinanciranje cijene usluge, participacije i slično</v>
      </c>
      <c r="G11" s="224">
        <v>1137766</v>
      </c>
      <c r="H11" s="224">
        <v>1190935</v>
      </c>
      <c r="I11" s="224">
        <v>1249480</v>
      </c>
      <c r="J11" s="49"/>
      <c r="K11" s="246" t="str">
        <f>IF(E11="","",'OPĆI DIO'!$C$1)</f>
        <v>2292 SVEUČILIŠTE J. J. STROSSMAYERA U OSIJEKU - PRAVNI FAKULTET</v>
      </c>
      <c r="L11" s="40" t="str">
        <f t="shared" si="6"/>
        <v>65</v>
      </c>
      <c r="M11" s="40" t="str">
        <f t="shared" si="7"/>
        <v>652</v>
      </c>
      <c r="N11" s="40">
        <v>51</v>
      </c>
      <c r="O11" s="40" t="s">
        <v>85</v>
      </c>
      <c r="R11" s="4">
        <v>614840041</v>
      </c>
      <c r="S11" s="4" t="s">
        <v>1004</v>
      </c>
      <c r="T11" s="4">
        <v>41</v>
      </c>
      <c r="U11" s="4" t="s">
        <v>997</v>
      </c>
      <c r="V11">
        <v>614</v>
      </c>
      <c r="W11">
        <v>61</v>
      </c>
    </row>
    <row r="12" spans="1:23">
      <c r="A12" s="319" t="str">
        <f>IF(E12="","",VLOOKUP('OPĆI DIO'!$C$1,'OPĆI DIO'!$N$4:$W$137,10,FALSE))</f>
        <v/>
      </c>
      <c r="B12" s="319" t="str">
        <f>IF(E12="","",VLOOKUP('OPĆI DIO'!$C$1,'OPĆI DIO'!$N$4:$W$137,9,FALSE))</f>
        <v/>
      </c>
      <c r="C12" s="83" t="str">
        <f t="shared" si="3"/>
        <v/>
      </c>
      <c r="D12" s="38" t="str">
        <f t="shared" si="4"/>
        <v/>
      </c>
      <c r="E12" s="324"/>
      <c r="F12" s="86" t="str">
        <f t="shared" si="5"/>
        <v/>
      </c>
      <c r="G12" s="224"/>
      <c r="H12" s="224"/>
      <c r="I12" s="224"/>
      <c r="J12" s="49"/>
      <c r="K12" s="246" t="str">
        <f>IF(E12="","",'OPĆI DIO'!$C$1)</f>
        <v/>
      </c>
      <c r="L12" s="40" t="str">
        <f t="shared" si="6"/>
        <v/>
      </c>
      <c r="M12" s="40" t="str">
        <f t="shared" si="7"/>
        <v/>
      </c>
      <c r="N12" s="40">
        <v>52</v>
      </c>
      <c r="O12" s="40" t="s">
        <v>108</v>
      </c>
      <c r="R12" s="4">
        <v>631110000</v>
      </c>
      <c r="S12" s="4" t="s">
        <v>22</v>
      </c>
      <c r="T12" s="4">
        <v>52</v>
      </c>
      <c r="U12" s="4" t="s">
        <v>1229</v>
      </c>
      <c r="V12">
        <v>631</v>
      </c>
      <c r="W12">
        <v>63</v>
      </c>
    </row>
    <row r="13" spans="1:23">
      <c r="A13" s="319" t="str">
        <f>IF(E13="","",VLOOKUP('OPĆI DIO'!$C$1,'OPĆI DIO'!$N$4:$W$137,10,FALSE))</f>
        <v/>
      </c>
      <c r="B13" s="319" t="str">
        <f>IF(E13="","",VLOOKUP('OPĆI DIO'!$C$1,'OPĆI DIO'!$N$4:$W$137,9,FALSE))</f>
        <v/>
      </c>
      <c r="C13" s="83" t="str">
        <f t="shared" si="3"/>
        <v/>
      </c>
      <c r="D13" s="38" t="str">
        <f t="shared" si="4"/>
        <v/>
      </c>
      <c r="E13" s="324"/>
      <c r="F13" s="86" t="str">
        <f t="shared" si="5"/>
        <v/>
      </c>
      <c r="G13" s="224"/>
      <c r="H13" s="224"/>
      <c r="I13" s="224"/>
      <c r="J13" s="49"/>
      <c r="K13" s="246" t="str">
        <f>IF(E13="","",'OPĆI DIO'!$C$1)</f>
        <v/>
      </c>
      <c r="L13" s="40" t="str">
        <f t="shared" si="6"/>
        <v/>
      </c>
      <c r="M13" s="40" t="str">
        <f t="shared" si="7"/>
        <v/>
      </c>
      <c r="N13">
        <v>552</v>
      </c>
      <c r="O13" t="s">
        <v>998</v>
      </c>
      <c r="R13" s="4">
        <v>631120000</v>
      </c>
      <c r="S13" s="4" t="s">
        <v>23</v>
      </c>
      <c r="T13" s="4">
        <v>52</v>
      </c>
      <c r="U13" s="4" t="s">
        <v>1229</v>
      </c>
      <c r="V13">
        <v>631</v>
      </c>
      <c r="W13">
        <v>63</v>
      </c>
    </row>
    <row r="14" spans="1:23">
      <c r="A14" s="319" t="str">
        <f>IF(E14="","",VLOOKUP('OPĆI DIO'!$C$1,'OPĆI DIO'!$N$4:$W$137,10,FALSE))</f>
        <v/>
      </c>
      <c r="B14" s="319" t="str">
        <f>IF(E14="","",VLOOKUP('OPĆI DIO'!$C$1,'OPĆI DIO'!$N$4:$W$137,9,FALSE))</f>
        <v/>
      </c>
      <c r="C14" s="83" t="str">
        <f t="shared" si="3"/>
        <v/>
      </c>
      <c r="D14" s="38" t="str">
        <f t="shared" si="4"/>
        <v/>
      </c>
      <c r="E14" s="322"/>
      <c r="F14" s="86" t="str">
        <f t="shared" si="5"/>
        <v/>
      </c>
      <c r="G14" s="224"/>
      <c r="H14" s="224"/>
      <c r="I14" s="224"/>
      <c r="J14" s="49"/>
      <c r="K14" s="246" t="str">
        <f>IF(E14="","",'OPĆI DIO'!$C$1)</f>
        <v/>
      </c>
      <c r="L14" s="40" t="str">
        <f t="shared" si="6"/>
        <v/>
      </c>
      <c r="M14" s="40" t="str">
        <f t="shared" si="7"/>
        <v/>
      </c>
      <c r="N14">
        <v>559</v>
      </c>
      <c r="O14" t="s">
        <v>999</v>
      </c>
      <c r="R14" s="4">
        <v>631210000</v>
      </c>
      <c r="S14" s="4" t="s">
        <v>24</v>
      </c>
      <c r="T14" s="4">
        <v>52</v>
      </c>
      <c r="U14" s="4" t="s">
        <v>1229</v>
      </c>
      <c r="V14">
        <v>631</v>
      </c>
      <c r="W14">
        <v>63</v>
      </c>
    </row>
    <row r="15" spans="1:23">
      <c r="A15" s="319" t="str">
        <f>IF(E15="","",VLOOKUP('OPĆI DIO'!$C$1,'OPĆI DIO'!$N$4:$W$137,10,FALSE))</f>
        <v/>
      </c>
      <c r="B15" s="319" t="str">
        <f>IF(E15="","",VLOOKUP('OPĆI DIO'!$C$1,'OPĆI DIO'!$N$4:$W$137,9,FALSE))</f>
        <v/>
      </c>
      <c r="C15" s="83" t="str">
        <f t="shared" si="3"/>
        <v/>
      </c>
      <c r="D15" s="38" t="str">
        <f t="shared" si="4"/>
        <v/>
      </c>
      <c r="E15" s="322"/>
      <c r="F15" s="86" t="str">
        <f t="shared" si="5"/>
        <v/>
      </c>
      <c r="G15" s="224"/>
      <c r="H15" s="224"/>
      <c r="I15" s="224"/>
      <c r="J15" s="49"/>
      <c r="K15" s="246" t="str">
        <f>IF(E15="","",'OPĆI DIO'!$C$1)</f>
        <v/>
      </c>
      <c r="L15" s="40" t="str">
        <f t="shared" si="6"/>
        <v/>
      </c>
      <c r="M15" s="40" t="str">
        <f t="shared" si="7"/>
        <v/>
      </c>
      <c r="N15" s="40">
        <v>561</v>
      </c>
      <c r="O15" s="40" t="s">
        <v>110</v>
      </c>
      <c r="R15" s="4">
        <v>631220000</v>
      </c>
      <c r="S15" s="4" t="s">
        <v>25</v>
      </c>
      <c r="T15" s="4">
        <v>52</v>
      </c>
      <c r="U15" s="4" t="s">
        <v>1229</v>
      </c>
      <c r="V15">
        <v>631</v>
      </c>
      <c r="W15">
        <v>63</v>
      </c>
    </row>
    <row r="16" spans="1:23">
      <c r="A16" s="319" t="str">
        <f>IF(E16="","",VLOOKUP('OPĆI DIO'!$C$1,'OPĆI DIO'!$N$4:$W$137,10,FALSE))</f>
        <v/>
      </c>
      <c r="B16" s="319" t="str">
        <f>IF(E16="","",VLOOKUP('OPĆI DIO'!$C$1,'OPĆI DIO'!$N$4:$W$137,9,FALSE))</f>
        <v/>
      </c>
      <c r="C16" s="83" t="str">
        <f t="shared" si="3"/>
        <v/>
      </c>
      <c r="D16" s="38" t="str">
        <f t="shared" si="4"/>
        <v/>
      </c>
      <c r="E16" s="322"/>
      <c r="F16" s="86" t="str">
        <f t="shared" si="5"/>
        <v/>
      </c>
      <c r="G16" s="224"/>
      <c r="H16" s="224"/>
      <c r="I16" s="224"/>
      <c r="J16" s="49"/>
      <c r="K16" s="246" t="str">
        <f>IF(E16="","",'OPĆI DIO'!$C$1)</f>
        <v/>
      </c>
      <c r="L16" s="40" t="str">
        <f t="shared" si="6"/>
        <v/>
      </c>
      <c r="M16" s="40" t="str">
        <f t="shared" si="7"/>
        <v/>
      </c>
      <c r="N16" s="40">
        <v>563</v>
      </c>
      <c r="O16" s="40" t="s">
        <v>112</v>
      </c>
      <c r="R16" s="4">
        <v>632112000</v>
      </c>
      <c r="S16" s="4" t="s">
        <v>1230</v>
      </c>
      <c r="T16" s="4">
        <v>52</v>
      </c>
      <c r="U16" s="4" t="s">
        <v>1229</v>
      </c>
      <c r="V16">
        <v>632</v>
      </c>
      <c r="W16">
        <v>63</v>
      </c>
    </row>
    <row r="17" spans="1:23">
      <c r="A17" s="319" t="str">
        <f>IF(E17="","",VLOOKUP('OPĆI DIO'!$C$1,'OPĆI DIO'!$N$4:$W$137,10,FALSE))</f>
        <v/>
      </c>
      <c r="B17" s="319" t="str">
        <f>IF(E17="","",VLOOKUP('OPĆI DIO'!$C$1,'OPĆI DIO'!$N$4:$W$137,9,FALSE))</f>
        <v/>
      </c>
      <c r="C17" s="83" t="str">
        <f t="shared" si="3"/>
        <v/>
      </c>
      <c r="D17" s="38" t="str">
        <f t="shared" si="4"/>
        <v/>
      </c>
      <c r="E17" s="324"/>
      <c r="F17" s="86" t="str">
        <f t="shared" si="5"/>
        <v/>
      </c>
      <c r="G17" s="224"/>
      <c r="H17" s="224"/>
      <c r="I17" s="224"/>
      <c r="J17" s="49"/>
      <c r="K17" s="246" t="str">
        <f>IF(E17="","",'OPĆI DIO'!$C$1)</f>
        <v/>
      </c>
      <c r="L17" s="40" t="str">
        <f t="shared" si="6"/>
        <v/>
      </c>
      <c r="M17" s="40" t="str">
        <f t="shared" si="7"/>
        <v/>
      </c>
      <c r="N17" s="40">
        <v>573</v>
      </c>
      <c r="O17" t="s">
        <v>1009</v>
      </c>
      <c r="R17" s="4">
        <v>632212000</v>
      </c>
      <c r="S17" s="4" t="s">
        <v>1231</v>
      </c>
      <c r="T17" s="4">
        <v>52</v>
      </c>
      <c r="U17" s="4" t="s">
        <v>1229</v>
      </c>
      <c r="V17">
        <v>632</v>
      </c>
      <c r="W17">
        <v>63</v>
      </c>
    </row>
    <row r="18" spans="1:23">
      <c r="A18" s="319" t="str">
        <f>IF(E18="","",VLOOKUP('OPĆI DIO'!$C$1,'OPĆI DIO'!$N$4:$W$137,10,FALSE))</f>
        <v/>
      </c>
      <c r="B18" s="319" t="str">
        <f>IF(E18="","",VLOOKUP('OPĆI DIO'!$C$1,'OPĆI DIO'!$N$4:$W$137,9,FALSE))</f>
        <v/>
      </c>
      <c r="C18" s="83" t="str">
        <f t="shared" si="3"/>
        <v/>
      </c>
      <c r="D18" s="38" t="str">
        <f t="shared" si="4"/>
        <v/>
      </c>
      <c r="E18" s="325"/>
      <c r="F18" s="86" t="str">
        <f t="shared" si="5"/>
        <v/>
      </c>
      <c r="G18" s="224"/>
      <c r="H18" s="224"/>
      <c r="I18" s="224"/>
      <c r="J18" s="49"/>
      <c r="K18" s="246" t="str">
        <f>IF(E18="","",'OPĆI DIO'!$C$1)</f>
        <v/>
      </c>
      <c r="L18" s="40" t="str">
        <f t="shared" si="6"/>
        <v/>
      </c>
      <c r="M18" s="40" t="str">
        <f t="shared" si="7"/>
        <v/>
      </c>
      <c r="N18">
        <v>575</v>
      </c>
      <c r="O18" t="s">
        <v>1011</v>
      </c>
      <c r="R18" s="4">
        <v>632310552</v>
      </c>
      <c r="S18" s="4" t="s">
        <v>1006</v>
      </c>
      <c r="T18" s="4">
        <v>552</v>
      </c>
      <c r="U18" s="4" t="s">
        <v>998</v>
      </c>
      <c r="V18">
        <v>632</v>
      </c>
      <c r="W18">
        <v>63</v>
      </c>
    </row>
    <row r="19" spans="1:23">
      <c r="A19" s="319" t="str">
        <f>IF(E19="","",VLOOKUP('OPĆI DIO'!$C$1,'OPĆI DIO'!$N$4:$W$137,10,FALSE))</f>
        <v/>
      </c>
      <c r="B19" s="319" t="str">
        <f>IF(E19="","",VLOOKUP('OPĆI DIO'!$C$1,'OPĆI DIO'!$N$4:$W$137,9,FALSE))</f>
        <v/>
      </c>
      <c r="C19" s="83" t="str">
        <f t="shared" si="3"/>
        <v/>
      </c>
      <c r="D19" s="38" t="str">
        <f t="shared" si="4"/>
        <v/>
      </c>
      <c r="E19" s="322"/>
      <c r="F19" s="86" t="str">
        <f t="shared" si="5"/>
        <v/>
      </c>
      <c r="G19" s="224"/>
      <c r="H19" s="224"/>
      <c r="I19" s="224"/>
      <c r="J19" s="49"/>
      <c r="K19" s="246" t="str">
        <f>IF(E19="","",'OPĆI DIO'!$C$1)</f>
        <v/>
      </c>
      <c r="L19" s="40" t="str">
        <f t="shared" si="6"/>
        <v/>
      </c>
      <c r="M19" s="40" t="str">
        <f t="shared" si="7"/>
        <v/>
      </c>
      <c r="N19" s="140">
        <v>5761</v>
      </c>
      <c r="O19" s="104" t="s">
        <v>2334</v>
      </c>
      <c r="R19" s="4">
        <v>632310559</v>
      </c>
      <c r="S19" s="4" t="s">
        <v>1007</v>
      </c>
      <c r="T19" s="4">
        <v>559</v>
      </c>
      <c r="U19" s="4" t="s">
        <v>999</v>
      </c>
      <c r="V19">
        <v>632</v>
      </c>
      <c r="W19">
        <v>63</v>
      </c>
    </row>
    <row r="20" spans="1:23">
      <c r="A20" s="319" t="str">
        <f>IF(E20="","",VLOOKUP('OPĆI DIO'!$C$1,'OPĆI DIO'!$N$4:$W$137,10,FALSE))</f>
        <v/>
      </c>
      <c r="B20" s="319" t="str">
        <f>IF(E20="","",VLOOKUP('OPĆI DIO'!$C$1,'OPĆI DIO'!$N$4:$W$137,9,FALSE))</f>
        <v/>
      </c>
      <c r="C20" s="83" t="str">
        <f t="shared" si="3"/>
        <v/>
      </c>
      <c r="D20" s="38" t="str">
        <f t="shared" si="4"/>
        <v/>
      </c>
      <c r="E20" s="49"/>
      <c r="F20" s="86" t="str">
        <f t="shared" si="5"/>
        <v/>
      </c>
      <c r="G20" s="81"/>
      <c r="H20" s="81"/>
      <c r="I20" s="81"/>
      <c r="J20" s="49"/>
      <c r="K20" s="246" t="str">
        <f>IF(E20="","",'OPĆI DIO'!$C$1)</f>
        <v/>
      </c>
      <c r="L20" s="40" t="str">
        <f t="shared" si="6"/>
        <v/>
      </c>
      <c r="M20" s="40" t="str">
        <f t="shared" si="7"/>
        <v/>
      </c>
      <c r="N20" s="140">
        <v>5762</v>
      </c>
      <c r="O20" s="104" t="s">
        <v>2334</v>
      </c>
      <c r="R20" s="4">
        <v>632310561</v>
      </c>
      <c r="S20" s="4" t="s">
        <v>110</v>
      </c>
      <c r="T20" s="4">
        <v>561</v>
      </c>
      <c r="U20" s="4" t="s">
        <v>110</v>
      </c>
      <c r="V20">
        <v>632</v>
      </c>
      <c r="W20">
        <v>63</v>
      </c>
    </row>
    <row r="21" spans="1:23">
      <c r="A21" s="319" t="str">
        <f>IF(E21="","",VLOOKUP('OPĆI DIO'!$C$1,'OPĆI DIO'!$N$4:$W$137,10,FALSE))</f>
        <v/>
      </c>
      <c r="B21" s="319" t="str">
        <f>IF(E21="","",VLOOKUP('OPĆI DIO'!$C$1,'OPĆI DIO'!$N$4:$W$137,9,FALSE))</f>
        <v/>
      </c>
      <c r="C21" s="83" t="str">
        <f t="shared" si="3"/>
        <v/>
      </c>
      <c r="D21" s="38" t="str">
        <f t="shared" si="4"/>
        <v/>
      </c>
      <c r="E21" s="49"/>
      <c r="F21" s="86" t="str">
        <f t="shared" si="5"/>
        <v/>
      </c>
      <c r="G21" s="81"/>
      <c r="H21" s="81"/>
      <c r="I21" s="81"/>
      <c r="J21" s="49"/>
      <c r="K21" s="246" t="str">
        <f>IF(E21="","",'OPĆI DIO'!$C$1)</f>
        <v/>
      </c>
      <c r="L21" s="40" t="str">
        <f t="shared" si="6"/>
        <v/>
      </c>
      <c r="M21" s="40" t="str">
        <f t="shared" si="7"/>
        <v/>
      </c>
      <c r="N21" s="98">
        <v>581</v>
      </c>
      <c r="O21" s="129" t="s">
        <v>1336</v>
      </c>
      <c r="R21" s="4">
        <v>632310563</v>
      </c>
      <c r="S21" s="4" t="s">
        <v>1306</v>
      </c>
      <c r="T21" s="4">
        <v>563</v>
      </c>
      <c r="U21" s="4" t="s">
        <v>112</v>
      </c>
      <c r="V21">
        <v>632</v>
      </c>
      <c r="W21">
        <v>63</v>
      </c>
    </row>
    <row r="22" spans="1:23">
      <c r="A22" s="319" t="str">
        <f>IF(E22="","",VLOOKUP('OPĆI DIO'!$C$1,'OPĆI DIO'!$N$4:$W$137,10,FALSE))</f>
        <v/>
      </c>
      <c r="B22" s="319" t="str">
        <f>IF(E22="","",VLOOKUP('OPĆI DIO'!$C$1,'OPĆI DIO'!$N$4:$W$137,9,FALSE))</f>
        <v/>
      </c>
      <c r="C22" s="83" t="str">
        <f t="shared" si="3"/>
        <v/>
      </c>
      <c r="D22" s="38" t="str">
        <f t="shared" si="4"/>
        <v/>
      </c>
      <c r="E22" s="49"/>
      <c r="F22" s="86" t="str">
        <f t="shared" si="5"/>
        <v/>
      </c>
      <c r="G22" s="81"/>
      <c r="H22" s="81"/>
      <c r="I22" s="81"/>
      <c r="J22" s="49"/>
      <c r="K22" s="246" t="str">
        <f>IF(E22="","",'OPĆI DIO'!$C$1)</f>
        <v/>
      </c>
      <c r="L22" s="40" t="str">
        <f t="shared" si="6"/>
        <v/>
      </c>
      <c r="M22" s="40" t="str">
        <f t="shared" si="7"/>
        <v/>
      </c>
      <c r="N22" s="40">
        <v>61</v>
      </c>
      <c r="O22" s="40" t="s">
        <v>114</v>
      </c>
      <c r="R22" s="4">
        <v>632310573</v>
      </c>
      <c r="S22" s="4" t="s">
        <v>1008</v>
      </c>
      <c r="T22" s="4">
        <v>573</v>
      </c>
      <c r="U22" s="4" t="s">
        <v>1009</v>
      </c>
      <c r="V22">
        <v>632</v>
      </c>
      <c r="W22">
        <v>63</v>
      </c>
    </row>
    <row r="23" spans="1:23">
      <c r="A23" s="319" t="str">
        <f>IF(E23="","",VLOOKUP('OPĆI DIO'!$C$1,'OPĆI DIO'!$N$4:$W$137,10,FALSE))</f>
        <v/>
      </c>
      <c r="B23" s="319" t="str">
        <f>IF(E23="","",VLOOKUP('OPĆI DIO'!$C$1,'OPĆI DIO'!$N$4:$W$137,9,FALSE))</f>
        <v/>
      </c>
      <c r="C23" s="83" t="str">
        <f t="shared" si="3"/>
        <v/>
      </c>
      <c r="D23" s="38" t="str">
        <f t="shared" si="4"/>
        <v/>
      </c>
      <c r="E23" s="49"/>
      <c r="F23" s="86" t="str">
        <f t="shared" si="5"/>
        <v/>
      </c>
      <c r="G23" s="81"/>
      <c r="H23" s="81"/>
      <c r="I23" s="81"/>
      <c r="J23" s="49"/>
      <c r="K23" s="246" t="str">
        <f>IF(E23="","",'OPĆI DIO'!$C$1)</f>
        <v/>
      </c>
      <c r="L23" s="40" t="str">
        <f t="shared" si="6"/>
        <v/>
      </c>
      <c r="M23" s="40" t="str">
        <f t="shared" si="7"/>
        <v/>
      </c>
      <c r="N23" s="138">
        <v>63</v>
      </c>
      <c r="O23" s="40" t="s">
        <v>2330</v>
      </c>
      <c r="R23" s="4">
        <v>632310575</v>
      </c>
      <c r="S23" s="4" t="s">
        <v>1010</v>
      </c>
      <c r="T23" s="4">
        <v>575</v>
      </c>
      <c r="U23" s="4" t="s">
        <v>1011</v>
      </c>
      <c r="V23">
        <v>632</v>
      </c>
      <c r="W23">
        <v>63</v>
      </c>
    </row>
    <row r="24" spans="1:23">
      <c r="A24" s="319" t="str">
        <f>IF(E24="","",VLOOKUP('OPĆI DIO'!$C$1,'OPĆI DIO'!$N$4:$W$137,10,FALSE))</f>
        <v/>
      </c>
      <c r="B24" s="319" t="str">
        <f>IF(E24="","",VLOOKUP('OPĆI DIO'!$C$1,'OPĆI DIO'!$N$4:$W$137,9,FALSE))</f>
        <v/>
      </c>
      <c r="C24" s="83" t="str">
        <f t="shared" si="3"/>
        <v/>
      </c>
      <c r="D24" s="38" t="str">
        <f t="shared" si="4"/>
        <v/>
      </c>
      <c r="E24" s="49"/>
      <c r="F24" s="86" t="str">
        <f t="shared" si="5"/>
        <v/>
      </c>
      <c r="G24" s="81"/>
      <c r="H24" s="81"/>
      <c r="I24" s="81"/>
      <c r="J24" s="49"/>
      <c r="K24" s="246" t="str">
        <f>IF(E24="","",'OPĆI DIO'!$C$1)</f>
        <v/>
      </c>
      <c r="L24" s="40" t="str">
        <f t="shared" si="6"/>
        <v/>
      </c>
      <c r="M24" s="40" t="str">
        <f t="shared" si="7"/>
        <v/>
      </c>
      <c r="N24" s="40">
        <v>71</v>
      </c>
      <c r="O24" s="40" t="s">
        <v>172</v>
      </c>
      <c r="R24" s="139">
        <v>632315761</v>
      </c>
      <c r="S24" s="139" t="s">
        <v>1337</v>
      </c>
      <c r="T24" s="139">
        <v>576</v>
      </c>
      <c r="U24" s="139" t="s">
        <v>1261</v>
      </c>
      <c r="V24">
        <v>632</v>
      </c>
      <c r="W24">
        <v>63</v>
      </c>
    </row>
    <row r="25" spans="1:23">
      <c r="A25" s="319" t="str">
        <f>IF(E25="","",VLOOKUP('OPĆI DIO'!$C$1,'OPĆI DIO'!$N$4:$W$137,10,FALSE))</f>
        <v/>
      </c>
      <c r="B25" s="319" t="str">
        <f>IF(E25="","",VLOOKUP('OPĆI DIO'!$C$1,'OPĆI DIO'!$N$4:$W$137,9,FALSE))</f>
        <v/>
      </c>
      <c r="C25" s="83" t="str">
        <f t="shared" si="3"/>
        <v/>
      </c>
      <c r="D25" s="38" t="str">
        <f t="shared" si="4"/>
        <v/>
      </c>
      <c r="E25" s="49"/>
      <c r="F25" s="86" t="str">
        <f t="shared" si="5"/>
        <v/>
      </c>
      <c r="G25" s="81"/>
      <c r="H25" s="81"/>
      <c r="I25" s="81"/>
      <c r="J25" s="49"/>
      <c r="K25" s="246" t="str">
        <f>IF(E25="","",'OPĆI DIO'!$C$1)</f>
        <v/>
      </c>
      <c r="L25" s="40" t="str">
        <f t="shared" si="6"/>
        <v/>
      </c>
      <c r="M25" s="40" t="str">
        <f t="shared" si="7"/>
        <v/>
      </c>
      <c r="N25" s="40">
        <v>81</v>
      </c>
      <c r="O25" s="40" t="s">
        <v>55</v>
      </c>
      <c r="R25" s="139">
        <v>632315762</v>
      </c>
      <c r="S25" s="139" t="s">
        <v>2332</v>
      </c>
      <c r="T25" s="139">
        <v>576</v>
      </c>
      <c r="U25" s="139" t="s">
        <v>1261</v>
      </c>
      <c r="V25">
        <v>632</v>
      </c>
      <c r="W25">
        <v>63</v>
      </c>
    </row>
    <row r="26" spans="1:23">
      <c r="A26" s="319" t="str">
        <f>IF(E26="","",VLOOKUP('OPĆI DIO'!$C$1,'OPĆI DIO'!$N$4:$W$137,10,FALSE))</f>
        <v/>
      </c>
      <c r="B26" s="319" t="str">
        <f>IF(E26="","",VLOOKUP('OPĆI DIO'!$C$1,'OPĆI DIO'!$N$4:$W$137,9,FALSE))</f>
        <v/>
      </c>
      <c r="C26" s="83" t="str">
        <f t="shared" si="3"/>
        <v/>
      </c>
      <c r="D26" s="38" t="str">
        <f t="shared" si="4"/>
        <v/>
      </c>
      <c r="E26" s="49"/>
      <c r="F26" s="86" t="str">
        <f t="shared" si="5"/>
        <v/>
      </c>
      <c r="G26" s="81"/>
      <c r="H26" s="81"/>
      <c r="I26" s="81"/>
      <c r="J26" s="49"/>
      <c r="K26" s="246" t="str">
        <f>IF(E26="","",'OPĆI DIO'!$C$1)</f>
        <v/>
      </c>
      <c r="L26" s="40" t="str">
        <f t="shared" si="6"/>
        <v/>
      </c>
      <c r="M26" s="40" t="str">
        <f t="shared" si="7"/>
        <v/>
      </c>
      <c r="N26" s="40"/>
      <c r="O26" s="40"/>
      <c r="R26" s="4">
        <v>632310581</v>
      </c>
      <c r="S26" s="4" t="s">
        <v>1339</v>
      </c>
      <c r="T26" s="4">
        <v>581</v>
      </c>
      <c r="U26" s="4" t="s">
        <v>1336</v>
      </c>
      <c r="V26">
        <v>632</v>
      </c>
      <c r="W26">
        <v>63</v>
      </c>
    </row>
    <row r="27" spans="1:23">
      <c r="A27" s="319" t="str">
        <f>IF(E27="","",VLOOKUP('OPĆI DIO'!$C$1,'OPĆI DIO'!$N$4:$W$137,10,FALSE))</f>
        <v/>
      </c>
      <c r="B27" s="319" t="str">
        <f>IF(E27="","",VLOOKUP('OPĆI DIO'!$C$1,'OPĆI DIO'!$N$4:$W$137,9,FALSE))</f>
        <v/>
      </c>
      <c r="C27" s="83" t="str">
        <f t="shared" si="3"/>
        <v/>
      </c>
      <c r="D27" s="38" t="str">
        <f t="shared" si="4"/>
        <v/>
      </c>
      <c r="E27" s="49"/>
      <c r="F27" s="86" t="str">
        <f t="shared" si="5"/>
        <v/>
      </c>
      <c r="G27" s="81"/>
      <c r="H27" s="81"/>
      <c r="I27" s="81"/>
      <c r="J27" s="49"/>
      <c r="K27" s="246" t="str">
        <f>IF(E27="","",'OPĆI DIO'!$C$1)</f>
        <v/>
      </c>
      <c r="L27" s="40" t="str">
        <f t="shared" si="6"/>
        <v/>
      </c>
      <c r="M27" s="40" t="str">
        <f t="shared" si="7"/>
        <v/>
      </c>
      <c r="R27" s="4">
        <v>632311700</v>
      </c>
      <c r="S27" s="4" t="s">
        <v>20</v>
      </c>
      <c r="T27" s="4">
        <v>51</v>
      </c>
      <c r="U27" s="4" t="s">
        <v>1232</v>
      </c>
      <c r="V27">
        <v>632</v>
      </c>
      <c r="W27">
        <v>63</v>
      </c>
    </row>
    <row r="28" spans="1:23">
      <c r="A28" s="319" t="str">
        <f>IF(E28="","",VLOOKUP('OPĆI DIO'!$C$1,'OPĆI DIO'!$N$4:$W$137,10,FALSE))</f>
        <v/>
      </c>
      <c r="B28" s="319" t="str">
        <f>IF(E28="","",VLOOKUP('OPĆI DIO'!$C$1,'OPĆI DIO'!$N$4:$W$137,9,FALSE))</f>
        <v/>
      </c>
      <c r="C28" s="83" t="str">
        <f t="shared" si="3"/>
        <v/>
      </c>
      <c r="D28" s="38" t="str">
        <f t="shared" si="4"/>
        <v/>
      </c>
      <c r="E28" s="49"/>
      <c r="F28" s="86" t="str">
        <f t="shared" si="5"/>
        <v/>
      </c>
      <c r="G28" s="81"/>
      <c r="H28" s="81"/>
      <c r="I28" s="81"/>
      <c r="J28" s="49"/>
      <c r="K28" s="246" t="str">
        <f>IF(E28="","",'OPĆI DIO'!$C$1)</f>
        <v/>
      </c>
      <c r="L28" s="40" t="str">
        <f t="shared" si="6"/>
        <v/>
      </c>
      <c r="M28" s="40" t="str">
        <f t="shared" si="7"/>
        <v/>
      </c>
      <c r="R28" s="4">
        <v>632311800</v>
      </c>
      <c r="S28" s="4" t="s">
        <v>213</v>
      </c>
      <c r="T28" s="4">
        <v>51</v>
      </c>
      <c r="U28" s="4" t="s">
        <v>1232</v>
      </c>
      <c r="V28">
        <v>632</v>
      </c>
      <c r="W28">
        <v>63</v>
      </c>
    </row>
    <row r="29" spans="1:23">
      <c r="A29" s="319" t="str">
        <f>IF(E29="","",VLOOKUP('OPĆI DIO'!$C$1,'OPĆI DIO'!$N$4:$W$137,10,FALSE))</f>
        <v/>
      </c>
      <c r="B29" s="319" t="str">
        <f>IF(E29="","",VLOOKUP('OPĆI DIO'!$C$1,'OPĆI DIO'!$N$4:$W$137,9,FALSE))</f>
        <v/>
      </c>
      <c r="C29" s="83" t="str">
        <f t="shared" si="3"/>
        <v/>
      </c>
      <c r="D29" s="38" t="str">
        <f t="shared" si="4"/>
        <v/>
      </c>
      <c r="E29" s="49"/>
      <c r="F29" s="86" t="str">
        <f t="shared" si="5"/>
        <v/>
      </c>
      <c r="G29" s="81"/>
      <c r="H29" s="81"/>
      <c r="I29" s="81"/>
      <c r="J29" s="49"/>
      <c r="K29" s="246" t="str">
        <f>IF(E29="","",'OPĆI DIO'!$C$1)</f>
        <v/>
      </c>
      <c r="L29" s="40" t="str">
        <f t="shared" si="6"/>
        <v/>
      </c>
      <c r="M29" s="40" t="str">
        <f t="shared" si="7"/>
        <v/>
      </c>
      <c r="R29" s="4">
        <v>632410552</v>
      </c>
      <c r="S29" s="4" t="s">
        <v>1012</v>
      </c>
      <c r="T29" s="4">
        <v>552</v>
      </c>
      <c r="U29" s="4" t="s">
        <v>998</v>
      </c>
      <c r="V29">
        <v>632</v>
      </c>
      <c r="W29">
        <v>63</v>
      </c>
    </row>
    <row r="30" spans="1:23">
      <c r="A30" s="319" t="str">
        <f>IF(E30="","",VLOOKUP('OPĆI DIO'!$C$1,'OPĆI DIO'!$N$4:$W$137,10,FALSE))</f>
        <v/>
      </c>
      <c r="B30" s="319" t="str">
        <f>IF(E30="","",VLOOKUP('OPĆI DIO'!$C$1,'OPĆI DIO'!$N$4:$W$137,9,FALSE))</f>
        <v/>
      </c>
      <c r="C30" s="83" t="str">
        <f t="shared" si="3"/>
        <v/>
      </c>
      <c r="D30" s="38" t="str">
        <f t="shared" si="4"/>
        <v/>
      </c>
      <c r="E30" s="49"/>
      <c r="F30" s="86" t="str">
        <f t="shared" si="5"/>
        <v/>
      </c>
      <c r="G30" s="81"/>
      <c r="H30" s="81"/>
      <c r="I30" s="81"/>
      <c r="J30" s="49"/>
      <c r="K30" s="246" t="str">
        <f>IF(E30="","",'OPĆI DIO'!$C$1)</f>
        <v/>
      </c>
      <c r="L30" s="40" t="str">
        <f t="shared" si="6"/>
        <v/>
      </c>
      <c r="M30" s="40" t="str">
        <f t="shared" si="7"/>
        <v/>
      </c>
      <c r="R30" s="4">
        <v>632410559</v>
      </c>
      <c r="S30" s="4" t="s">
        <v>1013</v>
      </c>
      <c r="T30" s="4">
        <v>559</v>
      </c>
      <c r="U30" s="4" t="s">
        <v>999</v>
      </c>
      <c r="V30">
        <v>632</v>
      </c>
      <c r="W30">
        <v>63</v>
      </c>
    </row>
    <row r="31" spans="1:23">
      <c r="A31" s="319" t="str">
        <f>IF(E31="","",VLOOKUP('OPĆI DIO'!$C$1,'OPĆI DIO'!$N$4:$W$137,10,FALSE))</f>
        <v/>
      </c>
      <c r="B31" s="319" t="str">
        <f>IF(E31="","",VLOOKUP('OPĆI DIO'!$C$1,'OPĆI DIO'!$N$4:$W$137,9,FALSE))</f>
        <v/>
      </c>
      <c r="C31" s="83" t="str">
        <f t="shared" si="3"/>
        <v/>
      </c>
      <c r="D31" s="38" t="str">
        <f t="shared" si="4"/>
        <v/>
      </c>
      <c r="E31" s="49"/>
      <c r="F31" s="86" t="str">
        <f t="shared" si="5"/>
        <v/>
      </c>
      <c r="G31" s="81"/>
      <c r="H31" s="81"/>
      <c r="I31" s="81"/>
      <c r="J31" s="49"/>
      <c r="K31" s="246" t="str">
        <f>IF(E31="","",'OPĆI DIO'!$C$1)</f>
        <v/>
      </c>
      <c r="L31" s="40" t="str">
        <f t="shared" si="6"/>
        <v/>
      </c>
      <c r="M31" s="40" t="str">
        <f t="shared" si="7"/>
        <v/>
      </c>
      <c r="R31" s="4">
        <v>632410561</v>
      </c>
      <c r="S31" s="4" t="s">
        <v>110</v>
      </c>
      <c r="T31" s="4">
        <v>561</v>
      </c>
      <c r="U31" s="4" t="s">
        <v>110</v>
      </c>
      <c r="V31">
        <v>632</v>
      </c>
      <c r="W31">
        <v>63</v>
      </c>
    </row>
    <row r="32" spans="1:23">
      <c r="A32" s="319" t="str">
        <f>IF(E32="","",VLOOKUP('OPĆI DIO'!$C$1,'OPĆI DIO'!$N$4:$W$137,10,FALSE))</f>
        <v/>
      </c>
      <c r="B32" s="319" t="str">
        <f>IF(E32="","",VLOOKUP('OPĆI DIO'!$C$1,'OPĆI DIO'!$N$4:$W$137,9,FALSE))</f>
        <v/>
      </c>
      <c r="C32" s="83" t="str">
        <f t="shared" si="3"/>
        <v/>
      </c>
      <c r="D32" s="38" t="str">
        <f t="shared" si="4"/>
        <v/>
      </c>
      <c r="E32" s="49"/>
      <c r="F32" s="86" t="str">
        <f t="shared" si="5"/>
        <v/>
      </c>
      <c r="G32" s="81"/>
      <c r="H32" s="81"/>
      <c r="I32" s="81"/>
      <c r="J32" s="49"/>
      <c r="K32" s="246" t="str">
        <f>IF(E32="","",'OPĆI DIO'!$C$1)</f>
        <v/>
      </c>
      <c r="L32" s="40" t="str">
        <f t="shared" si="6"/>
        <v/>
      </c>
      <c r="M32" s="40" t="str">
        <f t="shared" si="7"/>
        <v/>
      </c>
      <c r="R32" s="4">
        <v>632410563</v>
      </c>
      <c r="S32" s="4" t="s">
        <v>1306</v>
      </c>
      <c r="T32" s="4">
        <v>563</v>
      </c>
      <c r="U32" s="4" t="s">
        <v>112</v>
      </c>
      <c r="V32">
        <v>632</v>
      </c>
      <c r="W32">
        <v>63</v>
      </c>
    </row>
    <row r="33" spans="1:23">
      <c r="A33" s="319" t="str">
        <f>IF(E33="","",VLOOKUP('OPĆI DIO'!$C$1,'OPĆI DIO'!$N$4:$W$137,10,FALSE))</f>
        <v/>
      </c>
      <c r="B33" s="319" t="str">
        <f>IF(E33="","",VLOOKUP('OPĆI DIO'!$C$1,'OPĆI DIO'!$N$4:$W$137,9,FALSE))</f>
        <v/>
      </c>
      <c r="C33" s="83" t="str">
        <f t="shared" si="3"/>
        <v/>
      </c>
      <c r="D33" s="38" t="str">
        <f t="shared" si="4"/>
        <v/>
      </c>
      <c r="E33" s="49"/>
      <c r="F33" s="86" t="str">
        <f t="shared" si="5"/>
        <v/>
      </c>
      <c r="G33" s="81"/>
      <c r="H33" s="81"/>
      <c r="I33" s="81"/>
      <c r="J33" s="49"/>
      <c r="K33" s="246" t="str">
        <f>IF(E33="","",'OPĆI DIO'!$C$1)</f>
        <v/>
      </c>
      <c r="L33" s="40" t="str">
        <f t="shared" si="6"/>
        <v/>
      </c>
      <c r="M33" s="40" t="str">
        <f t="shared" si="7"/>
        <v/>
      </c>
      <c r="R33" s="4">
        <v>632410573</v>
      </c>
      <c r="S33" s="4" t="s">
        <v>1014</v>
      </c>
      <c r="T33" s="4">
        <v>573</v>
      </c>
      <c r="U33" s="4" t="s">
        <v>1009</v>
      </c>
      <c r="V33">
        <v>632</v>
      </c>
      <c r="W33">
        <v>63</v>
      </c>
    </row>
    <row r="34" spans="1:23">
      <c r="A34" s="319" t="str">
        <f>IF(E34="","",VLOOKUP('OPĆI DIO'!$C$1,'OPĆI DIO'!$N$4:$W$137,10,FALSE))</f>
        <v/>
      </c>
      <c r="B34" s="319" t="str">
        <f>IF(E34="","",VLOOKUP('OPĆI DIO'!$C$1,'OPĆI DIO'!$N$4:$W$137,9,FALSE))</f>
        <v/>
      </c>
      <c r="C34" s="83" t="str">
        <f t="shared" si="3"/>
        <v/>
      </c>
      <c r="D34" s="38" t="str">
        <f t="shared" si="4"/>
        <v/>
      </c>
      <c r="E34" s="49"/>
      <c r="F34" s="86" t="str">
        <f t="shared" si="5"/>
        <v/>
      </c>
      <c r="G34" s="81"/>
      <c r="H34" s="81"/>
      <c r="I34" s="81"/>
      <c r="J34" s="49"/>
      <c r="K34" s="246" t="str">
        <f>IF(E34="","",'OPĆI DIO'!$C$1)</f>
        <v/>
      </c>
      <c r="L34" s="40" t="str">
        <f t="shared" si="6"/>
        <v/>
      </c>
      <c r="M34" s="40" t="str">
        <f t="shared" si="7"/>
        <v/>
      </c>
      <c r="R34" s="4">
        <v>632410575</v>
      </c>
      <c r="S34" s="4" t="s">
        <v>1015</v>
      </c>
      <c r="T34" s="4">
        <v>575</v>
      </c>
      <c r="U34" s="4" t="s">
        <v>1011</v>
      </c>
      <c r="V34">
        <v>632</v>
      </c>
      <c r="W34">
        <v>63</v>
      </c>
    </row>
    <row r="35" spans="1:23">
      <c r="A35" s="319" t="str">
        <f>IF(E35="","",VLOOKUP('OPĆI DIO'!$C$1,'OPĆI DIO'!$N$4:$W$137,10,FALSE))</f>
        <v/>
      </c>
      <c r="B35" s="319" t="str">
        <f>IF(E35="","",VLOOKUP('OPĆI DIO'!$C$1,'OPĆI DIO'!$N$4:$W$137,9,FALSE))</f>
        <v/>
      </c>
      <c r="C35" s="83" t="str">
        <f t="shared" si="3"/>
        <v/>
      </c>
      <c r="D35" s="38" t="str">
        <f t="shared" si="4"/>
        <v/>
      </c>
      <c r="E35" s="49"/>
      <c r="F35" s="86" t="str">
        <f t="shared" si="5"/>
        <v/>
      </c>
      <c r="G35" s="81"/>
      <c r="H35" s="81"/>
      <c r="I35" s="81"/>
      <c r="J35" s="49"/>
      <c r="K35" s="246" t="str">
        <f>IF(E35="","",'OPĆI DIO'!$C$1)</f>
        <v/>
      </c>
      <c r="L35" s="40" t="str">
        <f t="shared" si="6"/>
        <v/>
      </c>
      <c r="M35" s="40" t="str">
        <f t="shared" si="7"/>
        <v/>
      </c>
      <c r="R35" s="139">
        <v>632415761</v>
      </c>
      <c r="S35" s="139" t="s">
        <v>1338</v>
      </c>
      <c r="T35" s="139">
        <v>576</v>
      </c>
      <c r="U35" s="139" t="s">
        <v>1261</v>
      </c>
      <c r="V35">
        <v>632</v>
      </c>
      <c r="W35">
        <v>63</v>
      </c>
    </row>
    <row r="36" spans="1:23">
      <c r="A36" s="319" t="str">
        <f>IF(E36="","",VLOOKUP('OPĆI DIO'!$C$1,'OPĆI DIO'!$N$4:$W$137,10,FALSE))</f>
        <v/>
      </c>
      <c r="B36" s="319" t="str">
        <f>IF(E36="","",VLOOKUP('OPĆI DIO'!$C$1,'OPĆI DIO'!$N$4:$W$137,9,FALSE))</f>
        <v/>
      </c>
      <c r="C36" s="83" t="str">
        <f t="shared" si="3"/>
        <v/>
      </c>
      <c r="D36" s="38" t="str">
        <f t="shared" si="4"/>
        <v/>
      </c>
      <c r="E36" s="49"/>
      <c r="F36" s="86" t="str">
        <f t="shared" si="5"/>
        <v/>
      </c>
      <c r="G36" s="81"/>
      <c r="H36" s="81"/>
      <c r="I36" s="81"/>
      <c r="J36" s="49"/>
      <c r="K36" s="246" t="str">
        <f>IF(E36="","",'OPĆI DIO'!$C$1)</f>
        <v/>
      </c>
      <c r="L36" s="40" t="str">
        <f t="shared" si="6"/>
        <v/>
      </c>
      <c r="M36" s="40" t="str">
        <f t="shared" si="7"/>
        <v/>
      </c>
      <c r="R36" s="139">
        <v>632415762</v>
      </c>
      <c r="S36" s="139" t="s">
        <v>2333</v>
      </c>
      <c r="T36" s="139">
        <v>576</v>
      </c>
      <c r="U36" s="139" t="s">
        <v>1261</v>
      </c>
      <c r="V36">
        <v>632</v>
      </c>
      <c r="W36">
        <v>63</v>
      </c>
    </row>
    <row r="37" spans="1:23">
      <c r="A37" s="319" t="str">
        <f>IF(E37="","",VLOOKUP('OPĆI DIO'!$C$1,'OPĆI DIO'!$N$4:$W$137,10,FALSE))</f>
        <v/>
      </c>
      <c r="B37" s="319" t="str">
        <f>IF(E37="","",VLOOKUP('OPĆI DIO'!$C$1,'OPĆI DIO'!$N$4:$W$137,9,FALSE))</f>
        <v/>
      </c>
      <c r="C37" s="83" t="str">
        <f t="shared" si="3"/>
        <v/>
      </c>
      <c r="D37" s="38" t="str">
        <f t="shared" si="4"/>
        <v/>
      </c>
      <c r="E37" s="49"/>
      <c r="F37" s="86" t="str">
        <f t="shared" si="5"/>
        <v/>
      </c>
      <c r="G37" s="81"/>
      <c r="H37" s="81"/>
      <c r="I37" s="81"/>
      <c r="J37" s="49"/>
      <c r="K37" s="246" t="str">
        <f>IF(E37="","",'OPĆI DIO'!$C$1)</f>
        <v/>
      </c>
      <c r="L37" s="40" t="str">
        <f t="shared" si="6"/>
        <v/>
      </c>
      <c r="M37" s="40" t="str">
        <f t="shared" si="7"/>
        <v/>
      </c>
      <c r="R37" s="4">
        <v>632410581</v>
      </c>
      <c r="S37" s="4" t="s">
        <v>1340</v>
      </c>
      <c r="T37" s="4">
        <v>581</v>
      </c>
      <c r="U37" s="4" t="s">
        <v>1336</v>
      </c>
      <c r="V37">
        <v>632</v>
      </c>
      <c r="W37">
        <v>63</v>
      </c>
    </row>
    <row r="38" spans="1:23">
      <c r="A38" s="319" t="str">
        <f>IF(E38="","",VLOOKUP('OPĆI DIO'!$C$1,'OPĆI DIO'!$N$4:$W$137,10,FALSE))</f>
        <v/>
      </c>
      <c r="B38" s="319" t="str">
        <f>IF(E38="","",VLOOKUP('OPĆI DIO'!$C$1,'OPĆI DIO'!$N$4:$W$137,9,FALSE))</f>
        <v/>
      </c>
      <c r="C38" s="83" t="str">
        <f t="shared" si="3"/>
        <v/>
      </c>
      <c r="D38" s="38" t="str">
        <f t="shared" si="4"/>
        <v/>
      </c>
      <c r="E38" s="49"/>
      <c r="F38" s="86" t="str">
        <f t="shared" si="5"/>
        <v/>
      </c>
      <c r="G38" s="81"/>
      <c r="H38" s="81"/>
      <c r="I38" s="81"/>
      <c r="J38" s="49"/>
      <c r="K38" s="246" t="str">
        <f>IF(E38="","",'OPĆI DIO'!$C$1)</f>
        <v/>
      </c>
      <c r="L38" s="40" t="str">
        <f t="shared" si="6"/>
        <v/>
      </c>
      <c r="M38" s="40" t="str">
        <f t="shared" si="7"/>
        <v/>
      </c>
      <c r="R38" s="4">
        <v>632411700</v>
      </c>
      <c r="S38" s="4" t="s">
        <v>21</v>
      </c>
      <c r="T38" s="4">
        <v>51</v>
      </c>
      <c r="U38" s="4" t="s">
        <v>1232</v>
      </c>
      <c r="V38">
        <v>632</v>
      </c>
      <c r="W38">
        <v>63</v>
      </c>
    </row>
    <row r="39" spans="1:23">
      <c r="A39" s="319" t="str">
        <f>IF(E39="","",VLOOKUP('OPĆI DIO'!$C$1,'OPĆI DIO'!$N$4:$W$137,10,FALSE))</f>
        <v/>
      </c>
      <c r="B39" s="319" t="str">
        <f>IF(E39="","",VLOOKUP('OPĆI DIO'!$C$1,'OPĆI DIO'!$N$4:$W$137,9,FALSE))</f>
        <v/>
      </c>
      <c r="C39" s="83" t="str">
        <f t="shared" si="3"/>
        <v/>
      </c>
      <c r="D39" s="38" t="str">
        <f t="shared" si="4"/>
        <v/>
      </c>
      <c r="E39" s="49"/>
      <c r="F39" s="86" t="str">
        <f t="shared" si="5"/>
        <v/>
      </c>
      <c r="G39" s="81"/>
      <c r="H39" s="81"/>
      <c r="I39" s="81"/>
      <c r="J39" s="49"/>
      <c r="K39" s="246" t="str">
        <f>IF(E39="","",'OPĆI DIO'!$C$1)</f>
        <v/>
      </c>
      <c r="L39" s="40" t="str">
        <f t="shared" si="6"/>
        <v/>
      </c>
      <c r="M39" s="40" t="str">
        <f t="shared" si="7"/>
        <v/>
      </c>
      <c r="R39" s="4">
        <v>6341</v>
      </c>
      <c r="S39" s="4" t="s">
        <v>1263</v>
      </c>
      <c r="T39" s="4">
        <v>52</v>
      </c>
      <c r="U39" s="4" t="s">
        <v>1229</v>
      </c>
      <c r="V39">
        <v>634</v>
      </c>
      <c r="W39">
        <v>63</v>
      </c>
    </row>
    <row r="40" spans="1:23">
      <c r="A40" s="319" t="str">
        <f>IF(E40="","",VLOOKUP('OPĆI DIO'!$C$1,'OPĆI DIO'!$N$4:$W$137,10,FALSE))</f>
        <v/>
      </c>
      <c r="B40" s="319" t="str">
        <f>IF(E40="","",VLOOKUP('OPĆI DIO'!$C$1,'OPĆI DIO'!$N$4:$W$137,9,FALSE))</f>
        <v/>
      </c>
      <c r="C40" s="83" t="str">
        <f t="shared" si="3"/>
        <v/>
      </c>
      <c r="D40" s="38" t="str">
        <f t="shared" si="4"/>
        <v/>
      </c>
      <c r="E40" s="49"/>
      <c r="F40" s="86" t="str">
        <f t="shared" si="5"/>
        <v/>
      </c>
      <c r="G40" s="81"/>
      <c r="H40" s="81"/>
      <c r="I40" s="81"/>
      <c r="J40" s="49"/>
      <c r="K40" s="246" t="str">
        <f>IF(E40="","",'OPĆI DIO'!$C$1)</f>
        <v/>
      </c>
      <c r="L40" s="40" t="str">
        <f t="shared" si="6"/>
        <v/>
      </c>
      <c r="M40" s="40" t="str">
        <f t="shared" si="7"/>
        <v/>
      </c>
      <c r="R40" s="4">
        <v>6342</v>
      </c>
      <c r="S40" s="4" t="s">
        <v>1264</v>
      </c>
      <c r="T40" s="4">
        <v>52</v>
      </c>
      <c r="U40" s="4" t="s">
        <v>1229</v>
      </c>
      <c r="V40">
        <v>634</v>
      </c>
      <c r="W40">
        <v>63</v>
      </c>
    </row>
    <row r="41" spans="1:23">
      <c r="A41" s="319" t="str">
        <f>IF(E41="","",VLOOKUP('OPĆI DIO'!$C$1,'OPĆI DIO'!$N$4:$W$137,10,FALSE))</f>
        <v/>
      </c>
      <c r="B41" s="319" t="str">
        <f>IF(E41="","",VLOOKUP('OPĆI DIO'!$C$1,'OPĆI DIO'!$N$4:$W$137,9,FALSE))</f>
        <v/>
      </c>
      <c r="C41" s="83" t="str">
        <f t="shared" si="3"/>
        <v/>
      </c>
      <c r="D41" s="38" t="str">
        <f t="shared" si="4"/>
        <v/>
      </c>
      <c r="E41" s="49"/>
      <c r="F41" s="86" t="str">
        <f t="shared" si="5"/>
        <v/>
      </c>
      <c r="G41" s="81"/>
      <c r="H41" s="81"/>
      <c r="I41" s="81"/>
      <c r="J41" s="49"/>
      <c r="K41" s="246" t="str">
        <f>IF(E41="","",'OPĆI DIO'!$C$1)</f>
        <v/>
      </c>
      <c r="L41" s="40" t="str">
        <f t="shared" si="6"/>
        <v/>
      </c>
      <c r="M41" s="40" t="str">
        <f t="shared" si="7"/>
        <v/>
      </c>
      <c r="R41" s="4">
        <v>6361</v>
      </c>
      <c r="S41" s="4" t="s">
        <v>1233</v>
      </c>
      <c r="T41" s="4">
        <v>52</v>
      </c>
      <c r="U41" s="4" t="s">
        <v>1229</v>
      </c>
      <c r="V41">
        <v>636</v>
      </c>
      <c r="W41">
        <v>63</v>
      </c>
    </row>
    <row r="42" spans="1:23">
      <c r="A42" s="319" t="str">
        <f>IF(E42="","",VLOOKUP('OPĆI DIO'!$C$1,'OPĆI DIO'!$N$4:$W$137,10,FALSE))</f>
        <v/>
      </c>
      <c r="B42" s="319" t="str">
        <f>IF(E42="","",VLOOKUP('OPĆI DIO'!$C$1,'OPĆI DIO'!$N$4:$W$137,9,FALSE))</f>
        <v/>
      </c>
      <c r="C42" s="83" t="str">
        <f t="shared" si="3"/>
        <v/>
      </c>
      <c r="D42" s="38" t="str">
        <f t="shared" si="4"/>
        <v/>
      </c>
      <c r="E42" s="49"/>
      <c r="F42" s="86" t="str">
        <f t="shared" si="5"/>
        <v/>
      </c>
      <c r="G42" s="81"/>
      <c r="H42" s="81"/>
      <c r="I42" s="81"/>
      <c r="J42" s="49"/>
      <c r="K42" s="246" t="str">
        <f>IF(E42="","",'OPĆI DIO'!$C$1)</f>
        <v/>
      </c>
      <c r="L42" s="40" t="str">
        <f t="shared" si="6"/>
        <v/>
      </c>
      <c r="M42" s="40" t="str">
        <f t="shared" si="7"/>
        <v/>
      </c>
      <c r="R42" s="4">
        <v>6362</v>
      </c>
      <c r="S42" s="4" t="s">
        <v>1234</v>
      </c>
      <c r="T42" s="4">
        <v>52</v>
      </c>
      <c r="U42" s="4" t="s">
        <v>1229</v>
      </c>
      <c r="V42">
        <v>636</v>
      </c>
      <c r="W42">
        <v>63</v>
      </c>
    </row>
    <row r="43" spans="1:23">
      <c r="A43" s="319" t="str">
        <f>IF(E43="","",VLOOKUP('OPĆI DIO'!$C$1,'OPĆI DIO'!$N$4:$W$137,10,FALSE))</f>
        <v/>
      </c>
      <c r="B43" s="319" t="str">
        <f>IF(E43="","",VLOOKUP('OPĆI DIO'!$C$1,'OPĆI DIO'!$N$4:$W$137,9,FALSE))</f>
        <v/>
      </c>
      <c r="C43" s="83" t="str">
        <f t="shared" si="3"/>
        <v/>
      </c>
      <c r="D43" s="38" t="str">
        <f t="shared" si="4"/>
        <v/>
      </c>
      <c r="E43" s="49"/>
      <c r="F43" s="86" t="str">
        <f t="shared" si="5"/>
        <v/>
      </c>
      <c r="G43" s="81"/>
      <c r="H43" s="81"/>
      <c r="I43" s="81"/>
      <c r="J43" s="49"/>
      <c r="K43" s="246" t="str">
        <f>IF(E43="","",'OPĆI DIO'!$C$1)</f>
        <v/>
      </c>
      <c r="L43" s="40" t="str">
        <f t="shared" si="6"/>
        <v/>
      </c>
      <c r="M43" s="40" t="str">
        <f t="shared" si="7"/>
        <v/>
      </c>
      <c r="R43" s="4">
        <v>6381</v>
      </c>
      <c r="S43" s="4" t="s">
        <v>1341</v>
      </c>
      <c r="T43" s="4">
        <v>52</v>
      </c>
      <c r="U43" s="4" t="s">
        <v>1229</v>
      </c>
      <c r="V43">
        <v>638</v>
      </c>
      <c r="W43">
        <v>63</v>
      </c>
    </row>
    <row r="44" spans="1:23">
      <c r="A44" s="319" t="str">
        <f>IF(E44="","",VLOOKUP('OPĆI DIO'!$C$1,'OPĆI DIO'!$N$4:$W$137,10,FALSE))</f>
        <v/>
      </c>
      <c r="B44" s="319" t="str">
        <f>IF(E44="","",VLOOKUP('OPĆI DIO'!$C$1,'OPĆI DIO'!$N$4:$W$137,9,FALSE))</f>
        <v/>
      </c>
      <c r="C44" s="83" t="str">
        <f t="shared" si="3"/>
        <v/>
      </c>
      <c r="D44" s="38" t="str">
        <f t="shared" si="4"/>
        <v/>
      </c>
      <c r="E44" s="49"/>
      <c r="F44" s="86" t="str">
        <f t="shared" si="5"/>
        <v/>
      </c>
      <c r="G44" s="81"/>
      <c r="H44" s="81"/>
      <c r="I44" s="81"/>
      <c r="J44" s="49"/>
      <c r="K44" s="246" t="str">
        <f>IF(E44="","",'OPĆI DIO'!$C$1)</f>
        <v/>
      </c>
      <c r="L44" s="40" t="str">
        <f t="shared" si="6"/>
        <v/>
      </c>
      <c r="M44" s="40" t="str">
        <f t="shared" si="7"/>
        <v/>
      </c>
      <c r="R44" s="4">
        <v>6382</v>
      </c>
      <c r="S44" s="4" t="s">
        <v>1342</v>
      </c>
      <c r="T44" s="4">
        <v>52</v>
      </c>
      <c r="U44" s="4" t="s">
        <v>1229</v>
      </c>
      <c r="V44">
        <v>638</v>
      </c>
      <c r="W44">
        <v>63</v>
      </c>
    </row>
    <row r="45" spans="1:23">
      <c r="A45" s="319" t="str">
        <f>IF(E45="","",VLOOKUP('OPĆI DIO'!$C$1,'OPĆI DIO'!$N$4:$W$137,10,FALSE))</f>
        <v/>
      </c>
      <c r="B45" s="319" t="str">
        <f>IF(E45="","",VLOOKUP('OPĆI DIO'!$C$1,'OPĆI DIO'!$N$4:$W$137,9,FALSE))</f>
        <v/>
      </c>
      <c r="C45" s="83" t="str">
        <f t="shared" si="3"/>
        <v/>
      </c>
      <c r="D45" s="38" t="str">
        <f t="shared" si="4"/>
        <v/>
      </c>
      <c r="E45" s="49"/>
      <c r="F45" s="86" t="str">
        <f t="shared" si="5"/>
        <v/>
      </c>
      <c r="G45" s="81"/>
      <c r="H45" s="81"/>
      <c r="I45" s="81"/>
      <c r="J45" s="49"/>
      <c r="K45" s="246" t="str">
        <f>IF(E45="","",'OPĆI DIO'!$C$1)</f>
        <v/>
      </c>
      <c r="L45" s="40" t="str">
        <f t="shared" si="6"/>
        <v/>
      </c>
      <c r="M45" s="40" t="str">
        <f t="shared" si="7"/>
        <v/>
      </c>
      <c r="R45" s="4">
        <v>6391</v>
      </c>
      <c r="S45" s="4" t="s">
        <v>28</v>
      </c>
      <c r="T45" s="4">
        <v>52</v>
      </c>
      <c r="U45" s="4" t="s">
        <v>1229</v>
      </c>
      <c r="V45">
        <v>639</v>
      </c>
      <c r="W45">
        <v>63</v>
      </c>
    </row>
    <row r="46" spans="1:23">
      <c r="A46" s="319" t="str">
        <f>IF(E46="","",VLOOKUP('OPĆI DIO'!$C$1,'OPĆI DIO'!$N$4:$W$137,10,FALSE))</f>
        <v/>
      </c>
      <c r="B46" s="319" t="str">
        <f>IF(E46="","",VLOOKUP('OPĆI DIO'!$C$1,'OPĆI DIO'!$N$4:$W$137,9,FALSE))</f>
        <v/>
      </c>
      <c r="C46" s="83" t="str">
        <f t="shared" si="3"/>
        <v/>
      </c>
      <c r="D46" s="38" t="str">
        <f t="shared" si="4"/>
        <v/>
      </c>
      <c r="E46" s="49"/>
      <c r="F46" s="86" t="str">
        <f t="shared" si="5"/>
        <v/>
      </c>
      <c r="G46" s="81"/>
      <c r="H46" s="81"/>
      <c r="I46" s="81"/>
      <c r="J46" s="49"/>
      <c r="K46" s="246" t="str">
        <f>IF(E46="","",'OPĆI DIO'!$C$1)</f>
        <v/>
      </c>
      <c r="L46" s="40" t="str">
        <f t="shared" si="6"/>
        <v/>
      </c>
      <c r="M46" s="40" t="str">
        <f t="shared" si="7"/>
        <v/>
      </c>
      <c r="R46" s="4">
        <v>6392</v>
      </c>
      <c r="S46" s="4" t="s">
        <v>29</v>
      </c>
      <c r="T46" s="4">
        <v>52</v>
      </c>
      <c r="U46" s="4" t="s">
        <v>1229</v>
      </c>
      <c r="V46">
        <v>639</v>
      </c>
      <c r="W46">
        <v>63</v>
      </c>
    </row>
    <row r="47" spans="1:23">
      <c r="A47" s="319" t="str">
        <f>IF(E47="","",VLOOKUP('OPĆI DIO'!$C$1,'OPĆI DIO'!$N$4:$W$137,10,FALSE))</f>
        <v/>
      </c>
      <c r="B47" s="319" t="str">
        <f>IF(E47="","",VLOOKUP('OPĆI DIO'!$C$1,'OPĆI DIO'!$N$4:$W$137,9,FALSE))</f>
        <v/>
      </c>
      <c r="C47" s="83" t="str">
        <f t="shared" si="3"/>
        <v/>
      </c>
      <c r="D47" s="38" t="str">
        <f t="shared" si="4"/>
        <v/>
      </c>
      <c r="E47" s="49"/>
      <c r="F47" s="86" t="str">
        <f t="shared" si="5"/>
        <v/>
      </c>
      <c r="G47" s="81"/>
      <c r="H47" s="81"/>
      <c r="I47" s="81"/>
      <c r="J47" s="49"/>
      <c r="K47" s="246" t="str">
        <f>IF(E47="","",'OPĆI DIO'!$C$1)</f>
        <v/>
      </c>
      <c r="L47" s="40" t="str">
        <f t="shared" si="6"/>
        <v/>
      </c>
      <c r="M47" s="40" t="str">
        <f t="shared" si="7"/>
        <v/>
      </c>
      <c r="R47" s="4">
        <v>6393</v>
      </c>
      <c r="S47" s="4" t="s">
        <v>30</v>
      </c>
      <c r="T47" s="4">
        <v>52</v>
      </c>
      <c r="U47" s="4" t="s">
        <v>1229</v>
      </c>
      <c r="V47">
        <v>639</v>
      </c>
      <c r="W47">
        <v>63</v>
      </c>
    </row>
    <row r="48" spans="1:23">
      <c r="A48" s="319" t="str">
        <f>IF(E48="","",VLOOKUP('OPĆI DIO'!$C$1,'OPĆI DIO'!$N$4:$W$137,10,FALSE))</f>
        <v/>
      </c>
      <c r="B48" s="319" t="str">
        <f>IF(E48="","",VLOOKUP('OPĆI DIO'!$C$1,'OPĆI DIO'!$N$4:$W$137,9,FALSE))</f>
        <v/>
      </c>
      <c r="C48" s="83" t="str">
        <f t="shared" si="3"/>
        <v/>
      </c>
      <c r="D48" s="38" t="str">
        <f t="shared" si="4"/>
        <v/>
      </c>
      <c r="E48" s="49"/>
      <c r="F48" s="86" t="str">
        <f t="shared" si="5"/>
        <v/>
      </c>
      <c r="G48" s="81"/>
      <c r="H48" s="81"/>
      <c r="I48" s="81"/>
      <c r="J48" s="49"/>
      <c r="K48" s="246" t="str">
        <f>IF(E48="","",'OPĆI DIO'!$C$1)</f>
        <v/>
      </c>
      <c r="L48" s="40" t="str">
        <f t="shared" si="6"/>
        <v/>
      </c>
      <c r="M48" s="40" t="str">
        <f t="shared" si="7"/>
        <v/>
      </c>
      <c r="R48" s="4">
        <v>6394</v>
      </c>
      <c r="S48" s="4" t="s">
        <v>31</v>
      </c>
      <c r="T48" s="4">
        <v>52</v>
      </c>
      <c r="U48" s="4" t="s">
        <v>1229</v>
      </c>
      <c r="V48">
        <v>639</v>
      </c>
      <c r="W48">
        <v>63</v>
      </c>
    </row>
    <row r="49" spans="1:23">
      <c r="A49" s="319" t="str">
        <f>IF(E49="","",VLOOKUP('OPĆI DIO'!$C$1,'OPĆI DIO'!$N$4:$W$137,10,FALSE))</f>
        <v/>
      </c>
      <c r="B49" s="319" t="str">
        <f>IF(E49="","",VLOOKUP('OPĆI DIO'!$C$1,'OPĆI DIO'!$N$4:$W$137,9,FALSE))</f>
        <v/>
      </c>
      <c r="C49" s="83" t="str">
        <f t="shared" si="3"/>
        <v/>
      </c>
      <c r="D49" s="38" t="str">
        <f t="shared" si="4"/>
        <v/>
      </c>
      <c r="E49" s="49"/>
      <c r="F49" s="86" t="str">
        <f t="shared" si="5"/>
        <v/>
      </c>
      <c r="G49" s="81"/>
      <c r="H49" s="81"/>
      <c r="I49" s="81"/>
      <c r="J49" s="49"/>
      <c r="K49" s="246" t="str">
        <f>IF(E49="","",'OPĆI DIO'!$C$1)</f>
        <v/>
      </c>
      <c r="L49" s="40" t="str">
        <f t="shared" si="6"/>
        <v/>
      </c>
      <c r="M49" s="40" t="str">
        <f t="shared" si="7"/>
        <v/>
      </c>
      <c r="R49" s="4">
        <v>641290031</v>
      </c>
      <c r="S49" s="4" t="s">
        <v>202</v>
      </c>
      <c r="T49" s="4">
        <v>31</v>
      </c>
      <c r="U49" s="4" t="s">
        <v>90</v>
      </c>
      <c r="V49">
        <v>641</v>
      </c>
      <c r="W49">
        <v>64</v>
      </c>
    </row>
    <row r="50" spans="1:23">
      <c r="A50" s="319" t="str">
        <f>IF(E50="","",VLOOKUP('OPĆI DIO'!$C$1,'OPĆI DIO'!$N$4:$W$137,10,FALSE))</f>
        <v/>
      </c>
      <c r="B50" s="319" t="str">
        <f>IF(E50="","",VLOOKUP('OPĆI DIO'!$C$1,'OPĆI DIO'!$N$4:$W$137,9,FALSE))</f>
        <v/>
      </c>
      <c r="C50" s="83" t="str">
        <f t="shared" si="3"/>
        <v/>
      </c>
      <c r="D50" s="38" t="str">
        <f t="shared" si="4"/>
        <v/>
      </c>
      <c r="E50" s="49"/>
      <c r="F50" s="86" t="str">
        <f t="shared" si="5"/>
        <v/>
      </c>
      <c r="G50" s="81"/>
      <c r="H50" s="81"/>
      <c r="I50" s="81"/>
      <c r="J50" s="49"/>
      <c r="K50" s="246" t="str">
        <f>IF(E50="","",'OPĆI DIO'!$C$1)</f>
        <v/>
      </c>
      <c r="L50" s="40" t="str">
        <f t="shared" si="6"/>
        <v/>
      </c>
      <c r="M50" s="40" t="str">
        <f t="shared" si="7"/>
        <v/>
      </c>
      <c r="R50" s="4">
        <v>641310031</v>
      </c>
      <c r="S50" s="4" t="s">
        <v>203</v>
      </c>
      <c r="T50" s="4">
        <v>31</v>
      </c>
      <c r="U50" s="4" t="s">
        <v>90</v>
      </c>
      <c r="V50">
        <v>641</v>
      </c>
      <c r="W50">
        <v>64</v>
      </c>
    </row>
    <row r="51" spans="1:23">
      <c r="A51" s="319" t="str">
        <f>IF(E51="","",VLOOKUP('OPĆI DIO'!$C$1,'OPĆI DIO'!$N$4:$W$137,10,FALSE))</f>
        <v/>
      </c>
      <c r="B51" s="319" t="str">
        <f>IF(E51="","",VLOOKUP('OPĆI DIO'!$C$1,'OPĆI DIO'!$N$4:$W$137,9,FALSE))</f>
        <v/>
      </c>
      <c r="C51" s="83" t="str">
        <f t="shared" si="3"/>
        <v/>
      </c>
      <c r="D51" s="38" t="str">
        <f t="shared" si="4"/>
        <v/>
      </c>
      <c r="E51" s="49"/>
      <c r="F51" s="86" t="str">
        <f t="shared" si="5"/>
        <v/>
      </c>
      <c r="G51" s="81"/>
      <c r="H51" s="81"/>
      <c r="I51" s="81"/>
      <c r="J51" s="49"/>
      <c r="K51" s="246" t="str">
        <f>IF(E51="","",'OPĆI DIO'!$C$1)</f>
        <v/>
      </c>
      <c r="L51" s="40" t="str">
        <f t="shared" si="6"/>
        <v/>
      </c>
      <c r="M51" s="40" t="str">
        <f t="shared" si="7"/>
        <v/>
      </c>
      <c r="R51" s="4">
        <v>641320031</v>
      </c>
      <c r="S51" s="4" t="s">
        <v>204</v>
      </c>
      <c r="T51" s="4">
        <v>31</v>
      </c>
      <c r="U51" s="4" t="s">
        <v>90</v>
      </c>
      <c r="V51">
        <v>641</v>
      </c>
      <c r="W51">
        <v>64</v>
      </c>
    </row>
    <row r="52" spans="1:23">
      <c r="A52" s="319" t="str">
        <f>IF(E52="","",VLOOKUP('OPĆI DIO'!$C$1,'OPĆI DIO'!$N$4:$W$137,10,FALSE))</f>
        <v/>
      </c>
      <c r="B52" s="319" t="str">
        <f>IF(E52="","",VLOOKUP('OPĆI DIO'!$C$1,'OPĆI DIO'!$N$4:$W$137,9,FALSE))</f>
        <v/>
      </c>
      <c r="C52" s="83" t="str">
        <f t="shared" si="3"/>
        <v/>
      </c>
      <c r="D52" s="38" t="str">
        <f t="shared" si="4"/>
        <v/>
      </c>
      <c r="E52" s="49"/>
      <c r="F52" s="86" t="str">
        <f t="shared" si="5"/>
        <v/>
      </c>
      <c r="G52" s="81"/>
      <c r="H52" s="81"/>
      <c r="I52" s="81"/>
      <c r="J52" s="49"/>
      <c r="K52" s="246" t="str">
        <f>IF(E52="","",'OPĆI DIO'!$C$1)</f>
        <v/>
      </c>
      <c r="L52" s="40" t="str">
        <f t="shared" si="6"/>
        <v/>
      </c>
      <c r="M52" s="40" t="str">
        <f t="shared" si="7"/>
        <v/>
      </c>
      <c r="R52" s="4">
        <v>641320043</v>
      </c>
      <c r="S52" s="4" t="s">
        <v>1235</v>
      </c>
      <c r="T52" s="4">
        <v>43</v>
      </c>
      <c r="U52" s="4" t="s">
        <v>95</v>
      </c>
      <c r="V52">
        <v>641</v>
      </c>
      <c r="W52">
        <v>64</v>
      </c>
    </row>
    <row r="53" spans="1:23">
      <c r="A53" s="319" t="str">
        <f>IF(E53="","",VLOOKUP('OPĆI DIO'!$C$1,'OPĆI DIO'!$N$4:$W$137,10,FALSE))</f>
        <v/>
      </c>
      <c r="B53" s="319" t="str">
        <f>IF(E53="","",VLOOKUP('OPĆI DIO'!$C$1,'OPĆI DIO'!$N$4:$W$137,9,FALSE))</f>
        <v/>
      </c>
      <c r="C53" s="83" t="str">
        <f t="shared" si="3"/>
        <v/>
      </c>
      <c r="D53" s="38" t="str">
        <f t="shared" si="4"/>
        <v/>
      </c>
      <c r="E53" s="49"/>
      <c r="F53" s="86" t="str">
        <f t="shared" si="5"/>
        <v/>
      </c>
      <c r="G53" s="81"/>
      <c r="H53" s="81"/>
      <c r="I53" s="81"/>
      <c r="J53" s="49"/>
      <c r="K53" s="246" t="str">
        <f>IF(E53="","",'OPĆI DIO'!$C$1)</f>
        <v/>
      </c>
      <c r="L53" s="40" t="str">
        <f t="shared" si="6"/>
        <v/>
      </c>
      <c r="M53" s="40" t="str">
        <f t="shared" si="7"/>
        <v/>
      </c>
      <c r="R53" s="4">
        <v>641510031</v>
      </c>
      <c r="S53" s="4" t="s">
        <v>1236</v>
      </c>
      <c r="T53" s="4">
        <v>31</v>
      </c>
      <c r="U53" s="4" t="s">
        <v>90</v>
      </c>
      <c r="V53">
        <v>641</v>
      </c>
      <c r="W53">
        <v>64</v>
      </c>
    </row>
    <row r="54" spans="1:23">
      <c r="A54" s="319" t="str">
        <f>IF(E54="","",VLOOKUP('OPĆI DIO'!$C$1,'OPĆI DIO'!$N$4:$W$137,10,FALSE))</f>
        <v/>
      </c>
      <c r="B54" s="319" t="str">
        <f>IF(E54="","",VLOOKUP('OPĆI DIO'!$C$1,'OPĆI DIO'!$N$4:$W$137,9,FALSE))</f>
        <v/>
      </c>
      <c r="C54" s="83" t="str">
        <f t="shared" si="3"/>
        <v/>
      </c>
      <c r="D54" s="38" t="str">
        <f t="shared" si="4"/>
        <v/>
      </c>
      <c r="E54" s="49"/>
      <c r="F54" s="86" t="str">
        <f t="shared" si="5"/>
        <v/>
      </c>
      <c r="G54" s="81"/>
      <c r="H54" s="81"/>
      <c r="I54" s="81"/>
      <c r="J54" s="49"/>
      <c r="K54" s="246" t="str">
        <f>IF(E54="","",'OPĆI DIO'!$C$1)</f>
        <v/>
      </c>
      <c r="L54" s="40" t="str">
        <f t="shared" si="6"/>
        <v/>
      </c>
      <c r="M54" s="40" t="str">
        <f t="shared" si="7"/>
        <v/>
      </c>
      <c r="R54" s="4">
        <v>641510043</v>
      </c>
      <c r="S54" s="4" t="s">
        <v>1237</v>
      </c>
      <c r="T54" s="4">
        <v>43</v>
      </c>
      <c r="U54" s="4" t="s">
        <v>95</v>
      </c>
      <c r="V54">
        <v>641</v>
      </c>
      <c r="W54">
        <v>64</v>
      </c>
    </row>
    <row r="55" spans="1:23">
      <c r="A55" s="319" t="str">
        <f>IF(E55="","",VLOOKUP('OPĆI DIO'!$C$1,'OPĆI DIO'!$N$4:$W$137,10,FALSE))</f>
        <v/>
      </c>
      <c r="B55" s="319" t="str">
        <f>IF(E55="","",VLOOKUP('OPĆI DIO'!$C$1,'OPĆI DIO'!$N$4:$W$137,9,FALSE))</f>
        <v/>
      </c>
      <c r="C55" s="83" t="str">
        <f t="shared" si="3"/>
        <v/>
      </c>
      <c r="D55" s="38" t="str">
        <f t="shared" si="4"/>
        <v/>
      </c>
      <c r="E55" s="49"/>
      <c r="F55" s="86" t="str">
        <f t="shared" si="5"/>
        <v/>
      </c>
      <c r="G55" s="81"/>
      <c r="H55" s="81"/>
      <c r="I55" s="81"/>
      <c r="J55" s="49"/>
      <c r="K55" s="246" t="str">
        <f>IF(E55="","",'OPĆI DIO'!$C$1)</f>
        <v/>
      </c>
      <c r="L55" s="40" t="str">
        <f t="shared" si="6"/>
        <v/>
      </c>
      <c r="M55" s="40" t="str">
        <f t="shared" si="7"/>
        <v/>
      </c>
      <c r="R55" s="4">
        <v>641630031</v>
      </c>
      <c r="S55" s="4" t="s">
        <v>205</v>
      </c>
      <c r="T55" s="4">
        <v>31</v>
      </c>
      <c r="U55" s="4" t="s">
        <v>90</v>
      </c>
      <c r="V55">
        <v>641</v>
      </c>
      <c r="W55">
        <v>64</v>
      </c>
    </row>
    <row r="56" spans="1:23">
      <c r="A56" s="319" t="str">
        <f>IF(E56="","",VLOOKUP('OPĆI DIO'!$C$1,'OPĆI DIO'!$N$4:$W$137,10,FALSE))</f>
        <v/>
      </c>
      <c r="B56" s="319" t="str">
        <f>IF(E56="","",VLOOKUP('OPĆI DIO'!$C$1,'OPĆI DIO'!$N$4:$W$137,9,FALSE))</f>
        <v/>
      </c>
      <c r="C56" s="83" t="str">
        <f t="shared" si="3"/>
        <v/>
      </c>
      <c r="D56" s="38" t="str">
        <f t="shared" si="4"/>
        <v/>
      </c>
      <c r="E56" s="49"/>
      <c r="F56" s="86" t="str">
        <f t="shared" si="5"/>
        <v/>
      </c>
      <c r="G56" s="81"/>
      <c r="H56" s="81"/>
      <c r="I56" s="81"/>
      <c r="J56" s="49"/>
      <c r="K56" s="246" t="str">
        <f>IF(E56="","",'OPĆI DIO'!$C$1)</f>
        <v/>
      </c>
      <c r="L56" s="40" t="str">
        <f t="shared" si="6"/>
        <v/>
      </c>
      <c r="M56" s="40" t="str">
        <f t="shared" si="7"/>
        <v/>
      </c>
      <c r="R56" s="4">
        <v>641720043</v>
      </c>
      <c r="S56" s="4" t="s">
        <v>208</v>
      </c>
      <c r="T56" s="4">
        <v>43</v>
      </c>
      <c r="U56" s="4" t="s">
        <v>95</v>
      </c>
      <c r="V56">
        <v>641</v>
      </c>
      <c r="W56">
        <v>64</v>
      </c>
    </row>
    <row r="57" spans="1:23">
      <c r="A57" s="319" t="str">
        <f>IF(E57="","",VLOOKUP('OPĆI DIO'!$C$1,'OPĆI DIO'!$N$4:$W$137,10,FALSE))</f>
        <v/>
      </c>
      <c r="B57" s="319" t="str">
        <f>IF(E57="","",VLOOKUP('OPĆI DIO'!$C$1,'OPĆI DIO'!$N$4:$W$137,9,FALSE))</f>
        <v/>
      </c>
      <c r="C57" s="83" t="str">
        <f t="shared" si="3"/>
        <v/>
      </c>
      <c r="D57" s="38" t="str">
        <f t="shared" si="4"/>
        <v/>
      </c>
      <c r="E57" s="49"/>
      <c r="F57" s="86" t="str">
        <f t="shared" si="5"/>
        <v/>
      </c>
      <c r="G57" s="81"/>
      <c r="H57" s="81"/>
      <c r="I57" s="81"/>
      <c r="J57" s="49"/>
      <c r="K57" s="246" t="str">
        <f>IF(E57="","",'OPĆI DIO'!$C$1)</f>
        <v/>
      </c>
      <c r="L57" s="40" t="str">
        <f t="shared" si="6"/>
        <v/>
      </c>
      <c r="M57" s="40" t="str">
        <f t="shared" si="7"/>
        <v/>
      </c>
      <c r="R57" s="4">
        <v>641770041</v>
      </c>
      <c r="S57" s="4" t="s">
        <v>1005</v>
      </c>
      <c r="T57" s="4">
        <v>41</v>
      </c>
      <c r="U57" s="4" t="s">
        <v>997</v>
      </c>
      <c r="V57">
        <v>641</v>
      </c>
      <c r="W57">
        <v>64</v>
      </c>
    </row>
    <row r="58" spans="1:23">
      <c r="A58" s="319" t="str">
        <f>IF(E58="","",VLOOKUP('OPĆI DIO'!$C$1,'OPĆI DIO'!$N$4:$W$137,10,FALSE))</f>
        <v/>
      </c>
      <c r="B58" s="319" t="str">
        <f>IF(E58="","",VLOOKUP('OPĆI DIO'!$C$1,'OPĆI DIO'!$N$4:$W$137,9,FALSE))</f>
        <v/>
      </c>
      <c r="C58" s="83" t="str">
        <f t="shared" si="3"/>
        <v/>
      </c>
      <c r="D58" s="38" t="str">
        <f t="shared" si="4"/>
        <v/>
      </c>
      <c r="E58" s="49"/>
      <c r="F58" s="86" t="str">
        <f t="shared" si="5"/>
        <v/>
      </c>
      <c r="G58" s="81"/>
      <c r="H58" s="81"/>
      <c r="I58" s="81"/>
      <c r="J58" s="49"/>
      <c r="K58" s="246" t="str">
        <f>IF(E58="","",'OPĆI DIO'!$C$1)</f>
        <v/>
      </c>
      <c r="L58" s="40" t="str">
        <f t="shared" si="6"/>
        <v/>
      </c>
      <c r="M58" s="40" t="str">
        <f t="shared" si="7"/>
        <v/>
      </c>
      <c r="R58" s="4">
        <v>641990043</v>
      </c>
      <c r="S58" s="4" t="s">
        <v>1238</v>
      </c>
      <c r="T58" s="4">
        <v>43</v>
      </c>
      <c r="U58" s="4" t="s">
        <v>95</v>
      </c>
      <c r="V58">
        <v>641</v>
      </c>
      <c r="W58">
        <v>64</v>
      </c>
    </row>
    <row r="59" spans="1:23">
      <c r="A59" s="319" t="str">
        <f>IF(E59="","",VLOOKUP('OPĆI DIO'!$C$1,'OPĆI DIO'!$N$4:$W$137,10,FALSE))</f>
        <v/>
      </c>
      <c r="B59" s="319" t="str">
        <f>IF(E59="","",VLOOKUP('OPĆI DIO'!$C$1,'OPĆI DIO'!$N$4:$W$137,9,FALSE))</f>
        <v/>
      </c>
      <c r="C59" s="83" t="str">
        <f t="shared" si="3"/>
        <v/>
      </c>
      <c r="D59" s="38" t="str">
        <f t="shared" si="4"/>
        <v/>
      </c>
      <c r="E59" s="49"/>
      <c r="F59" s="86" t="str">
        <f t="shared" si="5"/>
        <v/>
      </c>
      <c r="G59" s="81"/>
      <c r="H59" s="81"/>
      <c r="I59" s="81"/>
      <c r="J59" s="49"/>
      <c r="K59" s="246" t="str">
        <f>IF(E59="","",'OPĆI DIO'!$C$1)</f>
        <v/>
      </c>
      <c r="L59" s="40" t="str">
        <f t="shared" si="6"/>
        <v/>
      </c>
      <c r="M59" s="40" t="str">
        <f t="shared" si="7"/>
        <v/>
      </c>
      <c r="R59" s="4">
        <v>642510031</v>
      </c>
      <c r="S59" s="4" t="s">
        <v>206</v>
      </c>
      <c r="T59" s="4">
        <v>31</v>
      </c>
      <c r="U59" s="4" t="s">
        <v>90</v>
      </c>
      <c r="V59">
        <v>642</v>
      </c>
      <c r="W59">
        <v>64</v>
      </c>
    </row>
    <row r="60" spans="1:23">
      <c r="A60" s="319" t="str">
        <f>IF(E60="","",VLOOKUP('OPĆI DIO'!$C$1,'OPĆI DIO'!$N$4:$W$137,10,FALSE))</f>
        <v/>
      </c>
      <c r="B60" s="319" t="str">
        <f>IF(E60="","",VLOOKUP('OPĆI DIO'!$C$1,'OPĆI DIO'!$N$4:$W$137,9,FALSE))</f>
        <v/>
      </c>
      <c r="C60" s="83" t="str">
        <f t="shared" si="3"/>
        <v/>
      </c>
      <c r="D60" s="38" t="str">
        <f t="shared" si="4"/>
        <v/>
      </c>
      <c r="E60" s="49"/>
      <c r="F60" s="86" t="str">
        <f t="shared" si="5"/>
        <v/>
      </c>
      <c r="G60" s="81"/>
      <c r="H60" s="81"/>
      <c r="I60" s="81"/>
      <c r="J60" s="49"/>
      <c r="K60" s="246" t="str">
        <f>IF(E60="","",'OPĆI DIO'!$C$1)</f>
        <v/>
      </c>
      <c r="L60" s="40" t="str">
        <f t="shared" si="6"/>
        <v/>
      </c>
      <c r="M60" s="40" t="str">
        <f t="shared" si="7"/>
        <v/>
      </c>
      <c r="R60" s="4">
        <v>642990031</v>
      </c>
      <c r="S60" s="4" t="s">
        <v>207</v>
      </c>
      <c r="T60" s="4">
        <v>31</v>
      </c>
      <c r="U60" s="4" t="s">
        <v>90</v>
      </c>
      <c r="V60">
        <v>642</v>
      </c>
      <c r="W60">
        <v>64</v>
      </c>
    </row>
    <row r="61" spans="1:23">
      <c r="A61" s="319" t="str">
        <f>IF(E61="","",VLOOKUP('OPĆI DIO'!$C$1,'OPĆI DIO'!$N$4:$W$137,10,FALSE))</f>
        <v/>
      </c>
      <c r="B61" s="319" t="str">
        <f>IF(E61="","",VLOOKUP('OPĆI DIO'!$C$1,'OPĆI DIO'!$N$4:$W$137,9,FALSE))</f>
        <v/>
      </c>
      <c r="C61" s="83" t="str">
        <f t="shared" si="3"/>
        <v/>
      </c>
      <c r="D61" s="38" t="str">
        <f t="shared" si="4"/>
        <v/>
      </c>
      <c r="E61" s="49"/>
      <c r="F61" s="86" t="str">
        <f t="shared" si="5"/>
        <v/>
      </c>
      <c r="G61" s="81"/>
      <c r="H61" s="81"/>
      <c r="I61" s="81"/>
      <c r="J61" s="49"/>
      <c r="K61" s="246" t="str">
        <f>IF(E61="","",'OPĆI DIO'!$C$1)</f>
        <v/>
      </c>
      <c r="L61" s="40" t="str">
        <f t="shared" si="6"/>
        <v/>
      </c>
      <c r="M61" s="40" t="str">
        <f t="shared" si="7"/>
        <v/>
      </c>
      <c r="R61" s="4">
        <v>65148</v>
      </c>
      <c r="S61" s="4" t="s">
        <v>19</v>
      </c>
      <c r="T61" s="4">
        <v>43</v>
      </c>
      <c r="U61" s="4" t="s">
        <v>95</v>
      </c>
      <c r="V61">
        <v>651</v>
      </c>
      <c r="W61">
        <v>65</v>
      </c>
    </row>
    <row r="62" spans="1:23">
      <c r="A62" s="319" t="str">
        <f>IF(E62="","",VLOOKUP('OPĆI DIO'!$C$1,'OPĆI DIO'!$N$4:$W$137,10,FALSE))</f>
        <v/>
      </c>
      <c r="B62" s="319" t="str">
        <f>IF(E62="","",VLOOKUP('OPĆI DIO'!$C$1,'OPĆI DIO'!$N$4:$W$137,9,FALSE))</f>
        <v/>
      </c>
      <c r="C62" s="83" t="str">
        <f t="shared" si="3"/>
        <v/>
      </c>
      <c r="D62" s="38" t="str">
        <f t="shared" si="4"/>
        <v/>
      </c>
      <c r="E62" s="49"/>
      <c r="F62" s="86" t="str">
        <f t="shared" si="5"/>
        <v/>
      </c>
      <c r="G62" s="81"/>
      <c r="H62" s="81"/>
      <c r="I62" s="81"/>
      <c r="J62" s="49"/>
      <c r="K62" s="246" t="str">
        <f>IF(E62="","",'OPĆI DIO'!$C$1)</f>
        <v/>
      </c>
      <c r="L62" s="40" t="str">
        <f t="shared" si="6"/>
        <v/>
      </c>
      <c r="M62" s="40" t="str">
        <f t="shared" si="7"/>
        <v/>
      </c>
      <c r="R62" s="4">
        <v>65218</v>
      </c>
      <c r="S62" s="4" t="s">
        <v>1239</v>
      </c>
      <c r="T62" s="4">
        <v>43</v>
      </c>
      <c r="U62" s="4" t="s">
        <v>95</v>
      </c>
      <c r="V62">
        <v>652</v>
      </c>
      <c r="W62">
        <v>65</v>
      </c>
    </row>
    <row r="63" spans="1:23">
      <c r="A63" s="319" t="str">
        <f>IF(E63="","",VLOOKUP('OPĆI DIO'!$C$1,'OPĆI DIO'!$N$4:$W$137,10,FALSE))</f>
        <v/>
      </c>
      <c r="B63" s="319" t="str">
        <f>IF(E63="","",VLOOKUP('OPĆI DIO'!$C$1,'OPĆI DIO'!$N$4:$W$137,9,FALSE))</f>
        <v/>
      </c>
      <c r="C63" s="83" t="str">
        <f t="shared" si="3"/>
        <v/>
      </c>
      <c r="D63" s="38" t="str">
        <f t="shared" si="4"/>
        <v/>
      </c>
      <c r="E63" s="49"/>
      <c r="F63" s="86" t="str">
        <f t="shared" si="5"/>
        <v/>
      </c>
      <c r="G63" s="81"/>
      <c r="H63" s="81"/>
      <c r="I63" s="81"/>
      <c r="J63" s="49"/>
      <c r="K63" s="246" t="str">
        <f>IF(E63="","",'OPĆI DIO'!$C$1)</f>
        <v/>
      </c>
      <c r="L63" s="40" t="str">
        <f t="shared" si="6"/>
        <v/>
      </c>
      <c r="M63" s="40" t="str">
        <f t="shared" si="7"/>
        <v/>
      </c>
      <c r="R63" s="4">
        <v>65264</v>
      </c>
      <c r="S63" s="4" t="s">
        <v>209</v>
      </c>
      <c r="T63" s="4">
        <v>43</v>
      </c>
      <c r="U63" s="4" t="s">
        <v>95</v>
      </c>
      <c r="V63">
        <v>652</v>
      </c>
      <c r="W63">
        <v>65</v>
      </c>
    </row>
    <row r="64" spans="1:23">
      <c r="A64" s="319" t="str">
        <f>IF(E64="","",VLOOKUP('OPĆI DIO'!$C$1,'OPĆI DIO'!$N$4:$W$137,10,FALSE))</f>
        <v/>
      </c>
      <c r="B64" s="319" t="str">
        <f>IF(E64="","",VLOOKUP('OPĆI DIO'!$C$1,'OPĆI DIO'!$N$4:$W$137,9,FALSE))</f>
        <v/>
      </c>
      <c r="C64" s="83" t="str">
        <f t="shared" si="3"/>
        <v/>
      </c>
      <c r="D64" s="38" t="str">
        <f t="shared" si="4"/>
        <v/>
      </c>
      <c r="E64" s="49"/>
      <c r="F64" s="86" t="str">
        <f t="shared" si="5"/>
        <v/>
      </c>
      <c r="G64" s="81"/>
      <c r="H64" s="81"/>
      <c r="I64" s="81"/>
      <c r="J64" s="49"/>
      <c r="K64" s="246" t="str">
        <f>IF(E64="","",'OPĆI DIO'!$C$1)</f>
        <v/>
      </c>
      <c r="L64" s="40" t="str">
        <f t="shared" si="6"/>
        <v/>
      </c>
      <c r="M64" s="40" t="str">
        <f t="shared" si="7"/>
        <v/>
      </c>
      <c r="R64" s="4">
        <v>652670043</v>
      </c>
      <c r="S64" s="4" t="s">
        <v>210</v>
      </c>
      <c r="T64" s="4">
        <v>43</v>
      </c>
      <c r="U64" s="4" t="s">
        <v>95</v>
      </c>
      <c r="V64">
        <v>652</v>
      </c>
      <c r="W64">
        <v>65</v>
      </c>
    </row>
    <row r="65" spans="1:23">
      <c r="A65" s="319" t="str">
        <f>IF(E65="","",VLOOKUP('OPĆI DIO'!$C$1,'OPĆI DIO'!$N$4:$W$137,10,FALSE))</f>
        <v/>
      </c>
      <c r="B65" s="319" t="str">
        <f>IF(E65="","",VLOOKUP('OPĆI DIO'!$C$1,'OPĆI DIO'!$N$4:$W$137,9,FALSE))</f>
        <v/>
      </c>
      <c r="C65" s="83" t="str">
        <f t="shared" si="3"/>
        <v/>
      </c>
      <c r="D65" s="38" t="str">
        <f t="shared" si="4"/>
        <v/>
      </c>
      <c r="E65" s="49"/>
      <c r="F65" s="86" t="str">
        <f t="shared" si="5"/>
        <v/>
      </c>
      <c r="G65" s="81"/>
      <c r="H65" s="81"/>
      <c r="I65" s="81"/>
      <c r="J65" s="49"/>
      <c r="K65" s="246" t="str">
        <f>IF(E65="","",'OPĆI DIO'!$C$1)</f>
        <v/>
      </c>
      <c r="L65" s="40" t="str">
        <f t="shared" si="6"/>
        <v/>
      </c>
      <c r="M65" s="40" t="str">
        <f t="shared" si="7"/>
        <v/>
      </c>
      <c r="R65" s="4">
        <v>652670071</v>
      </c>
      <c r="S65" s="4" t="s">
        <v>1344</v>
      </c>
      <c r="T65" s="4">
        <v>71</v>
      </c>
      <c r="U65" s="4" t="s">
        <v>172</v>
      </c>
      <c r="V65">
        <v>652</v>
      </c>
      <c r="W65">
        <v>65</v>
      </c>
    </row>
    <row r="66" spans="1:23">
      <c r="A66" s="319" t="str">
        <f>IF(E66="","",VLOOKUP('OPĆI DIO'!$C$1,'OPĆI DIO'!$N$4:$W$137,10,FALSE))</f>
        <v/>
      </c>
      <c r="B66" s="319" t="str">
        <f>IF(E66="","",VLOOKUP('OPĆI DIO'!$C$1,'OPĆI DIO'!$N$4:$W$137,9,FALSE))</f>
        <v/>
      </c>
      <c r="C66" s="83" t="str">
        <f t="shared" si="3"/>
        <v/>
      </c>
      <c r="D66" s="38" t="str">
        <f t="shared" si="4"/>
        <v/>
      </c>
      <c r="E66" s="49"/>
      <c r="F66" s="86" t="str">
        <f t="shared" si="5"/>
        <v/>
      </c>
      <c r="G66" s="81"/>
      <c r="H66" s="81"/>
      <c r="I66" s="81"/>
      <c r="J66" s="49"/>
      <c r="K66" s="246" t="str">
        <f>IF(E66="","",'OPĆI DIO'!$C$1)</f>
        <v/>
      </c>
      <c r="L66" s="40" t="str">
        <f t="shared" si="6"/>
        <v/>
      </c>
      <c r="M66" s="40" t="str">
        <f t="shared" si="7"/>
        <v/>
      </c>
      <c r="R66" s="4">
        <v>65268</v>
      </c>
      <c r="S66" s="4" t="s">
        <v>1240</v>
      </c>
      <c r="T66" s="4">
        <v>43</v>
      </c>
      <c r="U66" s="4" t="s">
        <v>95</v>
      </c>
      <c r="V66">
        <v>652</v>
      </c>
      <c r="W66">
        <v>65</v>
      </c>
    </row>
    <row r="67" spans="1:23">
      <c r="A67" s="319" t="str">
        <f>IF(E67="","",VLOOKUP('OPĆI DIO'!$C$1,'OPĆI DIO'!$N$4:$W$137,10,FALSE))</f>
        <v/>
      </c>
      <c r="B67" s="319" t="str">
        <f>IF(E67="","",VLOOKUP('OPĆI DIO'!$C$1,'OPĆI DIO'!$N$4:$W$137,9,FALSE))</f>
        <v/>
      </c>
      <c r="C67" s="83" t="str">
        <f t="shared" ref="C67:C130" si="8">IFERROR(VLOOKUP(E67,$R$6:$U$113,3,FALSE),"")</f>
        <v/>
      </c>
      <c r="D67" s="38" t="str">
        <f t="shared" ref="D67:D130" si="9">IFERROR(VLOOKUP(E67,$R$6:$U$113,4,FALSE),"")</f>
        <v/>
      </c>
      <c r="E67" s="49"/>
      <c r="F67" s="86" t="str">
        <f t="shared" ref="F67:F130" si="10">IFERROR(VLOOKUP(E67,$R$6:$U$113,2,FALSE),"")</f>
        <v/>
      </c>
      <c r="G67" s="81"/>
      <c r="H67" s="81"/>
      <c r="I67" s="81"/>
      <c r="J67" s="49"/>
      <c r="K67" s="246" t="str">
        <f>IF(E67="","",'OPĆI DIO'!$C$1)</f>
        <v/>
      </c>
      <c r="L67" s="40" t="str">
        <f t="shared" si="6"/>
        <v/>
      </c>
      <c r="M67" s="40" t="str">
        <f t="shared" si="7"/>
        <v/>
      </c>
      <c r="R67" s="4">
        <v>6614</v>
      </c>
      <c r="S67" s="4" t="s">
        <v>1262</v>
      </c>
      <c r="T67" s="4">
        <v>31</v>
      </c>
      <c r="U67" s="4" t="s">
        <v>90</v>
      </c>
      <c r="V67">
        <v>661</v>
      </c>
      <c r="W67">
        <v>66</v>
      </c>
    </row>
    <row r="68" spans="1:23">
      <c r="A68" s="319" t="str">
        <f>IF(E68="","",VLOOKUP('OPĆI DIO'!$C$1,'OPĆI DIO'!$N$4:$W$137,10,FALSE))</f>
        <v/>
      </c>
      <c r="B68" s="319" t="str">
        <f>IF(E68="","",VLOOKUP('OPĆI DIO'!$C$1,'OPĆI DIO'!$N$4:$W$137,9,FALSE))</f>
        <v/>
      </c>
      <c r="C68" s="83" t="str">
        <f t="shared" si="8"/>
        <v/>
      </c>
      <c r="D68" s="38" t="str">
        <f t="shared" si="9"/>
        <v/>
      </c>
      <c r="E68" s="49"/>
      <c r="F68" s="86" t="str">
        <f t="shared" si="10"/>
        <v/>
      </c>
      <c r="G68" s="81"/>
      <c r="H68" s="81"/>
      <c r="I68" s="81"/>
      <c r="J68" s="49"/>
      <c r="K68" s="246" t="str">
        <f>IF(E68="","",'OPĆI DIO'!$C$1)</f>
        <v/>
      </c>
      <c r="L68" s="40" t="str">
        <f t="shared" ref="L68:L131" si="11">LEFT(E68,2)</f>
        <v/>
      </c>
      <c r="M68" s="40" t="str">
        <f t="shared" ref="M68:M131" si="12">LEFT(E68,3)</f>
        <v/>
      </c>
      <c r="R68" s="4">
        <v>6615</v>
      </c>
      <c r="S68" s="4" t="s">
        <v>18</v>
      </c>
      <c r="T68" s="4">
        <v>31</v>
      </c>
      <c r="U68" s="4" t="s">
        <v>90</v>
      </c>
      <c r="V68">
        <v>661</v>
      </c>
      <c r="W68">
        <v>66</v>
      </c>
    </row>
    <row r="69" spans="1:23">
      <c r="A69" s="39"/>
      <c r="B69" s="39"/>
      <c r="C69" s="83"/>
      <c r="D69" s="38"/>
      <c r="E69" s="49"/>
      <c r="F69" s="86"/>
      <c r="G69" s="81"/>
      <c r="H69" s="81"/>
      <c r="I69" s="81"/>
      <c r="J69" s="49"/>
      <c r="K69" s="246" t="str">
        <f>IF(E69="","",'OPĆI DIO'!$C$1)</f>
        <v/>
      </c>
      <c r="L69" s="40" t="str">
        <f t="shared" si="11"/>
        <v/>
      </c>
      <c r="M69" s="40" t="str">
        <f t="shared" si="12"/>
        <v/>
      </c>
      <c r="R69" s="4">
        <v>663110000</v>
      </c>
      <c r="S69" s="4" t="s">
        <v>32</v>
      </c>
      <c r="T69" s="4">
        <v>61</v>
      </c>
      <c r="U69" s="4" t="s">
        <v>1241</v>
      </c>
      <c r="V69">
        <v>663</v>
      </c>
      <c r="W69">
        <v>66</v>
      </c>
    </row>
    <row r="70" spans="1:23">
      <c r="A70" s="39" t="str">
        <f>IF(E70="","",VLOOKUP('OPĆI DIO'!$C$1,'OPĆI DIO'!$N$4:$W$137,10,FALSE))</f>
        <v/>
      </c>
      <c r="B70" s="39" t="str">
        <f>IF(E70="","",VLOOKUP('OPĆI DIO'!$C$1,'OPĆI DIO'!$N$4:$W$137,9,FALSE))</f>
        <v/>
      </c>
      <c r="C70" s="83" t="str">
        <f t="shared" si="8"/>
        <v/>
      </c>
      <c r="D70" s="38" t="str">
        <f t="shared" si="9"/>
        <v/>
      </c>
      <c r="E70" s="49"/>
      <c r="F70" s="86" t="str">
        <f t="shared" si="10"/>
        <v/>
      </c>
      <c r="G70" s="81"/>
      <c r="H70" s="81"/>
      <c r="I70" s="81"/>
      <c r="J70" s="49"/>
      <c r="K70" s="246" t="str">
        <f>IF(E70="","",'OPĆI DIO'!$C$1)</f>
        <v/>
      </c>
      <c r="L70" s="40" t="str">
        <f t="shared" si="11"/>
        <v/>
      </c>
      <c r="M70" s="40" t="str">
        <f t="shared" si="12"/>
        <v/>
      </c>
      <c r="R70" s="4">
        <v>663120000</v>
      </c>
      <c r="S70" s="4" t="s">
        <v>33</v>
      </c>
      <c r="T70" s="4">
        <v>61</v>
      </c>
      <c r="U70" s="4" t="s">
        <v>1241</v>
      </c>
      <c r="V70">
        <v>663</v>
      </c>
      <c r="W70">
        <v>66</v>
      </c>
    </row>
    <row r="71" spans="1:23">
      <c r="A71" s="39" t="str">
        <f>IF(E71="","",VLOOKUP('OPĆI DIO'!$C$1,'OPĆI DIO'!$N$4:$W$137,10,FALSE))</f>
        <v/>
      </c>
      <c r="B71" s="39" t="str">
        <f>IF(E71="","",VLOOKUP('OPĆI DIO'!$C$1,'OPĆI DIO'!$N$4:$W$137,9,FALSE))</f>
        <v/>
      </c>
      <c r="C71" s="83" t="str">
        <f t="shared" si="8"/>
        <v/>
      </c>
      <c r="D71" s="38" t="str">
        <f t="shared" si="9"/>
        <v/>
      </c>
      <c r="E71" s="49"/>
      <c r="F71" s="86" t="str">
        <f t="shared" si="10"/>
        <v/>
      </c>
      <c r="G71" s="81"/>
      <c r="H71" s="81"/>
      <c r="I71" s="81"/>
      <c r="J71" s="49"/>
      <c r="K71" s="246" t="str">
        <f>IF(E71="","",'OPĆI DIO'!$C$1)</f>
        <v/>
      </c>
      <c r="L71" s="40" t="str">
        <f t="shared" si="11"/>
        <v/>
      </c>
      <c r="M71" s="40" t="str">
        <f t="shared" si="12"/>
        <v/>
      </c>
      <c r="R71" s="4">
        <v>663130000</v>
      </c>
      <c r="S71" s="4" t="s">
        <v>34</v>
      </c>
      <c r="T71" s="4">
        <v>61</v>
      </c>
      <c r="U71" s="4" t="s">
        <v>1241</v>
      </c>
      <c r="V71">
        <v>663</v>
      </c>
      <c r="W71">
        <v>66</v>
      </c>
    </row>
    <row r="72" spans="1:23">
      <c r="A72" s="39" t="str">
        <f>IF(E72="","",VLOOKUP('OPĆI DIO'!$C$1,'OPĆI DIO'!$N$4:$W$137,10,FALSE))</f>
        <v/>
      </c>
      <c r="B72" s="39" t="str">
        <f>IF(E72="","",VLOOKUP('OPĆI DIO'!$C$1,'OPĆI DIO'!$N$4:$W$137,9,FALSE))</f>
        <v/>
      </c>
      <c r="C72" s="83" t="str">
        <f t="shared" si="8"/>
        <v/>
      </c>
      <c r="D72" s="38" t="str">
        <f t="shared" si="9"/>
        <v/>
      </c>
      <c r="E72" s="49"/>
      <c r="F72" s="86" t="str">
        <f t="shared" si="10"/>
        <v/>
      </c>
      <c r="G72" s="81"/>
      <c r="H72" s="81"/>
      <c r="I72" s="81"/>
      <c r="J72" s="49"/>
      <c r="K72" s="246" t="str">
        <f>IF(E72="","",'OPĆI DIO'!$C$1)</f>
        <v/>
      </c>
      <c r="L72" s="40" t="str">
        <f t="shared" si="11"/>
        <v/>
      </c>
      <c r="M72" s="40" t="str">
        <f t="shared" si="12"/>
        <v/>
      </c>
      <c r="R72" s="4">
        <v>663140000</v>
      </c>
      <c r="S72" s="4" t="s">
        <v>1242</v>
      </c>
      <c r="T72" s="4">
        <v>61</v>
      </c>
      <c r="U72" s="4" t="s">
        <v>1241</v>
      </c>
      <c r="V72">
        <v>663</v>
      </c>
      <c r="W72">
        <v>66</v>
      </c>
    </row>
    <row r="73" spans="1:23">
      <c r="A73" s="39" t="str">
        <f>IF(E73="","",VLOOKUP('OPĆI DIO'!$C$1,'OPĆI DIO'!$N$4:$W$137,10,FALSE))</f>
        <v/>
      </c>
      <c r="B73" s="39" t="str">
        <f>IF(E73="","",VLOOKUP('OPĆI DIO'!$C$1,'OPĆI DIO'!$N$4:$W$137,9,FALSE))</f>
        <v/>
      </c>
      <c r="C73" s="83" t="str">
        <f t="shared" si="8"/>
        <v/>
      </c>
      <c r="D73" s="38" t="str">
        <f t="shared" si="9"/>
        <v/>
      </c>
      <c r="E73" s="49"/>
      <c r="F73" s="86" t="str">
        <f t="shared" si="10"/>
        <v/>
      </c>
      <c r="G73" s="81"/>
      <c r="H73" s="81"/>
      <c r="I73" s="81"/>
      <c r="J73" s="49"/>
      <c r="K73" s="246" t="str">
        <f>IF(E73="","",'OPĆI DIO'!$C$1)</f>
        <v/>
      </c>
      <c r="L73" s="40" t="str">
        <f t="shared" si="11"/>
        <v/>
      </c>
      <c r="M73" s="40" t="str">
        <f t="shared" si="12"/>
        <v/>
      </c>
      <c r="R73" s="4">
        <v>663210000</v>
      </c>
      <c r="S73" s="4" t="s">
        <v>1243</v>
      </c>
      <c r="T73" s="4">
        <v>61</v>
      </c>
      <c r="U73" s="4" t="s">
        <v>1241</v>
      </c>
      <c r="V73">
        <v>663</v>
      </c>
      <c r="W73">
        <v>66</v>
      </c>
    </row>
    <row r="74" spans="1:23">
      <c r="A74" s="39" t="str">
        <f>IF(E74="","",VLOOKUP('OPĆI DIO'!$C$1,'OPĆI DIO'!$N$4:$W$137,10,FALSE))</f>
        <v/>
      </c>
      <c r="B74" s="39" t="str">
        <f>IF(E74="","",VLOOKUP('OPĆI DIO'!$C$1,'OPĆI DIO'!$N$4:$W$137,9,FALSE))</f>
        <v/>
      </c>
      <c r="C74" s="83" t="str">
        <f t="shared" si="8"/>
        <v/>
      </c>
      <c r="D74" s="38" t="str">
        <f t="shared" si="9"/>
        <v/>
      </c>
      <c r="E74" s="49"/>
      <c r="F74" s="86" t="str">
        <f t="shared" si="10"/>
        <v/>
      </c>
      <c r="G74" s="81"/>
      <c r="H74" s="81"/>
      <c r="I74" s="81"/>
      <c r="J74" s="49"/>
      <c r="K74" s="246" t="str">
        <f>IF(E74="","",'OPĆI DIO'!$C$1)</f>
        <v/>
      </c>
      <c r="L74" s="40" t="str">
        <f t="shared" si="11"/>
        <v/>
      </c>
      <c r="M74" s="40" t="str">
        <f t="shared" si="12"/>
        <v/>
      </c>
      <c r="R74" s="4">
        <v>663220000</v>
      </c>
      <c r="S74" s="4" t="s">
        <v>35</v>
      </c>
      <c r="T74" s="4">
        <v>61</v>
      </c>
      <c r="U74" s="4" t="s">
        <v>1241</v>
      </c>
      <c r="V74">
        <v>663</v>
      </c>
      <c r="W74">
        <v>66</v>
      </c>
    </row>
    <row r="75" spans="1:23">
      <c r="A75" s="39" t="str">
        <f>IF(E75="","",VLOOKUP('OPĆI DIO'!$C$1,'OPĆI DIO'!$N$4:$W$137,10,FALSE))</f>
        <v/>
      </c>
      <c r="B75" s="39" t="str">
        <f>IF(E75="","",VLOOKUP('OPĆI DIO'!$C$1,'OPĆI DIO'!$N$4:$W$137,9,FALSE))</f>
        <v/>
      </c>
      <c r="C75" s="83" t="str">
        <f t="shared" si="8"/>
        <v/>
      </c>
      <c r="D75" s="38" t="str">
        <f t="shared" si="9"/>
        <v/>
      </c>
      <c r="E75" s="49"/>
      <c r="F75" s="86" t="str">
        <f t="shared" si="10"/>
        <v/>
      </c>
      <c r="G75" s="81"/>
      <c r="H75" s="81"/>
      <c r="I75" s="81"/>
      <c r="J75" s="49"/>
      <c r="K75" s="246" t="str">
        <f>IF(E75="","",'OPĆI DIO'!$C$1)</f>
        <v/>
      </c>
      <c r="L75" s="40" t="str">
        <f t="shared" si="11"/>
        <v/>
      </c>
      <c r="M75" s="40" t="str">
        <f t="shared" si="12"/>
        <v/>
      </c>
      <c r="R75" s="4">
        <v>663230000</v>
      </c>
      <c r="S75" s="4" t="s">
        <v>36</v>
      </c>
      <c r="T75" s="4">
        <v>61</v>
      </c>
      <c r="U75" s="4" t="s">
        <v>1241</v>
      </c>
      <c r="V75">
        <v>663</v>
      </c>
      <c r="W75">
        <v>66</v>
      </c>
    </row>
    <row r="76" spans="1:23">
      <c r="A76" s="39" t="str">
        <f>IF(E76="","",VLOOKUP('OPĆI DIO'!$C$1,'OPĆI DIO'!$N$4:$W$137,10,FALSE))</f>
        <v/>
      </c>
      <c r="B76" s="39" t="str">
        <f>IF(E76="","",VLOOKUP('OPĆI DIO'!$C$1,'OPĆI DIO'!$N$4:$W$137,9,FALSE))</f>
        <v/>
      </c>
      <c r="C76" s="83" t="str">
        <f t="shared" si="8"/>
        <v/>
      </c>
      <c r="D76" s="38" t="str">
        <f t="shared" si="9"/>
        <v/>
      </c>
      <c r="E76" s="49"/>
      <c r="F76" s="86" t="str">
        <f t="shared" si="10"/>
        <v/>
      </c>
      <c r="G76" s="81"/>
      <c r="H76" s="81"/>
      <c r="I76" s="81"/>
      <c r="J76" s="49"/>
      <c r="K76" s="246" t="str">
        <f>IF(E76="","",'OPĆI DIO'!$C$1)</f>
        <v/>
      </c>
      <c r="L76" s="40" t="str">
        <f t="shared" si="11"/>
        <v/>
      </c>
      <c r="M76" s="40" t="str">
        <f t="shared" si="12"/>
        <v/>
      </c>
      <c r="R76" s="4">
        <v>663240000</v>
      </c>
      <c r="S76" s="4" t="s">
        <v>1244</v>
      </c>
      <c r="T76" s="4">
        <v>61</v>
      </c>
      <c r="U76" s="4" t="s">
        <v>1241</v>
      </c>
      <c r="V76">
        <v>663</v>
      </c>
      <c r="W76">
        <v>66</v>
      </c>
    </row>
    <row r="77" spans="1:23">
      <c r="A77" s="39" t="str">
        <f>IF(E77="","",VLOOKUP('OPĆI DIO'!$C$1,'OPĆI DIO'!$N$4:$W$137,10,FALSE))</f>
        <v/>
      </c>
      <c r="B77" s="39" t="str">
        <f>IF(E77="","",VLOOKUP('OPĆI DIO'!$C$1,'OPĆI DIO'!$N$4:$W$137,9,FALSE))</f>
        <v/>
      </c>
      <c r="C77" s="83" t="str">
        <f t="shared" si="8"/>
        <v/>
      </c>
      <c r="D77" s="38" t="str">
        <f t="shared" si="9"/>
        <v/>
      </c>
      <c r="E77" s="49"/>
      <c r="F77" s="86" t="str">
        <f t="shared" si="10"/>
        <v/>
      </c>
      <c r="G77" s="81"/>
      <c r="H77" s="81"/>
      <c r="I77" s="81"/>
      <c r="J77" s="49"/>
      <c r="K77" s="246" t="str">
        <f>IF(E77="","",'OPĆI DIO'!$C$1)</f>
        <v/>
      </c>
      <c r="L77" s="40" t="str">
        <f t="shared" si="11"/>
        <v/>
      </c>
      <c r="M77" s="40" t="str">
        <f t="shared" si="12"/>
        <v/>
      </c>
      <c r="R77" s="4">
        <v>663121000</v>
      </c>
      <c r="S77" s="4" t="s">
        <v>4044</v>
      </c>
      <c r="T77" s="4">
        <v>63</v>
      </c>
      <c r="U77" s="4" t="s">
        <v>4048</v>
      </c>
      <c r="V77">
        <v>663</v>
      </c>
      <c r="W77">
        <v>66</v>
      </c>
    </row>
    <row r="78" spans="1:23">
      <c r="A78" s="39" t="str">
        <f>IF(E78="","",VLOOKUP('OPĆI DIO'!$C$1,'OPĆI DIO'!$N$4:$W$137,10,FALSE))</f>
        <v/>
      </c>
      <c r="B78" s="39" t="str">
        <f>IF(E78="","",VLOOKUP('OPĆI DIO'!$C$1,'OPĆI DIO'!$N$4:$W$137,9,FALSE))</f>
        <v/>
      </c>
      <c r="C78" s="83" t="str">
        <f t="shared" si="8"/>
        <v/>
      </c>
      <c r="D78" s="38" t="str">
        <f t="shared" si="9"/>
        <v/>
      </c>
      <c r="E78" s="49"/>
      <c r="F78" s="86" t="str">
        <f t="shared" si="10"/>
        <v/>
      </c>
      <c r="G78" s="81"/>
      <c r="H78" s="81"/>
      <c r="I78" s="81"/>
      <c r="J78" s="49"/>
      <c r="K78" s="246" t="str">
        <f>IF(E78="","",'OPĆI DIO'!$C$1)</f>
        <v/>
      </c>
      <c r="L78" s="40" t="str">
        <f t="shared" si="11"/>
        <v/>
      </c>
      <c r="M78" s="40" t="str">
        <f t="shared" si="12"/>
        <v/>
      </c>
      <c r="R78" s="4">
        <v>663131000</v>
      </c>
      <c r="S78" s="4" t="s">
        <v>4045</v>
      </c>
      <c r="T78" s="4">
        <v>63</v>
      </c>
      <c r="U78" s="4" t="s">
        <v>4048</v>
      </c>
      <c r="V78">
        <v>663</v>
      </c>
      <c r="W78">
        <v>66</v>
      </c>
    </row>
    <row r="79" spans="1:23">
      <c r="A79" s="39" t="str">
        <f>IF(E79="","",VLOOKUP('OPĆI DIO'!$C$1,'OPĆI DIO'!$N$4:$W$137,10,FALSE))</f>
        <v/>
      </c>
      <c r="B79" s="39" t="str">
        <f>IF(E79="","",VLOOKUP('OPĆI DIO'!$C$1,'OPĆI DIO'!$N$4:$W$137,9,FALSE))</f>
        <v/>
      </c>
      <c r="C79" s="83" t="str">
        <f t="shared" si="8"/>
        <v/>
      </c>
      <c r="D79" s="38" t="str">
        <f t="shared" si="9"/>
        <v/>
      </c>
      <c r="E79" s="49"/>
      <c r="F79" s="86" t="str">
        <f t="shared" si="10"/>
        <v/>
      </c>
      <c r="G79" s="81"/>
      <c r="H79" s="81"/>
      <c r="I79" s="81"/>
      <c r="J79" s="49"/>
      <c r="K79" s="246" t="str">
        <f>IF(E79="","",'OPĆI DIO'!$C$1)</f>
        <v/>
      </c>
      <c r="L79" s="40" t="str">
        <f t="shared" si="11"/>
        <v/>
      </c>
      <c r="M79" s="40" t="str">
        <f t="shared" si="12"/>
        <v/>
      </c>
      <c r="R79" s="4">
        <v>663221000</v>
      </c>
      <c r="S79" s="4" t="s">
        <v>4046</v>
      </c>
      <c r="T79" s="4">
        <v>63</v>
      </c>
      <c r="U79" s="4" t="s">
        <v>4048</v>
      </c>
      <c r="V79">
        <v>663</v>
      </c>
      <c r="W79">
        <v>66</v>
      </c>
    </row>
    <row r="80" spans="1:23">
      <c r="A80" s="39" t="str">
        <f>IF(E80="","",VLOOKUP('OPĆI DIO'!$C$1,'OPĆI DIO'!$N$4:$W$137,10,FALSE))</f>
        <v/>
      </c>
      <c r="B80" s="39" t="str">
        <f>IF(E80="","",VLOOKUP('OPĆI DIO'!$C$1,'OPĆI DIO'!$N$4:$W$137,9,FALSE))</f>
        <v/>
      </c>
      <c r="C80" s="83" t="str">
        <f t="shared" si="8"/>
        <v/>
      </c>
      <c r="D80" s="38" t="str">
        <f t="shared" si="9"/>
        <v/>
      </c>
      <c r="E80" s="49"/>
      <c r="F80" s="86" t="str">
        <f t="shared" si="10"/>
        <v/>
      </c>
      <c r="G80" s="81"/>
      <c r="H80" s="81"/>
      <c r="I80" s="81"/>
      <c r="J80" s="49"/>
      <c r="K80" s="246" t="str">
        <f>IF(E80="","",'OPĆI DIO'!$C$1)</f>
        <v/>
      </c>
      <c r="L80" s="40" t="str">
        <f t="shared" si="11"/>
        <v/>
      </c>
      <c r="M80" s="40" t="str">
        <f t="shared" si="12"/>
        <v/>
      </c>
      <c r="R80" s="4">
        <v>663231000</v>
      </c>
      <c r="S80" s="4" t="s">
        <v>4047</v>
      </c>
      <c r="T80" s="4">
        <v>63</v>
      </c>
      <c r="U80" s="4" t="s">
        <v>4048</v>
      </c>
      <c r="V80">
        <v>663</v>
      </c>
      <c r="W80">
        <v>66</v>
      </c>
    </row>
    <row r="81" spans="1:23">
      <c r="A81" s="39" t="str">
        <f>IF(E81="","",VLOOKUP('OPĆI DIO'!$C$1,'OPĆI DIO'!$N$4:$W$137,10,FALSE))</f>
        <v/>
      </c>
      <c r="B81" s="39" t="str">
        <f>IF(E81="","",VLOOKUP('OPĆI DIO'!$C$1,'OPĆI DIO'!$N$4:$W$137,9,FALSE))</f>
        <v/>
      </c>
      <c r="C81" s="83" t="str">
        <f t="shared" si="8"/>
        <v/>
      </c>
      <c r="D81" s="38" t="str">
        <f t="shared" si="9"/>
        <v/>
      </c>
      <c r="E81" s="49"/>
      <c r="F81" s="86" t="str">
        <f t="shared" si="10"/>
        <v/>
      </c>
      <c r="G81" s="81"/>
      <c r="H81" s="81"/>
      <c r="I81" s="81"/>
      <c r="J81" s="49"/>
      <c r="K81" s="246" t="str">
        <f>IF(E81="","",'OPĆI DIO'!$C$1)</f>
        <v/>
      </c>
      <c r="L81" s="40" t="str">
        <f t="shared" si="11"/>
        <v/>
      </c>
      <c r="M81" s="40" t="str">
        <f t="shared" si="12"/>
        <v/>
      </c>
      <c r="R81" s="4">
        <v>681910043</v>
      </c>
      <c r="S81" s="4" t="s">
        <v>211</v>
      </c>
      <c r="T81" s="4">
        <v>43</v>
      </c>
      <c r="U81" s="4" t="s">
        <v>95</v>
      </c>
      <c r="V81">
        <v>681</v>
      </c>
      <c r="W81">
        <v>68</v>
      </c>
    </row>
    <row r="82" spans="1:23">
      <c r="A82" s="39" t="str">
        <f>IF(E82="","",VLOOKUP('OPĆI DIO'!$C$1,'OPĆI DIO'!$N$4:$W$137,10,FALSE))</f>
        <v/>
      </c>
      <c r="B82" s="39" t="str">
        <f>IF(E82="","",VLOOKUP('OPĆI DIO'!$C$1,'OPĆI DIO'!$N$4:$W$137,9,FALSE))</f>
        <v/>
      </c>
      <c r="C82" s="83" t="str">
        <f t="shared" si="8"/>
        <v/>
      </c>
      <c r="D82" s="38" t="str">
        <f t="shared" si="9"/>
        <v/>
      </c>
      <c r="E82" s="49"/>
      <c r="F82" s="86" t="str">
        <f t="shared" si="10"/>
        <v/>
      </c>
      <c r="G82" s="81"/>
      <c r="H82" s="81"/>
      <c r="I82" s="81"/>
      <c r="J82" s="49"/>
      <c r="K82" s="246" t="str">
        <f>IF(E82="","",'OPĆI DIO'!$C$1)</f>
        <v/>
      </c>
      <c r="L82" s="40" t="str">
        <f t="shared" si="11"/>
        <v/>
      </c>
      <c r="M82" s="40" t="str">
        <f t="shared" si="12"/>
        <v/>
      </c>
      <c r="R82" s="4">
        <v>683110031</v>
      </c>
      <c r="S82" s="4" t="s">
        <v>1245</v>
      </c>
      <c r="T82" s="4">
        <v>31</v>
      </c>
      <c r="U82" s="4" t="s">
        <v>90</v>
      </c>
      <c r="V82">
        <v>683</v>
      </c>
      <c r="W82">
        <v>68</v>
      </c>
    </row>
    <row r="83" spans="1:23">
      <c r="A83" s="39" t="str">
        <f>IF(E83="","",VLOOKUP('OPĆI DIO'!$C$1,'OPĆI DIO'!$N$4:$W$137,10,FALSE))</f>
        <v/>
      </c>
      <c r="B83" s="39" t="str">
        <f>IF(E83="","",VLOOKUP('OPĆI DIO'!$C$1,'OPĆI DIO'!$N$4:$W$137,9,FALSE))</f>
        <v/>
      </c>
      <c r="C83" s="83" t="str">
        <f t="shared" si="8"/>
        <v/>
      </c>
      <c r="D83" s="38" t="str">
        <f t="shared" si="9"/>
        <v/>
      </c>
      <c r="E83" s="49"/>
      <c r="F83" s="86" t="str">
        <f t="shared" si="10"/>
        <v/>
      </c>
      <c r="G83" s="81"/>
      <c r="H83" s="81"/>
      <c r="I83" s="81"/>
      <c r="J83" s="49"/>
      <c r="K83" s="246" t="str">
        <f>IF(E83="","",'OPĆI DIO'!$C$1)</f>
        <v/>
      </c>
      <c r="L83" s="40" t="str">
        <f t="shared" si="11"/>
        <v/>
      </c>
      <c r="M83" s="40" t="str">
        <f t="shared" si="12"/>
        <v/>
      </c>
      <c r="R83" s="4">
        <v>683110043</v>
      </c>
      <c r="S83" s="4" t="s">
        <v>212</v>
      </c>
      <c r="T83" s="4">
        <v>43</v>
      </c>
      <c r="U83" s="4" t="s">
        <v>95</v>
      </c>
      <c r="V83">
        <v>683</v>
      </c>
      <c r="W83">
        <v>68</v>
      </c>
    </row>
    <row r="84" spans="1:23">
      <c r="A84" s="39" t="str">
        <f>IF(E84="","",VLOOKUP('OPĆI DIO'!$C$1,'OPĆI DIO'!$N$4:$W$137,10,FALSE))</f>
        <v/>
      </c>
      <c r="B84" s="39" t="str">
        <f>IF(E84="","",VLOOKUP('OPĆI DIO'!$C$1,'OPĆI DIO'!$N$4:$W$137,9,FALSE))</f>
        <v/>
      </c>
      <c r="C84" s="83" t="str">
        <f t="shared" si="8"/>
        <v/>
      </c>
      <c r="D84" s="38" t="str">
        <f t="shared" si="9"/>
        <v/>
      </c>
      <c r="E84" s="49"/>
      <c r="F84" s="86" t="str">
        <f t="shared" si="10"/>
        <v/>
      </c>
      <c r="G84" s="81"/>
      <c r="H84" s="81"/>
      <c r="I84" s="81"/>
      <c r="J84" s="49"/>
      <c r="K84" s="246" t="str">
        <f>IF(E84="","",'OPĆI DIO'!$C$1)</f>
        <v/>
      </c>
      <c r="L84" s="40" t="str">
        <f t="shared" si="11"/>
        <v/>
      </c>
      <c r="M84" s="40" t="str">
        <f t="shared" si="12"/>
        <v/>
      </c>
      <c r="R84" s="4">
        <v>711110071</v>
      </c>
      <c r="S84" s="4" t="s">
        <v>1246</v>
      </c>
      <c r="T84" s="4">
        <v>71</v>
      </c>
      <c r="U84" s="4" t="s">
        <v>1247</v>
      </c>
      <c r="V84">
        <v>711</v>
      </c>
      <c r="W84">
        <v>71</v>
      </c>
    </row>
    <row r="85" spans="1:23">
      <c r="A85" s="39" t="str">
        <f>IF(E85="","",VLOOKUP('OPĆI DIO'!$C$1,'OPĆI DIO'!$N$4:$W$137,10,FALSE))</f>
        <v/>
      </c>
      <c r="B85" s="39" t="str">
        <f>IF(E85="","",VLOOKUP('OPĆI DIO'!$C$1,'OPĆI DIO'!$N$4:$W$137,9,FALSE))</f>
        <v/>
      </c>
      <c r="C85" s="83" t="str">
        <f t="shared" si="8"/>
        <v/>
      </c>
      <c r="D85" s="38" t="str">
        <f t="shared" si="9"/>
        <v/>
      </c>
      <c r="E85" s="49"/>
      <c r="F85" s="86" t="str">
        <f t="shared" si="10"/>
        <v/>
      </c>
      <c r="G85" s="81"/>
      <c r="H85" s="81"/>
      <c r="I85" s="81"/>
      <c r="J85" s="49"/>
      <c r="K85" s="246" t="str">
        <f>IF(E85="","",'OPĆI DIO'!$C$1)</f>
        <v/>
      </c>
      <c r="L85" s="40" t="str">
        <f t="shared" si="11"/>
        <v/>
      </c>
      <c r="M85" s="40" t="str">
        <f t="shared" si="12"/>
        <v/>
      </c>
      <c r="R85" s="4">
        <v>711120071</v>
      </c>
      <c r="S85" s="4" t="s">
        <v>1248</v>
      </c>
      <c r="T85" s="4">
        <v>71</v>
      </c>
      <c r="U85" s="4" t="s">
        <v>1247</v>
      </c>
      <c r="V85">
        <v>711</v>
      </c>
      <c r="W85">
        <v>71</v>
      </c>
    </row>
    <row r="86" spans="1:23">
      <c r="A86" s="39" t="str">
        <f>IF(E86="","",VLOOKUP('OPĆI DIO'!$C$1,'OPĆI DIO'!$N$4:$W$137,10,FALSE))</f>
        <v/>
      </c>
      <c r="B86" s="39" t="str">
        <f>IF(E86="","",VLOOKUP('OPĆI DIO'!$C$1,'OPĆI DIO'!$N$4:$W$137,9,FALSE))</f>
        <v/>
      </c>
      <c r="C86" s="83" t="str">
        <f t="shared" si="8"/>
        <v/>
      </c>
      <c r="D86" s="38" t="str">
        <f t="shared" si="9"/>
        <v/>
      </c>
      <c r="E86" s="49"/>
      <c r="F86" s="86" t="str">
        <f t="shared" si="10"/>
        <v/>
      </c>
      <c r="G86" s="81"/>
      <c r="H86" s="81"/>
      <c r="I86" s="81"/>
      <c r="J86" s="49"/>
      <c r="K86" s="246" t="str">
        <f>IF(E86="","",'OPĆI DIO'!$C$1)</f>
        <v/>
      </c>
      <c r="L86" s="40" t="str">
        <f t="shared" si="11"/>
        <v/>
      </c>
      <c r="M86" s="40" t="str">
        <f t="shared" si="12"/>
        <v/>
      </c>
      <c r="R86" s="4">
        <v>712410071</v>
      </c>
      <c r="S86" s="4" t="s">
        <v>214</v>
      </c>
      <c r="T86" s="4">
        <v>71</v>
      </c>
      <c r="U86" s="4" t="s">
        <v>1247</v>
      </c>
      <c r="V86">
        <v>712</v>
      </c>
      <c r="W86">
        <v>71</v>
      </c>
    </row>
    <row r="87" spans="1:23">
      <c r="A87" s="39" t="str">
        <f>IF(E87="","",VLOOKUP('OPĆI DIO'!$C$1,'OPĆI DIO'!$N$4:$W$137,10,FALSE))</f>
        <v/>
      </c>
      <c r="B87" s="39" t="str">
        <f>IF(E87="","",VLOOKUP('OPĆI DIO'!$C$1,'OPĆI DIO'!$N$4:$W$137,9,FALSE))</f>
        <v/>
      </c>
      <c r="C87" s="83" t="str">
        <f t="shared" si="8"/>
        <v/>
      </c>
      <c r="D87" s="38" t="str">
        <f t="shared" si="9"/>
        <v/>
      </c>
      <c r="E87" s="49"/>
      <c r="F87" s="86" t="str">
        <f t="shared" si="10"/>
        <v/>
      </c>
      <c r="G87" s="81"/>
      <c r="H87" s="81"/>
      <c r="I87" s="81"/>
      <c r="J87" s="49"/>
      <c r="K87" s="246" t="str">
        <f>IF(E87="","",'OPĆI DIO'!$C$1)</f>
        <v/>
      </c>
      <c r="L87" s="40" t="str">
        <f t="shared" si="11"/>
        <v/>
      </c>
      <c r="M87" s="40" t="str">
        <f t="shared" si="12"/>
        <v/>
      </c>
      <c r="R87" s="4">
        <v>712490071</v>
      </c>
      <c r="S87" s="4" t="s">
        <v>215</v>
      </c>
      <c r="T87" s="4">
        <v>71</v>
      </c>
      <c r="U87" s="4" t="s">
        <v>1247</v>
      </c>
      <c r="V87">
        <v>712</v>
      </c>
      <c r="W87">
        <v>71</v>
      </c>
    </row>
    <row r="88" spans="1:23">
      <c r="A88" s="39" t="str">
        <f>IF(E88="","",VLOOKUP('OPĆI DIO'!$C$1,'OPĆI DIO'!$N$4:$W$137,10,FALSE))</f>
        <v/>
      </c>
      <c r="B88" s="39" t="str">
        <f>IF(E88="","",VLOOKUP('OPĆI DIO'!$C$1,'OPĆI DIO'!$N$4:$W$137,9,FALSE))</f>
        <v/>
      </c>
      <c r="C88" s="83" t="str">
        <f t="shared" si="8"/>
        <v/>
      </c>
      <c r="D88" s="38" t="str">
        <f t="shared" si="9"/>
        <v/>
      </c>
      <c r="E88" s="49"/>
      <c r="F88" s="86" t="str">
        <f t="shared" si="10"/>
        <v/>
      </c>
      <c r="G88" s="81"/>
      <c r="H88" s="81"/>
      <c r="I88" s="81"/>
      <c r="J88" s="49"/>
      <c r="K88" s="246" t="str">
        <f>IF(E88="","",'OPĆI DIO'!$C$1)</f>
        <v/>
      </c>
      <c r="L88" s="40" t="str">
        <f t="shared" si="11"/>
        <v/>
      </c>
      <c r="M88" s="40" t="str">
        <f t="shared" si="12"/>
        <v/>
      </c>
      <c r="R88" s="4">
        <v>721110071</v>
      </c>
      <c r="S88" s="4" t="s">
        <v>216</v>
      </c>
      <c r="T88" s="4">
        <v>71</v>
      </c>
      <c r="U88" s="4" t="s">
        <v>1247</v>
      </c>
      <c r="V88">
        <v>721</v>
      </c>
      <c r="W88">
        <v>72</v>
      </c>
    </row>
    <row r="89" spans="1:23">
      <c r="A89" s="39" t="str">
        <f>IF(E89="","",VLOOKUP('OPĆI DIO'!$C$1,'OPĆI DIO'!$N$4:$W$137,10,FALSE))</f>
        <v/>
      </c>
      <c r="B89" s="39" t="str">
        <f>IF(E89="","",VLOOKUP('OPĆI DIO'!$C$1,'OPĆI DIO'!$N$4:$W$137,9,FALSE))</f>
        <v/>
      </c>
      <c r="C89" s="83" t="str">
        <f t="shared" si="8"/>
        <v/>
      </c>
      <c r="D89" s="38" t="str">
        <f t="shared" si="9"/>
        <v/>
      </c>
      <c r="E89" s="49"/>
      <c r="F89" s="86" t="str">
        <f t="shared" si="10"/>
        <v/>
      </c>
      <c r="G89" s="81"/>
      <c r="H89" s="81"/>
      <c r="I89" s="81"/>
      <c r="J89" s="49"/>
      <c r="K89" s="246" t="str">
        <f>IF(E89="","",'OPĆI DIO'!$C$1)</f>
        <v/>
      </c>
      <c r="L89" s="40" t="str">
        <f t="shared" si="11"/>
        <v/>
      </c>
      <c r="M89" s="40" t="str">
        <f t="shared" si="12"/>
        <v/>
      </c>
      <c r="R89" s="4">
        <v>721190071</v>
      </c>
      <c r="S89" s="4" t="s">
        <v>217</v>
      </c>
      <c r="T89" s="4">
        <v>71</v>
      </c>
      <c r="U89" s="4" t="s">
        <v>1247</v>
      </c>
      <c r="V89">
        <v>721</v>
      </c>
      <c r="W89">
        <v>72</v>
      </c>
    </row>
    <row r="90" spans="1:23">
      <c r="A90" s="39" t="str">
        <f>IF(E90="","",VLOOKUP('OPĆI DIO'!$C$1,'OPĆI DIO'!$N$4:$W$137,10,FALSE))</f>
        <v/>
      </c>
      <c r="B90" s="39" t="str">
        <f>IF(E90="","",VLOOKUP('OPĆI DIO'!$C$1,'OPĆI DIO'!$N$4:$W$137,9,FALSE))</f>
        <v/>
      </c>
      <c r="C90" s="83" t="str">
        <f t="shared" si="8"/>
        <v/>
      </c>
      <c r="D90" s="38" t="str">
        <f t="shared" si="9"/>
        <v/>
      </c>
      <c r="E90" s="49"/>
      <c r="F90" s="86" t="str">
        <f t="shared" si="10"/>
        <v/>
      </c>
      <c r="G90" s="81"/>
      <c r="H90" s="81"/>
      <c r="I90" s="81"/>
      <c r="J90" s="49"/>
      <c r="K90" s="246" t="str">
        <f>IF(E90="","",'OPĆI DIO'!$C$1)</f>
        <v/>
      </c>
      <c r="L90" s="40" t="str">
        <f t="shared" si="11"/>
        <v/>
      </c>
      <c r="M90" s="40" t="str">
        <f t="shared" si="12"/>
        <v/>
      </c>
      <c r="R90" s="4">
        <v>721230071</v>
      </c>
      <c r="S90" s="4" t="s">
        <v>218</v>
      </c>
      <c r="T90" s="4">
        <v>71</v>
      </c>
      <c r="U90" s="4" t="s">
        <v>1247</v>
      </c>
      <c r="V90">
        <v>721</v>
      </c>
      <c r="W90">
        <v>72</v>
      </c>
    </row>
    <row r="91" spans="1:23">
      <c r="A91" s="39" t="str">
        <f>IF(E91="","",VLOOKUP('OPĆI DIO'!$C$1,'OPĆI DIO'!$N$4:$W$137,10,FALSE))</f>
        <v/>
      </c>
      <c r="B91" s="39" t="str">
        <f>IF(E91="","",VLOOKUP('OPĆI DIO'!$C$1,'OPĆI DIO'!$N$4:$W$137,9,FALSE))</f>
        <v/>
      </c>
      <c r="C91" s="83" t="str">
        <f t="shared" si="8"/>
        <v/>
      </c>
      <c r="D91" s="38" t="str">
        <f t="shared" si="9"/>
        <v/>
      </c>
      <c r="E91" s="49"/>
      <c r="F91" s="86" t="str">
        <f t="shared" si="10"/>
        <v/>
      </c>
      <c r="G91" s="81"/>
      <c r="H91" s="81"/>
      <c r="I91" s="81"/>
      <c r="J91" s="49"/>
      <c r="K91" s="246" t="str">
        <f>IF(E91="","",'OPĆI DIO'!$C$1)</f>
        <v/>
      </c>
      <c r="L91" s="40" t="str">
        <f t="shared" si="11"/>
        <v/>
      </c>
      <c r="M91" s="40" t="str">
        <f t="shared" si="12"/>
        <v/>
      </c>
      <c r="R91" s="4">
        <v>721290071</v>
      </c>
      <c r="S91" s="4" t="s">
        <v>219</v>
      </c>
      <c r="T91" s="4">
        <v>71</v>
      </c>
      <c r="U91" s="4" t="s">
        <v>1247</v>
      </c>
      <c r="V91">
        <v>721</v>
      </c>
      <c r="W91">
        <v>72</v>
      </c>
    </row>
    <row r="92" spans="1:23">
      <c r="A92" s="39" t="str">
        <f>IF(E92="","",VLOOKUP('OPĆI DIO'!$C$1,'OPĆI DIO'!$N$4:$W$137,10,FALSE))</f>
        <v/>
      </c>
      <c r="B92" s="39" t="str">
        <f>IF(E92="","",VLOOKUP('OPĆI DIO'!$C$1,'OPĆI DIO'!$N$4:$W$137,9,FALSE))</f>
        <v/>
      </c>
      <c r="C92" s="83" t="str">
        <f t="shared" si="8"/>
        <v/>
      </c>
      <c r="D92" s="38" t="str">
        <f t="shared" si="9"/>
        <v/>
      </c>
      <c r="E92" s="49"/>
      <c r="F92" s="86" t="str">
        <f t="shared" si="10"/>
        <v/>
      </c>
      <c r="G92" s="81"/>
      <c r="H92" s="81"/>
      <c r="I92" s="81"/>
      <c r="J92" s="49"/>
      <c r="K92" s="246" t="str">
        <f>IF(E92="","",'OPĆI DIO'!$C$1)</f>
        <v/>
      </c>
      <c r="L92" s="40" t="str">
        <f t="shared" si="11"/>
        <v/>
      </c>
      <c r="M92" s="40" t="str">
        <f t="shared" si="12"/>
        <v/>
      </c>
      <c r="R92" s="4">
        <v>722110071</v>
      </c>
      <c r="S92" s="4" t="s">
        <v>220</v>
      </c>
      <c r="T92" s="4">
        <v>71</v>
      </c>
      <c r="U92" s="4" t="s">
        <v>1247</v>
      </c>
      <c r="V92">
        <v>722</v>
      </c>
      <c r="W92">
        <v>72</v>
      </c>
    </row>
    <row r="93" spans="1:23">
      <c r="A93" s="39" t="str">
        <f>IF(E93="","",VLOOKUP('OPĆI DIO'!$C$1,'OPĆI DIO'!$N$4:$W$137,10,FALSE))</f>
        <v/>
      </c>
      <c r="B93" s="39" t="str">
        <f>IF(E93="","",VLOOKUP('OPĆI DIO'!$C$1,'OPĆI DIO'!$N$4:$W$137,9,FALSE))</f>
        <v/>
      </c>
      <c r="C93" s="83" t="str">
        <f t="shared" si="8"/>
        <v/>
      </c>
      <c r="D93" s="38" t="str">
        <f t="shared" si="9"/>
        <v/>
      </c>
      <c r="E93" s="49"/>
      <c r="F93" s="86" t="str">
        <f t="shared" si="10"/>
        <v/>
      </c>
      <c r="G93" s="81"/>
      <c r="H93" s="81"/>
      <c r="I93" s="81"/>
      <c r="J93" s="49"/>
      <c r="K93" s="246" t="str">
        <f>IF(E93="","",'OPĆI DIO'!$C$1)</f>
        <v/>
      </c>
      <c r="L93" s="40" t="str">
        <f t="shared" si="11"/>
        <v/>
      </c>
      <c r="M93" s="40" t="str">
        <f t="shared" si="12"/>
        <v/>
      </c>
      <c r="R93" s="4">
        <v>722120071</v>
      </c>
      <c r="S93" s="4" t="s">
        <v>1249</v>
      </c>
      <c r="T93" s="4">
        <v>71</v>
      </c>
      <c r="U93" s="4" t="s">
        <v>1247</v>
      </c>
      <c r="V93">
        <v>722</v>
      </c>
      <c r="W93">
        <v>72</v>
      </c>
    </row>
    <row r="94" spans="1:23">
      <c r="A94" s="39" t="str">
        <f>IF(E94="","",VLOOKUP('OPĆI DIO'!$C$1,'OPĆI DIO'!$N$4:$W$137,10,FALSE))</f>
        <v/>
      </c>
      <c r="B94" s="39" t="str">
        <f>IF(E94="","",VLOOKUP('OPĆI DIO'!$C$1,'OPĆI DIO'!$N$4:$W$137,9,FALSE))</f>
        <v/>
      </c>
      <c r="C94" s="83" t="str">
        <f t="shared" si="8"/>
        <v/>
      </c>
      <c r="D94" s="38" t="str">
        <f t="shared" si="9"/>
        <v/>
      </c>
      <c r="E94" s="49"/>
      <c r="F94" s="86" t="str">
        <f t="shared" si="10"/>
        <v/>
      </c>
      <c r="G94" s="81"/>
      <c r="H94" s="81"/>
      <c r="I94" s="81"/>
      <c r="J94" s="49"/>
      <c r="K94" s="246" t="str">
        <f>IF(E94="","",'OPĆI DIO'!$C$1)</f>
        <v/>
      </c>
      <c r="L94" s="40" t="str">
        <f t="shared" si="11"/>
        <v/>
      </c>
      <c r="M94" s="40" t="str">
        <f t="shared" si="12"/>
        <v/>
      </c>
      <c r="R94" s="4">
        <v>722190071</v>
      </c>
      <c r="S94" s="4" t="s">
        <v>221</v>
      </c>
      <c r="T94" s="4">
        <v>71</v>
      </c>
      <c r="U94" s="4" t="s">
        <v>1247</v>
      </c>
      <c r="V94">
        <v>722</v>
      </c>
      <c r="W94">
        <v>72</v>
      </c>
    </row>
    <row r="95" spans="1:23">
      <c r="A95" s="39" t="str">
        <f>IF(E95="","",VLOOKUP('OPĆI DIO'!$C$1,'OPĆI DIO'!$N$4:$W$137,10,FALSE))</f>
        <v/>
      </c>
      <c r="B95" s="39" t="str">
        <f>IF(E95="","",VLOOKUP('OPĆI DIO'!$C$1,'OPĆI DIO'!$N$4:$W$137,9,FALSE))</f>
        <v/>
      </c>
      <c r="C95" s="83" t="str">
        <f t="shared" si="8"/>
        <v/>
      </c>
      <c r="D95" s="38" t="str">
        <f t="shared" si="9"/>
        <v/>
      </c>
      <c r="E95" s="49"/>
      <c r="F95" s="86" t="str">
        <f t="shared" si="10"/>
        <v/>
      </c>
      <c r="G95" s="81"/>
      <c r="H95" s="81"/>
      <c r="I95" s="81"/>
      <c r="J95" s="49"/>
      <c r="K95" s="246" t="str">
        <f>IF(E95="","",'OPĆI DIO'!$C$1)</f>
        <v/>
      </c>
      <c r="L95" s="40" t="str">
        <f t="shared" si="11"/>
        <v/>
      </c>
      <c r="M95" s="40" t="str">
        <f t="shared" si="12"/>
        <v/>
      </c>
      <c r="R95" s="4">
        <v>722620071</v>
      </c>
      <c r="S95" s="4" t="s">
        <v>222</v>
      </c>
      <c r="T95" s="4">
        <v>71</v>
      </c>
      <c r="U95" s="4" t="s">
        <v>1247</v>
      </c>
      <c r="V95">
        <v>722</v>
      </c>
      <c r="W95">
        <v>72</v>
      </c>
    </row>
    <row r="96" spans="1:23">
      <c r="A96" s="39" t="str">
        <f>IF(E96="","",VLOOKUP('OPĆI DIO'!$C$1,'OPĆI DIO'!$N$4:$W$137,10,FALSE))</f>
        <v/>
      </c>
      <c r="B96" s="39" t="str">
        <f>IF(E96="","",VLOOKUP('OPĆI DIO'!$C$1,'OPĆI DIO'!$N$4:$W$137,9,FALSE))</f>
        <v/>
      </c>
      <c r="C96" s="83" t="str">
        <f t="shared" si="8"/>
        <v/>
      </c>
      <c r="D96" s="38" t="str">
        <f t="shared" si="9"/>
        <v/>
      </c>
      <c r="E96" s="49"/>
      <c r="F96" s="86" t="str">
        <f t="shared" si="10"/>
        <v/>
      </c>
      <c r="G96" s="81"/>
      <c r="H96" s="81"/>
      <c r="I96" s="81"/>
      <c r="J96" s="49"/>
      <c r="K96" s="246" t="str">
        <f>IF(E96="","",'OPĆI DIO'!$C$1)</f>
        <v/>
      </c>
      <c r="L96" s="40" t="str">
        <f t="shared" si="11"/>
        <v/>
      </c>
      <c r="M96" s="40" t="str">
        <f t="shared" si="12"/>
        <v/>
      </c>
      <c r="R96" s="4">
        <v>722720071</v>
      </c>
      <c r="S96" s="4" t="s">
        <v>1345</v>
      </c>
      <c r="T96" s="4">
        <v>71</v>
      </c>
      <c r="U96" s="4" t="s">
        <v>172</v>
      </c>
      <c r="V96">
        <v>722</v>
      </c>
      <c r="W96">
        <v>72</v>
      </c>
    </row>
    <row r="97" spans="1:23">
      <c r="A97" s="39" t="str">
        <f>IF(E97="","",VLOOKUP('OPĆI DIO'!$C$1,'OPĆI DIO'!$N$4:$W$137,10,FALSE))</f>
        <v/>
      </c>
      <c r="B97" s="39" t="str">
        <f>IF(E97="","",VLOOKUP('OPĆI DIO'!$C$1,'OPĆI DIO'!$N$4:$W$137,9,FALSE))</f>
        <v/>
      </c>
      <c r="C97" s="83" t="str">
        <f t="shared" si="8"/>
        <v/>
      </c>
      <c r="D97" s="38" t="str">
        <f t="shared" si="9"/>
        <v/>
      </c>
      <c r="E97" s="49"/>
      <c r="F97" s="86" t="str">
        <f t="shared" si="10"/>
        <v/>
      </c>
      <c r="G97" s="81"/>
      <c r="H97" s="81"/>
      <c r="I97" s="81"/>
      <c r="J97" s="49"/>
      <c r="K97" s="246" t="str">
        <f>IF(E97="","",'OPĆI DIO'!$C$1)</f>
        <v/>
      </c>
      <c r="L97" s="40" t="str">
        <f t="shared" si="11"/>
        <v/>
      </c>
      <c r="M97" s="40" t="str">
        <f t="shared" si="12"/>
        <v/>
      </c>
      <c r="R97" s="4">
        <v>722730071</v>
      </c>
      <c r="S97" s="4" t="s">
        <v>223</v>
      </c>
      <c r="T97" s="4">
        <v>71</v>
      </c>
      <c r="U97" s="4" t="s">
        <v>1247</v>
      </c>
      <c r="V97">
        <v>722</v>
      </c>
      <c r="W97">
        <v>72</v>
      </c>
    </row>
    <row r="98" spans="1:23">
      <c r="A98" s="39" t="str">
        <f>IF(E98="","",VLOOKUP('OPĆI DIO'!$C$1,'OPĆI DIO'!$N$4:$W$137,10,FALSE))</f>
        <v/>
      </c>
      <c r="B98" s="39" t="str">
        <f>IF(E98="","",VLOOKUP('OPĆI DIO'!$C$1,'OPĆI DIO'!$N$4:$W$137,9,FALSE))</f>
        <v/>
      </c>
      <c r="C98" s="83" t="str">
        <f t="shared" si="8"/>
        <v/>
      </c>
      <c r="D98" s="38" t="str">
        <f t="shared" si="9"/>
        <v/>
      </c>
      <c r="E98" s="49"/>
      <c r="F98" s="86" t="str">
        <f t="shared" si="10"/>
        <v/>
      </c>
      <c r="G98" s="81"/>
      <c r="H98" s="81"/>
      <c r="I98" s="81"/>
      <c r="J98" s="49"/>
      <c r="K98" s="246" t="str">
        <f>IF(E98="","",'OPĆI DIO'!$C$1)</f>
        <v/>
      </c>
      <c r="L98" s="40" t="str">
        <f t="shared" si="11"/>
        <v/>
      </c>
      <c r="M98" s="40" t="str">
        <f t="shared" si="12"/>
        <v/>
      </c>
      <c r="R98" s="4">
        <v>723110071</v>
      </c>
      <c r="S98" s="4" t="s">
        <v>224</v>
      </c>
      <c r="T98" s="4">
        <v>71</v>
      </c>
      <c r="U98" s="4" t="s">
        <v>1247</v>
      </c>
      <c r="V98">
        <v>723</v>
      </c>
      <c r="W98">
        <v>72</v>
      </c>
    </row>
    <row r="99" spans="1:23">
      <c r="A99" s="39" t="str">
        <f>IF(E99="","",VLOOKUP('OPĆI DIO'!$C$1,'OPĆI DIO'!$N$4:$W$137,10,FALSE))</f>
        <v/>
      </c>
      <c r="B99" s="39" t="str">
        <f>IF(E99="","",VLOOKUP('OPĆI DIO'!$C$1,'OPĆI DIO'!$N$4:$W$137,9,FALSE))</f>
        <v/>
      </c>
      <c r="C99" s="83" t="str">
        <f t="shared" si="8"/>
        <v/>
      </c>
      <c r="D99" s="38" t="str">
        <f t="shared" si="9"/>
        <v/>
      </c>
      <c r="E99" s="49"/>
      <c r="F99" s="86" t="str">
        <f t="shared" si="10"/>
        <v/>
      </c>
      <c r="G99" s="81"/>
      <c r="H99" s="81"/>
      <c r="I99" s="81"/>
      <c r="J99" s="49"/>
      <c r="K99" s="246" t="str">
        <f>IF(E99="","",'OPĆI DIO'!$C$1)</f>
        <v/>
      </c>
      <c r="L99" s="40" t="str">
        <f t="shared" si="11"/>
        <v/>
      </c>
      <c r="M99" s="40" t="str">
        <f t="shared" si="12"/>
        <v/>
      </c>
      <c r="R99" s="4">
        <v>723130071</v>
      </c>
      <c r="S99" s="4" t="s">
        <v>1250</v>
      </c>
      <c r="T99" s="4">
        <v>71</v>
      </c>
      <c r="U99" s="4" t="s">
        <v>1247</v>
      </c>
      <c r="V99">
        <v>723</v>
      </c>
      <c r="W99">
        <v>72</v>
      </c>
    </row>
    <row r="100" spans="1:23">
      <c r="A100" s="39" t="str">
        <f>IF(E100="","",VLOOKUP('OPĆI DIO'!$C$1,'OPĆI DIO'!$N$4:$W$137,10,FALSE))</f>
        <v/>
      </c>
      <c r="B100" s="39" t="str">
        <f>IF(E100="","",VLOOKUP('OPĆI DIO'!$C$1,'OPĆI DIO'!$N$4:$W$137,9,FALSE))</f>
        <v/>
      </c>
      <c r="C100" s="83" t="str">
        <f t="shared" si="8"/>
        <v/>
      </c>
      <c r="D100" s="38" t="str">
        <f t="shared" si="9"/>
        <v/>
      </c>
      <c r="E100" s="49"/>
      <c r="F100" s="86" t="str">
        <f t="shared" si="10"/>
        <v/>
      </c>
      <c r="G100" s="81"/>
      <c r="H100" s="81"/>
      <c r="I100" s="81"/>
      <c r="J100" s="49"/>
      <c r="K100" s="246" t="str">
        <f>IF(E100="","",'OPĆI DIO'!$C$1)</f>
        <v/>
      </c>
      <c r="L100" s="40" t="str">
        <f t="shared" si="11"/>
        <v/>
      </c>
      <c r="M100" s="40" t="str">
        <f t="shared" si="12"/>
        <v/>
      </c>
      <c r="R100" s="4">
        <v>723140071</v>
      </c>
      <c r="S100" s="4" t="s">
        <v>1251</v>
      </c>
      <c r="T100" s="4">
        <v>71</v>
      </c>
      <c r="U100" s="4" t="s">
        <v>1247</v>
      </c>
      <c r="V100">
        <v>723</v>
      </c>
      <c r="W100">
        <v>72</v>
      </c>
    </row>
    <row r="101" spans="1:23">
      <c r="A101" s="39" t="str">
        <f>IF(E101="","",VLOOKUP('OPĆI DIO'!$C$1,'OPĆI DIO'!$N$4:$W$137,10,FALSE))</f>
        <v/>
      </c>
      <c r="B101" s="39" t="str">
        <f>IF(E101="","",VLOOKUP('OPĆI DIO'!$C$1,'OPĆI DIO'!$N$4:$W$137,9,FALSE))</f>
        <v/>
      </c>
      <c r="C101" s="83" t="str">
        <f t="shared" si="8"/>
        <v/>
      </c>
      <c r="D101" s="38" t="str">
        <f t="shared" si="9"/>
        <v/>
      </c>
      <c r="E101" s="49"/>
      <c r="F101" s="86" t="str">
        <f t="shared" si="10"/>
        <v/>
      </c>
      <c r="G101" s="81"/>
      <c r="H101" s="81"/>
      <c r="I101" s="81"/>
      <c r="J101" s="49"/>
      <c r="K101" s="246" t="str">
        <f>IF(E101="","",'OPĆI DIO'!$C$1)</f>
        <v/>
      </c>
      <c r="L101" s="40" t="str">
        <f t="shared" si="11"/>
        <v/>
      </c>
      <c r="M101" s="40" t="str">
        <f t="shared" si="12"/>
        <v/>
      </c>
      <c r="R101" s="4">
        <v>723150071</v>
      </c>
      <c r="S101" s="4" t="s">
        <v>1252</v>
      </c>
      <c r="T101" s="4">
        <v>71</v>
      </c>
      <c r="U101" s="4" t="s">
        <v>1247</v>
      </c>
      <c r="V101">
        <v>723</v>
      </c>
      <c r="W101">
        <v>72</v>
      </c>
    </row>
    <row r="102" spans="1:23">
      <c r="A102" s="39" t="str">
        <f>IF(E102="","",VLOOKUP('OPĆI DIO'!$C$1,'OPĆI DIO'!$N$4:$W$137,10,FALSE))</f>
        <v/>
      </c>
      <c r="B102" s="39" t="str">
        <f>IF(E102="","",VLOOKUP('OPĆI DIO'!$C$1,'OPĆI DIO'!$N$4:$W$137,9,FALSE))</f>
        <v/>
      </c>
      <c r="C102" s="83" t="str">
        <f t="shared" si="8"/>
        <v/>
      </c>
      <c r="D102" s="38" t="str">
        <f t="shared" si="9"/>
        <v/>
      </c>
      <c r="E102" s="49"/>
      <c r="F102" s="86" t="str">
        <f t="shared" si="10"/>
        <v/>
      </c>
      <c r="G102" s="81"/>
      <c r="H102" s="81"/>
      <c r="I102" s="81"/>
      <c r="J102" s="49"/>
      <c r="K102" s="246" t="str">
        <f>IF(E102="","",'OPĆI DIO'!$C$1)</f>
        <v/>
      </c>
      <c r="L102" s="40" t="str">
        <f t="shared" si="11"/>
        <v/>
      </c>
      <c r="M102" s="40" t="str">
        <f t="shared" si="12"/>
        <v/>
      </c>
      <c r="R102" s="4">
        <v>723160071</v>
      </c>
      <c r="S102" s="4" t="s">
        <v>1253</v>
      </c>
      <c r="T102" s="4">
        <v>71</v>
      </c>
      <c r="U102" s="4" t="s">
        <v>1247</v>
      </c>
      <c r="V102">
        <v>723</v>
      </c>
      <c r="W102">
        <v>72</v>
      </c>
    </row>
    <row r="103" spans="1:23">
      <c r="A103" s="39" t="str">
        <f>IF(E103="","",VLOOKUP('OPĆI DIO'!$C$1,'OPĆI DIO'!$N$4:$W$137,10,FALSE))</f>
        <v/>
      </c>
      <c r="B103" s="39" t="str">
        <f>IF(E103="","",VLOOKUP('OPĆI DIO'!$C$1,'OPĆI DIO'!$N$4:$W$137,9,FALSE))</f>
        <v/>
      </c>
      <c r="C103" s="83" t="str">
        <f t="shared" si="8"/>
        <v/>
      </c>
      <c r="D103" s="38" t="str">
        <f t="shared" si="9"/>
        <v/>
      </c>
      <c r="E103" s="49"/>
      <c r="F103" s="86" t="str">
        <f t="shared" si="10"/>
        <v/>
      </c>
      <c r="G103" s="81"/>
      <c r="H103" s="81"/>
      <c r="I103" s="81"/>
      <c r="J103" s="49"/>
      <c r="K103" s="246" t="str">
        <f>IF(E103="","",'OPĆI DIO'!$C$1)</f>
        <v/>
      </c>
      <c r="L103" s="40" t="str">
        <f t="shared" si="11"/>
        <v/>
      </c>
      <c r="M103" s="40" t="str">
        <f t="shared" si="12"/>
        <v/>
      </c>
      <c r="R103" s="4">
        <v>723190071</v>
      </c>
      <c r="S103" s="4" t="s">
        <v>1346</v>
      </c>
      <c r="T103" s="4">
        <v>71</v>
      </c>
      <c r="U103" s="4" t="s">
        <v>172</v>
      </c>
      <c r="V103">
        <v>723</v>
      </c>
      <c r="W103">
        <v>72</v>
      </c>
    </row>
    <row r="104" spans="1:23">
      <c r="A104" s="39" t="str">
        <f>IF(E104="","",VLOOKUP('OPĆI DIO'!$C$1,'OPĆI DIO'!$N$4:$W$137,10,FALSE))</f>
        <v/>
      </c>
      <c r="B104" s="39" t="str">
        <f>IF(E104="","",VLOOKUP('OPĆI DIO'!$C$1,'OPĆI DIO'!$N$4:$W$137,9,FALSE))</f>
        <v/>
      </c>
      <c r="C104" s="83" t="str">
        <f t="shared" si="8"/>
        <v/>
      </c>
      <c r="D104" s="38" t="str">
        <f t="shared" si="9"/>
        <v/>
      </c>
      <c r="E104" s="49"/>
      <c r="F104" s="86" t="str">
        <f t="shared" si="10"/>
        <v/>
      </c>
      <c r="G104" s="81"/>
      <c r="H104" s="81"/>
      <c r="I104" s="81"/>
      <c r="J104" s="49"/>
      <c r="K104" s="246" t="str">
        <f>IF(E104="","",'OPĆI DIO'!$C$1)</f>
        <v/>
      </c>
      <c r="L104" s="40" t="str">
        <f t="shared" si="11"/>
        <v/>
      </c>
      <c r="M104" s="40" t="str">
        <f t="shared" si="12"/>
        <v/>
      </c>
      <c r="R104" s="4">
        <v>723310071</v>
      </c>
      <c r="S104" s="4" t="s">
        <v>1254</v>
      </c>
      <c r="T104" s="4">
        <v>71</v>
      </c>
      <c r="U104" s="4" t="s">
        <v>1247</v>
      </c>
      <c r="V104">
        <v>723</v>
      </c>
      <c r="W104">
        <v>72</v>
      </c>
    </row>
    <row r="105" spans="1:23">
      <c r="A105" s="39" t="str">
        <f>IF(E105="","",VLOOKUP('OPĆI DIO'!$C$1,'OPĆI DIO'!$N$4:$W$137,10,FALSE))</f>
        <v/>
      </c>
      <c r="B105" s="39" t="str">
        <f>IF(E105="","",VLOOKUP('OPĆI DIO'!$C$1,'OPĆI DIO'!$N$4:$W$137,9,FALSE))</f>
        <v/>
      </c>
      <c r="C105" s="83" t="str">
        <f t="shared" si="8"/>
        <v/>
      </c>
      <c r="D105" s="38" t="str">
        <f t="shared" si="9"/>
        <v/>
      </c>
      <c r="E105" s="49"/>
      <c r="F105" s="86" t="str">
        <f t="shared" si="10"/>
        <v/>
      </c>
      <c r="G105" s="81"/>
      <c r="H105" s="81"/>
      <c r="I105" s="81"/>
      <c r="J105" s="49"/>
      <c r="K105" s="246" t="str">
        <f>IF(E105="","",'OPĆI DIO'!$C$1)</f>
        <v/>
      </c>
      <c r="L105" s="40" t="str">
        <f t="shared" si="11"/>
        <v/>
      </c>
      <c r="M105" s="40" t="str">
        <f t="shared" si="12"/>
        <v/>
      </c>
      <c r="R105" s="4">
        <v>725210071</v>
      </c>
      <c r="S105" s="4" t="s">
        <v>225</v>
      </c>
      <c r="T105" s="4">
        <v>71</v>
      </c>
      <c r="U105" s="4" t="s">
        <v>1247</v>
      </c>
      <c r="V105">
        <v>725</v>
      </c>
      <c r="W105">
        <v>72</v>
      </c>
    </row>
    <row r="106" spans="1:23">
      <c r="A106" s="39" t="str">
        <f>IF(E106="","",VLOOKUP('OPĆI DIO'!$C$1,'OPĆI DIO'!$N$4:$W$137,10,FALSE))</f>
        <v/>
      </c>
      <c r="B106" s="39" t="str">
        <f>IF(E106="","",VLOOKUP('OPĆI DIO'!$C$1,'OPĆI DIO'!$N$4:$W$137,9,FALSE))</f>
        <v/>
      </c>
      <c r="C106" s="83" t="str">
        <f t="shared" si="8"/>
        <v/>
      </c>
      <c r="D106" s="38" t="str">
        <f t="shared" si="9"/>
        <v/>
      </c>
      <c r="E106" s="49"/>
      <c r="F106" s="86" t="str">
        <f t="shared" si="10"/>
        <v/>
      </c>
      <c r="G106" s="81"/>
      <c r="H106" s="81"/>
      <c r="I106" s="81"/>
      <c r="J106" s="49"/>
      <c r="K106" s="246" t="str">
        <f>IF(E106="","",'OPĆI DIO'!$C$1)</f>
        <v/>
      </c>
      <c r="L106" s="40" t="str">
        <f t="shared" si="11"/>
        <v/>
      </c>
      <c r="M106" s="40" t="str">
        <f t="shared" si="12"/>
        <v/>
      </c>
      <c r="R106" s="4">
        <v>818110043</v>
      </c>
      <c r="S106" s="4" t="s">
        <v>1347</v>
      </c>
      <c r="T106" s="4">
        <v>43</v>
      </c>
      <c r="U106" s="4" t="s">
        <v>95</v>
      </c>
      <c r="V106">
        <v>818</v>
      </c>
      <c r="W106">
        <v>81</v>
      </c>
    </row>
    <row r="107" spans="1:23">
      <c r="A107" s="39" t="str">
        <f>IF(E107="","",VLOOKUP('OPĆI DIO'!$C$1,'OPĆI DIO'!$N$4:$W$137,10,FALSE))</f>
        <v/>
      </c>
      <c r="B107" s="39" t="str">
        <f>IF(E107="","",VLOOKUP('OPĆI DIO'!$C$1,'OPĆI DIO'!$N$4:$W$137,9,FALSE))</f>
        <v/>
      </c>
      <c r="C107" s="83" t="str">
        <f t="shared" si="8"/>
        <v/>
      </c>
      <c r="D107" s="38" t="str">
        <f t="shared" si="9"/>
        <v/>
      </c>
      <c r="E107" s="49"/>
      <c r="F107" s="86" t="str">
        <f t="shared" si="10"/>
        <v/>
      </c>
      <c r="G107" s="81"/>
      <c r="H107" s="81"/>
      <c r="I107" s="81"/>
      <c r="J107" s="49"/>
      <c r="K107" s="246" t="str">
        <f>IF(E107="","",'OPĆI DIO'!$C$1)</f>
        <v/>
      </c>
      <c r="L107" s="40" t="str">
        <f t="shared" si="11"/>
        <v/>
      </c>
      <c r="M107" s="40" t="str">
        <f t="shared" si="12"/>
        <v/>
      </c>
      <c r="R107" s="4">
        <v>818120043</v>
      </c>
      <c r="S107" s="4" t="s">
        <v>1016</v>
      </c>
      <c r="T107" s="4">
        <v>43</v>
      </c>
      <c r="U107" s="4" t="s">
        <v>95</v>
      </c>
      <c r="V107">
        <v>818</v>
      </c>
      <c r="W107">
        <v>81</v>
      </c>
    </row>
    <row r="108" spans="1:23">
      <c r="A108" s="39" t="str">
        <f>IF(E108="","",VLOOKUP('OPĆI DIO'!$C$1,'OPĆI DIO'!$N$4:$W$137,10,FALSE))</f>
        <v/>
      </c>
      <c r="B108" s="39" t="str">
        <f>IF(E108="","",VLOOKUP('OPĆI DIO'!$C$1,'OPĆI DIO'!$N$4:$W$137,9,FALSE))</f>
        <v/>
      </c>
      <c r="C108" s="83" t="str">
        <f t="shared" si="8"/>
        <v/>
      </c>
      <c r="D108" s="38" t="str">
        <f t="shared" si="9"/>
        <v/>
      </c>
      <c r="E108" s="49"/>
      <c r="F108" s="86" t="str">
        <f t="shared" si="10"/>
        <v/>
      </c>
      <c r="G108" s="81"/>
      <c r="H108" s="81"/>
      <c r="I108" s="81"/>
      <c r="J108" s="49"/>
      <c r="K108" s="246" t="str">
        <f>IF(E108="","",'OPĆI DIO'!$C$1)</f>
        <v/>
      </c>
      <c r="L108" s="40" t="str">
        <f t="shared" si="11"/>
        <v/>
      </c>
      <c r="M108" s="40" t="str">
        <f t="shared" si="12"/>
        <v/>
      </c>
      <c r="R108" s="4">
        <v>832120043</v>
      </c>
      <c r="S108" s="4" t="s">
        <v>1017</v>
      </c>
      <c r="T108" s="4">
        <v>43</v>
      </c>
      <c r="U108" s="4" t="s">
        <v>95</v>
      </c>
      <c r="V108">
        <v>832</v>
      </c>
      <c r="W108">
        <v>83</v>
      </c>
    </row>
    <row r="109" spans="1:23">
      <c r="A109" s="39" t="str">
        <f>IF(E109="","",VLOOKUP('OPĆI DIO'!$C$1,'OPĆI DIO'!$N$4:$W$137,10,FALSE))</f>
        <v/>
      </c>
      <c r="B109" s="39" t="str">
        <f>IF(E109="","",VLOOKUP('OPĆI DIO'!$C$1,'OPĆI DIO'!$N$4:$W$137,9,FALSE))</f>
        <v/>
      </c>
      <c r="C109" s="83" t="str">
        <f t="shared" si="8"/>
        <v/>
      </c>
      <c r="D109" s="38" t="str">
        <f t="shared" si="9"/>
        <v/>
      </c>
      <c r="E109" s="49"/>
      <c r="F109" s="86" t="str">
        <f t="shared" si="10"/>
        <v/>
      </c>
      <c r="G109" s="81"/>
      <c r="H109" s="81"/>
      <c r="I109" s="81"/>
      <c r="J109" s="49"/>
      <c r="K109" s="246" t="str">
        <f>IF(E109="","",'OPĆI DIO'!$C$1)</f>
        <v/>
      </c>
      <c r="L109" s="40" t="str">
        <f t="shared" si="11"/>
        <v/>
      </c>
      <c r="M109" s="40" t="str">
        <f t="shared" si="12"/>
        <v/>
      </c>
      <c r="R109" s="4">
        <v>833130043</v>
      </c>
      <c r="S109" s="4" t="s">
        <v>1256</v>
      </c>
      <c r="T109" s="4">
        <v>43</v>
      </c>
      <c r="U109" s="4" t="s">
        <v>95</v>
      </c>
      <c r="V109">
        <v>833</v>
      </c>
      <c r="W109">
        <v>83</v>
      </c>
    </row>
    <row r="110" spans="1:23">
      <c r="A110" s="39" t="str">
        <f>IF(E110="","",VLOOKUP('OPĆI DIO'!$C$1,'OPĆI DIO'!$N$4:$W$137,10,FALSE))</f>
        <v/>
      </c>
      <c r="B110" s="39" t="str">
        <f>IF(E110="","",VLOOKUP('OPĆI DIO'!$C$1,'OPĆI DIO'!$N$4:$W$137,9,FALSE))</f>
        <v/>
      </c>
      <c r="C110" s="83" t="str">
        <f t="shared" si="8"/>
        <v/>
      </c>
      <c r="D110" s="38" t="str">
        <f t="shared" si="9"/>
        <v/>
      </c>
      <c r="E110" s="49"/>
      <c r="F110" s="86" t="str">
        <f t="shared" si="10"/>
        <v/>
      </c>
      <c r="G110" s="81"/>
      <c r="H110" s="81"/>
      <c r="I110" s="81"/>
      <c r="J110" s="49"/>
      <c r="K110" s="246" t="str">
        <f>IF(E110="","",'OPĆI DIO'!$C$1)</f>
        <v/>
      </c>
      <c r="L110" s="40" t="str">
        <f t="shared" si="11"/>
        <v/>
      </c>
      <c r="M110" s="40" t="str">
        <f t="shared" si="12"/>
        <v/>
      </c>
      <c r="R110" s="4">
        <v>841320000</v>
      </c>
      <c r="S110" s="4" t="s">
        <v>1343</v>
      </c>
      <c r="T110" s="4">
        <v>81</v>
      </c>
      <c r="U110" s="4" t="s">
        <v>1255</v>
      </c>
      <c r="V110">
        <v>841</v>
      </c>
      <c r="W110">
        <v>84</v>
      </c>
    </row>
    <row r="111" spans="1:23">
      <c r="A111" s="39" t="str">
        <f>IF(E111="","",VLOOKUP('OPĆI DIO'!$C$1,'OPĆI DIO'!$N$4:$W$137,10,FALSE))</f>
        <v/>
      </c>
      <c r="B111" s="39" t="str">
        <f>IF(E111="","",VLOOKUP('OPĆI DIO'!$C$1,'OPĆI DIO'!$N$4:$W$137,9,FALSE))</f>
        <v/>
      </c>
      <c r="C111" s="83" t="str">
        <f t="shared" si="8"/>
        <v/>
      </c>
      <c r="D111" s="38" t="str">
        <f t="shared" si="9"/>
        <v/>
      </c>
      <c r="E111" s="49"/>
      <c r="F111" s="86" t="str">
        <f t="shared" si="10"/>
        <v/>
      </c>
      <c r="G111" s="81"/>
      <c r="H111" s="81"/>
      <c r="I111" s="81"/>
      <c r="J111" s="49"/>
      <c r="K111" s="246" t="str">
        <f>IF(E111="","",'OPĆI DIO'!$C$1)</f>
        <v/>
      </c>
      <c r="L111" s="40" t="str">
        <f t="shared" si="11"/>
        <v/>
      </c>
      <c r="M111" s="40" t="str">
        <f t="shared" si="12"/>
        <v/>
      </c>
      <c r="R111" s="139">
        <v>841320150</v>
      </c>
      <c r="S111" s="139" t="s">
        <v>2331</v>
      </c>
      <c r="T111" s="139">
        <v>81</v>
      </c>
      <c r="U111" s="139" t="s">
        <v>1255</v>
      </c>
      <c r="V111" s="104">
        <v>841</v>
      </c>
      <c r="W111" s="104">
        <v>84</v>
      </c>
    </row>
    <row r="112" spans="1:23">
      <c r="A112" s="39" t="str">
        <f>IF(E112="","",VLOOKUP('OPĆI DIO'!$C$1,'OPĆI DIO'!$N$4:$W$137,10,FALSE))</f>
        <v/>
      </c>
      <c r="B112" s="39" t="str">
        <f>IF(E112="","",VLOOKUP('OPĆI DIO'!$C$1,'OPĆI DIO'!$N$4:$W$137,9,FALSE))</f>
        <v/>
      </c>
      <c r="C112" s="83" t="str">
        <f t="shared" si="8"/>
        <v/>
      </c>
      <c r="D112" s="38" t="str">
        <f t="shared" si="9"/>
        <v/>
      </c>
      <c r="E112" s="49"/>
      <c r="F112" s="86" t="str">
        <f t="shared" si="10"/>
        <v/>
      </c>
      <c r="G112" s="81"/>
      <c r="H112" s="81"/>
      <c r="I112" s="81"/>
      <c r="J112" s="49"/>
      <c r="K112" s="246" t="str">
        <f>IF(E112="","",'OPĆI DIO'!$C$1)</f>
        <v/>
      </c>
      <c r="L112" s="40" t="str">
        <f t="shared" si="11"/>
        <v/>
      </c>
      <c r="M112" s="40" t="str">
        <f t="shared" si="12"/>
        <v/>
      </c>
      <c r="R112" s="139">
        <v>844320000</v>
      </c>
      <c r="S112" s="139" t="s">
        <v>4043</v>
      </c>
      <c r="T112" s="139">
        <v>81</v>
      </c>
      <c r="U112" s="139" t="s">
        <v>1255</v>
      </c>
      <c r="V112" s="104">
        <v>844</v>
      </c>
      <c r="W112" s="104">
        <v>84</v>
      </c>
    </row>
    <row r="113" spans="1:23">
      <c r="A113" s="39" t="str">
        <f>IF(E113="","",VLOOKUP('OPĆI DIO'!$C$1,'OPĆI DIO'!$N$4:$W$137,10,FALSE))</f>
        <v/>
      </c>
      <c r="B113" s="39" t="str">
        <f>IF(E113="","",VLOOKUP('OPĆI DIO'!$C$1,'OPĆI DIO'!$N$4:$W$137,9,FALSE))</f>
        <v/>
      </c>
      <c r="C113" s="83" t="str">
        <f t="shared" si="8"/>
        <v/>
      </c>
      <c r="D113" s="38" t="str">
        <f t="shared" si="9"/>
        <v/>
      </c>
      <c r="E113" s="49"/>
      <c r="F113" s="86" t="str">
        <f t="shared" si="10"/>
        <v/>
      </c>
      <c r="G113" s="81"/>
      <c r="H113" s="81"/>
      <c r="I113" s="81"/>
      <c r="J113" s="49"/>
      <c r="K113" s="246" t="str">
        <f>IF(E113="","",'OPĆI DIO'!$C$1)</f>
        <v/>
      </c>
      <c r="L113" s="40" t="str">
        <f t="shared" si="11"/>
        <v/>
      </c>
      <c r="M113" s="40" t="str">
        <f t="shared" si="12"/>
        <v/>
      </c>
      <c r="R113" s="4">
        <v>842220081</v>
      </c>
      <c r="S113" s="4" t="s">
        <v>1257</v>
      </c>
      <c r="T113" s="4">
        <v>81</v>
      </c>
      <c r="U113" s="4" t="s">
        <v>1255</v>
      </c>
      <c r="V113">
        <v>842</v>
      </c>
      <c r="W113">
        <v>84</v>
      </c>
    </row>
    <row r="114" spans="1:23">
      <c r="A114" s="39" t="str">
        <f>IF(E114="","",VLOOKUP('OPĆI DIO'!$C$1,'OPĆI DIO'!$N$4:$W$137,10,FALSE))</f>
        <v/>
      </c>
      <c r="B114" s="39" t="str">
        <f>IF(E114="","",VLOOKUP('OPĆI DIO'!$C$1,'OPĆI DIO'!$N$4:$W$137,9,FALSE))</f>
        <v/>
      </c>
      <c r="C114" s="83" t="str">
        <f t="shared" si="8"/>
        <v/>
      </c>
      <c r="D114" s="38" t="str">
        <f t="shared" si="9"/>
        <v/>
      </c>
      <c r="E114" s="49"/>
      <c r="F114" s="86" t="str">
        <f t="shared" si="10"/>
        <v/>
      </c>
      <c r="G114" s="81"/>
      <c r="H114" s="81"/>
      <c r="I114" s="81"/>
      <c r="J114" s="49"/>
      <c r="K114" s="246" t="str">
        <f>IF(E114="","",'OPĆI DIO'!$C$1)</f>
        <v/>
      </c>
      <c r="L114" s="40" t="str">
        <f t="shared" si="11"/>
        <v/>
      </c>
      <c r="M114" s="40" t="str">
        <f t="shared" si="12"/>
        <v/>
      </c>
    </row>
    <row r="115" spans="1:23">
      <c r="A115" s="39" t="str">
        <f>IF(E115="","",VLOOKUP('OPĆI DIO'!$C$1,'OPĆI DIO'!$N$4:$W$137,10,FALSE))</f>
        <v/>
      </c>
      <c r="B115" s="39" t="str">
        <f>IF(E115="","",VLOOKUP('OPĆI DIO'!$C$1,'OPĆI DIO'!$N$4:$W$137,9,FALSE))</f>
        <v/>
      </c>
      <c r="C115" s="83" t="str">
        <f t="shared" si="8"/>
        <v/>
      </c>
      <c r="D115" s="38" t="str">
        <f t="shared" si="9"/>
        <v/>
      </c>
      <c r="E115" s="49"/>
      <c r="F115" s="86" t="str">
        <f t="shared" si="10"/>
        <v/>
      </c>
      <c r="G115" s="81"/>
      <c r="H115" s="81"/>
      <c r="I115" s="81"/>
      <c r="J115" s="49"/>
      <c r="K115" s="246" t="str">
        <f>IF(E115="","",'OPĆI DIO'!$C$1)</f>
        <v/>
      </c>
      <c r="L115" s="40" t="str">
        <f t="shared" si="11"/>
        <v/>
      </c>
      <c r="M115" s="40" t="str">
        <f t="shared" si="12"/>
        <v/>
      </c>
    </row>
    <row r="116" spans="1:23">
      <c r="A116" s="39" t="str">
        <f>IF(E116="","",VLOOKUP('OPĆI DIO'!$C$1,'OPĆI DIO'!$N$4:$W$137,10,FALSE))</f>
        <v/>
      </c>
      <c r="B116" s="39" t="str">
        <f>IF(E116="","",VLOOKUP('OPĆI DIO'!$C$1,'OPĆI DIO'!$N$4:$W$137,9,FALSE))</f>
        <v/>
      </c>
      <c r="C116" s="83" t="str">
        <f t="shared" si="8"/>
        <v/>
      </c>
      <c r="D116" s="38" t="str">
        <f t="shared" si="9"/>
        <v/>
      </c>
      <c r="E116" s="49"/>
      <c r="F116" s="86" t="str">
        <f t="shared" si="10"/>
        <v/>
      </c>
      <c r="G116" s="81"/>
      <c r="H116" s="81"/>
      <c r="I116" s="81"/>
      <c r="J116" s="49"/>
      <c r="K116" s="246" t="str">
        <f>IF(E116="","",'OPĆI DIO'!$C$1)</f>
        <v/>
      </c>
      <c r="L116" s="40" t="str">
        <f t="shared" si="11"/>
        <v/>
      </c>
      <c r="M116" s="40" t="str">
        <f t="shared" si="12"/>
        <v/>
      </c>
    </row>
    <row r="117" spans="1:23">
      <c r="A117" s="39" t="str">
        <f>IF(E117="","",VLOOKUP('OPĆI DIO'!$C$1,'OPĆI DIO'!$N$4:$W$137,10,FALSE))</f>
        <v/>
      </c>
      <c r="B117" s="39" t="str">
        <f>IF(E117="","",VLOOKUP('OPĆI DIO'!$C$1,'OPĆI DIO'!$N$4:$W$137,9,FALSE))</f>
        <v/>
      </c>
      <c r="C117" s="83" t="str">
        <f t="shared" si="8"/>
        <v/>
      </c>
      <c r="D117" s="38" t="str">
        <f t="shared" si="9"/>
        <v/>
      </c>
      <c r="E117" s="49"/>
      <c r="F117" s="86" t="str">
        <f t="shared" si="10"/>
        <v/>
      </c>
      <c r="G117" s="81"/>
      <c r="H117" s="81"/>
      <c r="I117" s="81"/>
      <c r="J117" s="49"/>
      <c r="K117" s="246" t="str">
        <f>IF(E117="","",'OPĆI DIO'!$C$1)</f>
        <v/>
      </c>
      <c r="L117" s="40" t="str">
        <f t="shared" si="11"/>
        <v/>
      </c>
      <c r="M117" s="40" t="str">
        <f t="shared" si="12"/>
        <v/>
      </c>
    </row>
    <row r="118" spans="1:23">
      <c r="A118" s="39" t="str">
        <f>IF(E118="","",VLOOKUP('OPĆI DIO'!$C$1,'OPĆI DIO'!$N$4:$W$137,10,FALSE))</f>
        <v/>
      </c>
      <c r="B118" s="39" t="str">
        <f>IF(E118="","",VLOOKUP('OPĆI DIO'!$C$1,'OPĆI DIO'!$N$4:$W$137,9,FALSE))</f>
        <v/>
      </c>
      <c r="C118" s="83" t="str">
        <f t="shared" si="8"/>
        <v/>
      </c>
      <c r="D118" s="38" t="str">
        <f t="shared" si="9"/>
        <v/>
      </c>
      <c r="E118" s="49"/>
      <c r="F118" s="86" t="str">
        <f t="shared" si="10"/>
        <v/>
      </c>
      <c r="G118" s="81"/>
      <c r="H118" s="81"/>
      <c r="I118" s="81"/>
      <c r="J118" s="49"/>
      <c r="K118" s="246" t="str">
        <f>IF(E118="","",'OPĆI DIO'!$C$1)</f>
        <v/>
      </c>
      <c r="L118" s="40" t="str">
        <f t="shared" si="11"/>
        <v/>
      </c>
      <c r="M118" s="40" t="str">
        <f t="shared" si="12"/>
        <v/>
      </c>
    </row>
    <row r="119" spans="1:23">
      <c r="A119" s="39" t="str">
        <f>IF(E119="","",VLOOKUP('OPĆI DIO'!$C$1,'OPĆI DIO'!$N$4:$W$137,10,FALSE))</f>
        <v/>
      </c>
      <c r="B119" s="39" t="str">
        <f>IF(E119="","",VLOOKUP('OPĆI DIO'!$C$1,'OPĆI DIO'!$N$4:$W$137,9,FALSE))</f>
        <v/>
      </c>
      <c r="C119" s="83" t="str">
        <f t="shared" si="8"/>
        <v/>
      </c>
      <c r="D119" s="38" t="str">
        <f t="shared" si="9"/>
        <v/>
      </c>
      <c r="E119" s="49"/>
      <c r="F119" s="86" t="str">
        <f t="shared" si="10"/>
        <v/>
      </c>
      <c r="G119" s="81"/>
      <c r="H119" s="81"/>
      <c r="I119" s="81"/>
      <c r="J119" s="49"/>
      <c r="K119" s="246" t="str">
        <f>IF(E119="","",'OPĆI DIO'!$C$1)</f>
        <v/>
      </c>
      <c r="L119" s="40" t="str">
        <f t="shared" si="11"/>
        <v/>
      </c>
      <c r="M119" s="40" t="str">
        <f t="shared" si="12"/>
        <v/>
      </c>
    </row>
    <row r="120" spans="1:23">
      <c r="A120" s="39" t="str">
        <f>IF(E120="","",VLOOKUP('OPĆI DIO'!$C$1,'OPĆI DIO'!$N$4:$W$137,10,FALSE))</f>
        <v/>
      </c>
      <c r="B120" s="39" t="str">
        <f>IF(E120="","",VLOOKUP('OPĆI DIO'!$C$1,'OPĆI DIO'!$N$4:$W$137,9,FALSE))</f>
        <v/>
      </c>
      <c r="C120" s="83" t="str">
        <f t="shared" si="8"/>
        <v/>
      </c>
      <c r="D120" s="38" t="str">
        <f t="shared" si="9"/>
        <v/>
      </c>
      <c r="E120" s="49"/>
      <c r="F120" s="86" t="str">
        <f t="shared" si="10"/>
        <v/>
      </c>
      <c r="G120" s="81"/>
      <c r="H120" s="81"/>
      <c r="I120" s="81"/>
      <c r="J120" s="49"/>
      <c r="K120" s="246" t="str">
        <f>IF(E120="","",'OPĆI DIO'!$C$1)</f>
        <v/>
      </c>
      <c r="L120" s="40" t="str">
        <f t="shared" si="11"/>
        <v/>
      </c>
      <c r="M120" s="40" t="str">
        <f t="shared" si="12"/>
        <v/>
      </c>
    </row>
    <row r="121" spans="1:23">
      <c r="A121" s="39" t="str">
        <f>IF(E121="","",VLOOKUP('OPĆI DIO'!$C$1,'OPĆI DIO'!$N$4:$W$137,10,FALSE))</f>
        <v/>
      </c>
      <c r="B121" s="39" t="str">
        <f>IF(E121="","",VLOOKUP('OPĆI DIO'!$C$1,'OPĆI DIO'!$N$4:$W$137,9,FALSE))</f>
        <v/>
      </c>
      <c r="C121" s="83" t="str">
        <f t="shared" si="8"/>
        <v/>
      </c>
      <c r="D121" s="38" t="str">
        <f t="shared" si="9"/>
        <v/>
      </c>
      <c r="E121" s="49"/>
      <c r="F121" s="86" t="str">
        <f t="shared" si="10"/>
        <v/>
      </c>
      <c r="G121" s="81"/>
      <c r="H121" s="81"/>
      <c r="I121" s="81"/>
      <c r="J121" s="49"/>
      <c r="K121" s="246" t="str">
        <f>IF(E121="","",'OPĆI DIO'!$C$1)</f>
        <v/>
      </c>
      <c r="L121" s="40" t="str">
        <f t="shared" si="11"/>
        <v/>
      </c>
      <c r="M121" s="40" t="str">
        <f t="shared" si="12"/>
        <v/>
      </c>
    </row>
    <row r="122" spans="1:23">
      <c r="A122" s="39" t="str">
        <f>IF(E122="","",VLOOKUP('OPĆI DIO'!$C$1,'OPĆI DIO'!$N$4:$W$137,10,FALSE))</f>
        <v/>
      </c>
      <c r="B122" s="39" t="str">
        <f>IF(E122="","",VLOOKUP('OPĆI DIO'!$C$1,'OPĆI DIO'!$N$4:$W$137,9,FALSE))</f>
        <v/>
      </c>
      <c r="C122" s="83" t="str">
        <f t="shared" si="8"/>
        <v/>
      </c>
      <c r="D122" s="38" t="str">
        <f t="shared" si="9"/>
        <v/>
      </c>
      <c r="E122" s="49"/>
      <c r="F122" s="86" t="str">
        <f t="shared" si="10"/>
        <v/>
      </c>
      <c r="G122" s="81"/>
      <c r="H122" s="81"/>
      <c r="I122" s="81"/>
      <c r="J122" s="49"/>
      <c r="K122" s="246" t="str">
        <f>IF(E122="","",'OPĆI DIO'!$C$1)</f>
        <v/>
      </c>
      <c r="L122" s="40" t="str">
        <f t="shared" si="11"/>
        <v/>
      </c>
      <c r="M122" s="40" t="str">
        <f t="shared" si="12"/>
        <v/>
      </c>
    </row>
    <row r="123" spans="1:23">
      <c r="A123" s="39" t="str">
        <f>IF(E123="","",VLOOKUP('OPĆI DIO'!$C$1,'OPĆI DIO'!$N$4:$W$137,10,FALSE))</f>
        <v/>
      </c>
      <c r="B123" s="39" t="str">
        <f>IF(E123="","",VLOOKUP('OPĆI DIO'!$C$1,'OPĆI DIO'!$N$4:$W$137,9,FALSE))</f>
        <v/>
      </c>
      <c r="C123" s="83" t="str">
        <f t="shared" si="8"/>
        <v/>
      </c>
      <c r="D123" s="38" t="str">
        <f t="shared" si="9"/>
        <v/>
      </c>
      <c r="E123" s="49"/>
      <c r="F123" s="86" t="str">
        <f t="shared" si="10"/>
        <v/>
      </c>
      <c r="G123" s="81"/>
      <c r="H123" s="81"/>
      <c r="I123" s="81"/>
      <c r="J123" s="49"/>
      <c r="K123" s="246" t="str">
        <f>IF(E123="","",'OPĆI DIO'!$C$1)</f>
        <v/>
      </c>
      <c r="L123" s="40" t="str">
        <f t="shared" si="11"/>
        <v/>
      </c>
      <c r="M123" s="40" t="str">
        <f t="shared" si="12"/>
        <v/>
      </c>
    </row>
    <row r="124" spans="1:23">
      <c r="A124" s="39" t="str">
        <f>IF(E124="","",VLOOKUP('OPĆI DIO'!$C$1,'OPĆI DIO'!$N$4:$W$137,10,FALSE))</f>
        <v/>
      </c>
      <c r="B124" s="39" t="str">
        <f>IF(E124="","",VLOOKUP('OPĆI DIO'!$C$1,'OPĆI DIO'!$N$4:$W$137,9,FALSE))</f>
        <v/>
      </c>
      <c r="C124" s="83" t="str">
        <f t="shared" si="8"/>
        <v/>
      </c>
      <c r="D124" s="38" t="str">
        <f t="shared" si="9"/>
        <v/>
      </c>
      <c r="E124" s="49"/>
      <c r="F124" s="86" t="str">
        <f t="shared" si="10"/>
        <v/>
      </c>
      <c r="G124" s="81"/>
      <c r="H124" s="81"/>
      <c r="I124" s="81"/>
      <c r="J124" s="49"/>
      <c r="K124" s="246" t="str">
        <f>IF(E124="","",'OPĆI DIO'!$C$1)</f>
        <v/>
      </c>
      <c r="L124" s="40" t="str">
        <f t="shared" si="11"/>
        <v/>
      </c>
      <c r="M124" s="40" t="str">
        <f t="shared" si="12"/>
        <v/>
      </c>
    </row>
    <row r="125" spans="1:23">
      <c r="A125" s="39" t="str">
        <f>IF(E125="","",VLOOKUP('OPĆI DIO'!$C$1,'OPĆI DIO'!$N$4:$W$137,10,FALSE))</f>
        <v/>
      </c>
      <c r="B125" s="39" t="str">
        <f>IF(E125="","",VLOOKUP('OPĆI DIO'!$C$1,'OPĆI DIO'!$N$4:$W$137,9,FALSE))</f>
        <v/>
      </c>
      <c r="C125" s="83" t="str">
        <f t="shared" si="8"/>
        <v/>
      </c>
      <c r="D125" s="38" t="str">
        <f t="shared" si="9"/>
        <v/>
      </c>
      <c r="E125" s="49"/>
      <c r="F125" s="86" t="str">
        <f t="shared" si="10"/>
        <v/>
      </c>
      <c r="G125" s="81"/>
      <c r="H125" s="81"/>
      <c r="I125" s="81"/>
      <c r="J125" s="49"/>
      <c r="K125" s="246" t="str">
        <f>IF(E125="","",'OPĆI DIO'!$C$1)</f>
        <v/>
      </c>
      <c r="L125" s="40" t="str">
        <f t="shared" si="11"/>
        <v/>
      </c>
      <c r="M125" s="40" t="str">
        <f t="shared" si="12"/>
        <v/>
      </c>
    </row>
    <row r="126" spans="1:23">
      <c r="A126" s="39" t="str">
        <f>IF(E126="","",VLOOKUP('OPĆI DIO'!$C$1,'OPĆI DIO'!$N$4:$W$137,10,FALSE))</f>
        <v/>
      </c>
      <c r="B126" s="39" t="str">
        <f>IF(E126="","",VLOOKUP('OPĆI DIO'!$C$1,'OPĆI DIO'!$N$4:$W$137,9,FALSE))</f>
        <v/>
      </c>
      <c r="C126" s="83" t="str">
        <f t="shared" si="8"/>
        <v/>
      </c>
      <c r="D126" s="38" t="str">
        <f t="shared" si="9"/>
        <v/>
      </c>
      <c r="E126" s="49"/>
      <c r="F126" s="86" t="str">
        <f t="shared" si="10"/>
        <v/>
      </c>
      <c r="G126" s="81"/>
      <c r="H126" s="81"/>
      <c r="I126" s="81"/>
      <c r="J126" s="49"/>
      <c r="K126" s="246" t="str">
        <f>IF(E126="","",'OPĆI DIO'!$C$1)</f>
        <v/>
      </c>
      <c r="L126" s="40" t="str">
        <f t="shared" si="11"/>
        <v/>
      </c>
      <c r="M126" s="40" t="str">
        <f t="shared" si="12"/>
        <v/>
      </c>
    </row>
    <row r="127" spans="1:23">
      <c r="A127" s="39" t="str">
        <f>IF(E127="","",VLOOKUP('OPĆI DIO'!$C$1,'OPĆI DIO'!$N$4:$W$137,10,FALSE))</f>
        <v/>
      </c>
      <c r="B127" s="39" t="str">
        <f>IF(E127="","",VLOOKUP('OPĆI DIO'!$C$1,'OPĆI DIO'!$N$4:$W$137,9,FALSE))</f>
        <v/>
      </c>
      <c r="C127" s="83" t="str">
        <f t="shared" si="8"/>
        <v/>
      </c>
      <c r="D127" s="38" t="str">
        <f t="shared" si="9"/>
        <v/>
      </c>
      <c r="E127" s="49"/>
      <c r="F127" s="86" t="str">
        <f t="shared" si="10"/>
        <v/>
      </c>
      <c r="G127" s="81"/>
      <c r="H127" s="81"/>
      <c r="I127" s="81"/>
      <c r="J127" s="49"/>
      <c r="K127" s="246" t="str">
        <f>IF(E127="","",'OPĆI DIO'!$C$1)</f>
        <v/>
      </c>
      <c r="L127" s="40" t="str">
        <f t="shared" si="11"/>
        <v/>
      </c>
      <c r="M127" s="40" t="str">
        <f t="shared" si="12"/>
        <v/>
      </c>
    </row>
    <row r="128" spans="1:23">
      <c r="A128" s="39" t="str">
        <f>IF(E128="","",VLOOKUP('OPĆI DIO'!$C$1,'OPĆI DIO'!$N$4:$W$137,10,FALSE))</f>
        <v/>
      </c>
      <c r="B128" s="39" t="str">
        <f>IF(E128="","",VLOOKUP('OPĆI DIO'!$C$1,'OPĆI DIO'!$N$4:$W$137,9,FALSE))</f>
        <v/>
      </c>
      <c r="C128" s="83" t="str">
        <f t="shared" si="8"/>
        <v/>
      </c>
      <c r="D128" s="38" t="str">
        <f t="shared" si="9"/>
        <v/>
      </c>
      <c r="E128" s="49"/>
      <c r="F128" s="86" t="str">
        <f t="shared" si="10"/>
        <v/>
      </c>
      <c r="G128" s="81"/>
      <c r="H128" s="81"/>
      <c r="I128" s="81"/>
      <c r="J128" s="49"/>
      <c r="K128" s="246" t="str">
        <f>IF(E128="","",'OPĆI DIO'!$C$1)</f>
        <v/>
      </c>
      <c r="L128" s="40" t="str">
        <f t="shared" si="11"/>
        <v/>
      </c>
      <c r="M128" s="40" t="str">
        <f t="shared" si="12"/>
        <v/>
      </c>
    </row>
    <row r="129" spans="1:13">
      <c r="A129" s="39" t="str">
        <f>IF(E129="","",VLOOKUP('OPĆI DIO'!$C$1,'OPĆI DIO'!$N$4:$W$137,10,FALSE))</f>
        <v/>
      </c>
      <c r="B129" s="39" t="str">
        <f>IF(E129="","",VLOOKUP('OPĆI DIO'!$C$1,'OPĆI DIO'!$N$4:$W$137,9,FALSE))</f>
        <v/>
      </c>
      <c r="C129" s="83" t="str">
        <f t="shared" si="8"/>
        <v/>
      </c>
      <c r="D129" s="38" t="str">
        <f t="shared" si="9"/>
        <v/>
      </c>
      <c r="E129" s="49"/>
      <c r="F129" s="86" t="str">
        <f t="shared" si="10"/>
        <v/>
      </c>
      <c r="G129" s="81"/>
      <c r="H129" s="81"/>
      <c r="I129" s="81"/>
      <c r="J129" s="49"/>
      <c r="K129" s="246" t="str">
        <f>IF(E129="","",'OPĆI DIO'!$C$1)</f>
        <v/>
      </c>
      <c r="L129" s="40" t="str">
        <f t="shared" si="11"/>
        <v/>
      </c>
      <c r="M129" s="40" t="str">
        <f t="shared" si="12"/>
        <v/>
      </c>
    </row>
    <row r="130" spans="1:13">
      <c r="A130" s="39" t="str">
        <f>IF(E130="","",VLOOKUP('OPĆI DIO'!$C$1,'OPĆI DIO'!$N$4:$W$137,10,FALSE))</f>
        <v/>
      </c>
      <c r="B130" s="39" t="str">
        <f>IF(E130="","",VLOOKUP('OPĆI DIO'!$C$1,'OPĆI DIO'!$N$4:$W$137,9,FALSE))</f>
        <v/>
      </c>
      <c r="C130" s="83" t="str">
        <f t="shared" si="8"/>
        <v/>
      </c>
      <c r="D130" s="38" t="str">
        <f t="shared" si="9"/>
        <v/>
      </c>
      <c r="E130" s="49"/>
      <c r="F130" s="86" t="str">
        <f t="shared" si="10"/>
        <v/>
      </c>
      <c r="G130" s="81"/>
      <c r="H130" s="81"/>
      <c r="I130" s="81"/>
      <c r="J130" s="49"/>
      <c r="K130" s="246" t="str">
        <f>IF(E130="","",'OPĆI DIO'!$C$1)</f>
        <v/>
      </c>
      <c r="L130" s="40" t="str">
        <f t="shared" si="11"/>
        <v/>
      </c>
      <c r="M130" s="40" t="str">
        <f t="shared" si="12"/>
        <v/>
      </c>
    </row>
    <row r="131" spans="1:13">
      <c r="A131" s="39" t="str">
        <f>IF(E131="","",VLOOKUP('OPĆI DIO'!$C$1,'OPĆI DIO'!$N$4:$W$137,10,FALSE))</f>
        <v/>
      </c>
      <c r="B131" s="39" t="str">
        <f>IF(E131="","",VLOOKUP('OPĆI DIO'!$C$1,'OPĆI DIO'!$N$4:$W$137,9,FALSE))</f>
        <v/>
      </c>
      <c r="C131" s="83" t="str">
        <f t="shared" ref="C131:C194" si="13">IFERROR(VLOOKUP(E131,$R$6:$U$113,3,FALSE),"")</f>
        <v/>
      </c>
      <c r="D131" s="38" t="str">
        <f t="shared" ref="D131:D194" si="14">IFERROR(VLOOKUP(E131,$R$6:$U$113,4,FALSE),"")</f>
        <v/>
      </c>
      <c r="E131" s="49"/>
      <c r="F131" s="86" t="str">
        <f t="shared" ref="F131:F194" si="15">IFERROR(VLOOKUP(E131,$R$6:$U$113,2,FALSE),"")</f>
        <v/>
      </c>
      <c r="G131" s="81"/>
      <c r="H131" s="81"/>
      <c r="I131" s="81"/>
      <c r="J131" s="49"/>
      <c r="K131" s="246" t="str">
        <f>IF(E131="","",'OPĆI DIO'!$C$1)</f>
        <v/>
      </c>
      <c r="L131" s="40" t="str">
        <f t="shared" si="11"/>
        <v/>
      </c>
      <c r="M131" s="40" t="str">
        <f t="shared" si="12"/>
        <v/>
      </c>
    </row>
    <row r="132" spans="1:13">
      <c r="A132" s="39" t="str">
        <f>IF(E132="","",VLOOKUP('OPĆI DIO'!$C$1,'OPĆI DIO'!$N$4:$W$137,10,FALSE))</f>
        <v/>
      </c>
      <c r="B132" s="39" t="str">
        <f>IF(E132="","",VLOOKUP('OPĆI DIO'!$C$1,'OPĆI DIO'!$N$4:$W$137,9,FALSE))</f>
        <v/>
      </c>
      <c r="C132" s="83" t="str">
        <f t="shared" si="13"/>
        <v/>
      </c>
      <c r="D132" s="38" t="str">
        <f t="shared" si="14"/>
        <v/>
      </c>
      <c r="E132" s="49"/>
      <c r="F132" s="86" t="str">
        <f t="shared" si="15"/>
        <v/>
      </c>
      <c r="G132" s="81"/>
      <c r="H132" s="81"/>
      <c r="I132" s="81"/>
      <c r="J132" s="49"/>
      <c r="K132" s="246" t="str">
        <f>IF(E132="","",'OPĆI DIO'!$C$1)</f>
        <v/>
      </c>
      <c r="L132" s="40" t="str">
        <f t="shared" ref="L132:L195" si="16">LEFT(E132,2)</f>
        <v/>
      </c>
      <c r="M132" s="40" t="str">
        <f t="shared" ref="M132:M195" si="17">LEFT(E132,3)</f>
        <v/>
      </c>
    </row>
    <row r="133" spans="1:13">
      <c r="A133" s="39" t="str">
        <f>IF(E133="","",VLOOKUP('OPĆI DIO'!$C$1,'OPĆI DIO'!$N$4:$W$137,10,FALSE))</f>
        <v/>
      </c>
      <c r="B133" s="39" t="str">
        <f>IF(E133="","",VLOOKUP('OPĆI DIO'!$C$1,'OPĆI DIO'!$N$4:$W$137,9,FALSE))</f>
        <v/>
      </c>
      <c r="C133" s="83" t="str">
        <f t="shared" si="13"/>
        <v/>
      </c>
      <c r="D133" s="38" t="str">
        <f t="shared" si="14"/>
        <v/>
      </c>
      <c r="E133" s="49"/>
      <c r="F133" s="86" t="str">
        <f t="shared" si="15"/>
        <v/>
      </c>
      <c r="G133" s="81"/>
      <c r="H133" s="81"/>
      <c r="I133" s="81"/>
      <c r="J133" s="49"/>
      <c r="K133" s="246" t="str">
        <f>IF(E133="","",'OPĆI DIO'!$C$1)</f>
        <v/>
      </c>
      <c r="L133" s="40" t="str">
        <f t="shared" si="16"/>
        <v/>
      </c>
      <c r="M133" s="40" t="str">
        <f t="shared" si="17"/>
        <v/>
      </c>
    </row>
    <row r="134" spans="1:13">
      <c r="A134" s="39" t="str">
        <f>IF(E134="","",VLOOKUP('OPĆI DIO'!$C$1,'OPĆI DIO'!$N$4:$W$137,10,FALSE))</f>
        <v/>
      </c>
      <c r="B134" s="39" t="str">
        <f>IF(E134="","",VLOOKUP('OPĆI DIO'!$C$1,'OPĆI DIO'!$N$4:$W$137,9,FALSE))</f>
        <v/>
      </c>
      <c r="C134" s="83" t="str">
        <f t="shared" si="13"/>
        <v/>
      </c>
      <c r="D134" s="38" t="str">
        <f t="shared" si="14"/>
        <v/>
      </c>
      <c r="E134" s="49"/>
      <c r="F134" s="86" t="str">
        <f t="shared" si="15"/>
        <v/>
      </c>
      <c r="G134" s="81"/>
      <c r="H134" s="81"/>
      <c r="I134" s="81"/>
      <c r="J134" s="49"/>
      <c r="K134" s="246" t="str">
        <f>IF(E134="","",'OPĆI DIO'!$C$1)</f>
        <v/>
      </c>
      <c r="L134" s="40" t="str">
        <f t="shared" si="16"/>
        <v/>
      </c>
      <c r="M134" s="40" t="str">
        <f t="shared" si="17"/>
        <v/>
      </c>
    </row>
    <row r="135" spans="1:13">
      <c r="A135" s="39" t="str">
        <f>IF(E135="","",VLOOKUP('OPĆI DIO'!$C$1,'OPĆI DIO'!$N$4:$W$137,10,FALSE))</f>
        <v/>
      </c>
      <c r="B135" s="39" t="str">
        <f>IF(E135="","",VLOOKUP('OPĆI DIO'!$C$1,'OPĆI DIO'!$N$4:$W$137,9,FALSE))</f>
        <v/>
      </c>
      <c r="C135" s="83" t="str">
        <f t="shared" si="13"/>
        <v/>
      </c>
      <c r="D135" s="38" t="str">
        <f t="shared" si="14"/>
        <v/>
      </c>
      <c r="E135" s="49"/>
      <c r="F135" s="86" t="str">
        <f t="shared" si="15"/>
        <v/>
      </c>
      <c r="G135" s="81"/>
      <c r="H135" s="81"/>
      <c r="I135" s="81"/>
      <c r="J135" s="49"/>
      <c r="K135" s="246" t="str">
        <f>IF(E135="","",'OPĆI DIO'!$C$1)</f>
        <v/>
      </c>
      <c r="L135" s="40" t="str">
        <f t="shared" si="16"/>
        <v/>
      </c>
      <c r="M135" s="40" t="str">
        <f t="shared" si="17"/>
        <v/>
      </c>
    </row>
    <row r="136" spans="1:13">
      <c r="A136" s="39" t="str">
        <f>IF(E136="","",VLOOKUP('OPĆI DIO'!$C$1,'OPĆI DIO'!$N$4:$W$137,10,FALSE))</f>
        <v/>
      </c>
      <c r="B136" s="39" t="str">
        <f>IF(E136="","",VLOOKUP('OPĆI DIO'!$C$1,'OPĆI DIO'!$N$4:$W$137,9,FALSE))</f>
        <v/>
      </c>
      <c r="C136" s="83" t="str">
        <f t="shared" si="13"/>
        <v/>
      </c>
      <c r="D136" s="38" t="str">
        <f t="shared" si="14"/>
        <v/>
      </c>
      <c r="E136" s="49"/>
      <c r="F136" s="86" t="str">
        <f t="shared" si="15"/>
        <v/>
      </c>
      <c r="G136" s="81"/>
      <c r="H136" s="81"/>
      <c r="I136" s="81"/>
      <c r="J136" s="49"/>
      <c r="K136" s="246" t="str">
        <f>IF(E136="","",'OPĆI DIO'!$C$1)</f>
        <v/>
      </c>
      <c r="L136" s="40" t="str">
        <f t="shared" si="16"/>
        <v/>
      </c>
      <c r="M136" s="40" t="str">
        <f t="shared" si="17"/>
        <v/>
      </c>
    </row>
    <row r="137" spans="1:13">
      <c r="A137" s="39" t="str">
        <f>IF(E137="","",VLOOKUP('OPĆI DIO'!$C$1,'OPĆI DIO'!$N$4:$W$137,10,FALSE))</f>
        <v/>
      </c>
      <c r="B137" s="39" t="str">
        <f>IF(E137="","",VLOOKUP('OPĆI DIO'!$C$1,'OPĆI DIO'!$N$4:$W$137,9,FALSE))</f>
        <v/>
      </c>
      <c r="C137" s="83" t="str">
        <f t="shared" si="13"/>
        <v/>
      </c>
      <c r="D137" s="38" t="str">
        <f t="shared" si="14"/>
        <v/>
      </c>
      <c r="E137" s="49"/>
      <c r="F137" s="86" t="str">
        <f t="shared" si="15"/>
        <v/>
      </c>
      <c r="G137" s="81"/>
      <c r="H137" s="81"/>
      <c r="I137" s="81"/>
      <c r="J137" s="49"/>
      <c r="K137" s="246" t="str">
        <f>IF(E137="","",'OPĆI DIO'!$C$1)</f>
        <v/>
      </c>
      <c r="L137" s="40" t="str">
        <f t="shared" si="16"/>
        <v/>
      </c>
      <c r="M137" s="40" t="str">
        <f t="shared" si="17"/>
        <v/>
      </c>
    </row>
    <row r="138" spans="1:13">
      <c r="A138" s="39" t="str">
        <f>IF(E138="","",VLOOKUP('OPĆI DIO'!$C$1,'OPĆI DIO'!$N$4:$W$137,10,FALSE))</f>
        <v/>
      </c>
      <c r="B138" s="39" t="str">
        <f>IF(E138="","",VLOOKUP('OPĆI DIO'!$C$1,'OPĆI DIO'!$N$4:$W$137,9,FALSE))</f>
        <v/>
      </c>
      <c r="C138" s="83" t="str">
        <f t="shared" si="13"/>
        <v/>
      </c>
      <c r="D138" s="38" t="str">
        <f t="shared" si="14"/>
        <v/>
      </c>
      <c r="E138" s="49"/>
      <c r="F138" s="86" t="str">
        <f t="shared" si="15"/>
        <v/>
      </c>
      <c r="G138" s="81"/>
      <c r="H138" s="81"/>
      <c r="I138" s="81"/>
      <c r="J138" s="49"/>
      <c r="K138" s="246" t="str">
        <f>IF(E138="","",'OPĆI DIO'!$C$1)</f>
        <v/>
      </c>
      <c r="L138" s="40" t="str">
        <f t="shared" si="16"/>
        <v/>
      </c>
      <c r="M138" s="40" t="str">
        <f t="shared" si="17"/>
        <v/>
      </c>
    </row>
    <row r="139" spans="1:13">
      <c r="A139" s="39" t="str">
        <f>IF(E139="","",VLOOKUP('OPĆI DIO'!$C$1,'OPĆI DIO'!$N$4:$W$137,10,FALSE))</f>
        <v/>
      </c>
      <c r="B139" s="39" t="str">
        <f>IF(E139="","",VLOOKUP('OPĆI DIO'!$C$1,'OPĆI DIO'!$N$4:$W$137,9,FALSE))</f>
        <v/>
      </c>
      <c r="C139" s="83" t="str">
        <f t="shared" si="13"/>
        <v/>
      </c>
      <c r="D139" s="38" t="str">
        <f t="shared" si="14"/>
        <v/>
      </c>
      <c r="E139" s="49"/>
      <c r="F139" s="86" t="str">
        <f t="shared" si="15"/>
        <v/>
      </c>
      <c r="G139" s="81"/>
      <c r="H139" s="81"/>
      <c r="I139" s="81"/>
      <c r="J139" s="49"/>
      <c r="K139" s="246" t="str">
        <f>IF(E139="","",'OPĆI DIO'!$C$1)</f>
        <v/>
      </c>
      <c r="L139" s="40" t="str">
        <f t="shared" si="16"/>
        <v/>
      </c>
      <c r="M139" s="40" t="str">
        <f t="shared" si="17"/>
        <v/>
      </c>
    </row>
    <row r="140" spans="1:13">
      <c r="A140" s="39" t="str">
        <f>IF(E140="","",VLOOKUP('OPĆI DIO'!$C$1,'OPĆI DIO'!$N$4:$W$137,10,FALSE))</f>
        <v/>
      </c>
      <c r="B140" s="39" t="str">
        <f>IF(E140="","",VLOOKUP('OPĆI DIO'!$C$1,'OPĆI DIO'!$N$4:$W$137,9,FALSE))</f>
        <v/>
      </c>
      <c r="C140" s="83" t="str">
        <f t="shared" si="13"/>
        <v/>
      </c>
      <c r="D140" s="38" t="str">
        <f t="shared" si="14"/>
        <v/>
      </c>
      <c r="E140" s="49"/>
      <c r="F140" s="86" t="str">
        <f t="shared" si="15"/>
        <v/>
      </c>
      <c r="G140" s="81"/>
      <c r="H140" s="81"/>
      <c r="I140" s="81"/>
      <c r="J140" s="49"/>
      <c r="K140" s="246" t="str">
        <f>IF(E140="","",'OPĆI DIO'!$C$1)</f>
        <v/>
      </c>
      <c r="L140" s="40" t="str">
        <f t="shared" si="16"/>
        <v/>
      </c>
      <c r="M140" s="40" t="str">
        <f t="shared" si="17"/>
        <v/>
      </c>
    </row>
    <row r="141" spans="1:13">
      <c r="A141" s="39" t="str">
        <f>IF(E141="","",VLOOKUP('OPĆI DIO'!$C$1,'OPĆI DIO'!$N$4:$W$137,10,FALSE))</f>
        <v/>
      </c>
      <c r="B141" s="39" t="str">
        <f>IF(E141="","",VLOOKUP('OPĆI DIO'!$C$1,'OPĆI DIO'!$N$4:$W$137,9,FALSE))</f>
        <v/>
      </c>
      <c r="C141" s="83" t="str">
        <f t="shared" si="13"/>
        <v/>
      </c>
      <c r="D141" s="38" t="str">
        <f t="shared" si="14"/>
        <v/>
      </c>
      <c r="E141" s="49"/>
      <c r="F141" s="86" t="str">
        <f t="shared" si="15"/>
        <v/>
      </c>
      <c r="G141" s="81"/>
      <c r="H141" s="81"/>
      <c r="I141" s="81"/>
      <c r="J141" s="49"/>
      <c r="K141" s="246" t="str">
        <f>IF(E141="","",'OPĆI DIO'!$C$1)</f>
        <v/>
      </c>
      <c r="L141" s="40" t="str">
        <f t="shared" si="16"/>
        <v/>
      </c>
      <c r="M141" s="40" t="str">
        <f t="shared" si="17"/>
        <v/>
      </c>
    </row>
    <row r="142" spans="1:13">
      <c r="A142" s="39" t="str">
        <f>IF(E142="","",VLOOKUP('OPĆI DIO'!$C$1,'OPĆI DIO'!$N$4:$W$137,10,FALSE))</f>
        <v/>
      </c>
      <c r="B142" s="39" t="str">
        <f>IF(E142="","",VLOOKUP('OPĆI DIO'!$C$1,'OPĆI DIO'!$N$4:$W$137,9,FALSE))</f>
        <v/>
      </c>
      <c r="C142" s="83" t="str">
        <f t="shared" si="13"/>
        <v/>
      </c>
      <c r="D142" s="38" t="str">
        <f t="shared" si="14"/>
        <v/>
      </c>
      <c r="E142" s="49"/>
      <c r="F142" s="86" t="str">
        <f t="shared" si="15"/>
        <v/>
      </c>
      <c r="G142" s="81"/>
      <c r="H142" s="81"/>
      <c r="I142" s="81"/>
      <c r="J142" s="49"/>
      <c r="K142" s="246" t="str">
        <f>IF(E142="","",'OPĆI DIO'!$C$1)</f>
        <v/>
      </c>
      <c r="L142" s="40" t="str">
        <f t="shared" si="16"/>
        <v/>
      </c>
      <c r="M142" s="40" t="str">
        <f t="shared" si="17"/>
        <v/>
      </c>
    </row>
    <row r="143" spans="1:13">
      <c r="A143" s="39" t="str">
        <f>IF(E143="","",VLOOKUP('OPĆI DIO'!$C$1,'OPĆI DIO'!$N$4:$W$137,10,FALSE))</f>
        <v/>
      </c>
      <c r="B143" s="39" t="str">
        <f>IF(E143="","",VLOOKUP('OPĆI DIO'!$C$1,'OPĆI DIO'!$N$4:$W$137,9,FALSE))</f>
        <v/>
      </c>
      <c r="C143" s="83" t="str">
        <f t="shared" si="13"/>
        <v/>
      </c>
      <c r="D143" s="38" t="str">
        <f t="shared" si="14"/>
        <v/>
      </c>
      <c r="E143" s="49"/>
      <c r="F143" s="86" t="str">
        <f t="shared" si="15"/>
        <v/>
      </c>
      <c r="G143" s="81"/>
      <c r="H143" s="81"/>
      <c r="I143" s="81"/>
      <c r="J143" s="49"/>
      <c r="K143" s="246" t="str">
        <f>IF(E143="","",'OPĆI DIO'!$C$1)</f>
        <v/>
      </c>
      <c r="L143" s="40" t="str">
        <f t="shared" si="16"/>
        <v/>
      </c>
      <c r="M143" s="40" t="str">
        <f t="shared" si="17"/>
        <v/>
      </c>
    </row>
    <row r="144" spans="1:13">
      <c r="A144" s="39" t="str">
        <f>IF(E144="","",VLOOKUP('OPĆI DIO'!$C$1,'OPĆI DIO'!$N$4:$W$137,10,FALSE))</f>
        <v/>
      </c>
      <c r="B144" s="39" t="str">
        <f>IF(E144="","",VLOOKUP('OPĆI DIO'!$C$1,'OPĆI DIO'!$N$4:$W$137,9,FALSE))</f>
        <v/>
      </c>
      <c r="C144" s="83" t="str">
        <f t="shared" si="13"/>
        <v/>
      </c>
      <c r="D144" s="38" t="str">
        <f t="shared" si="14"/>
        <v/>
      </c>
      <c r="E144" s="49"/>
      <c r="F144" s="86" t="str">
        <f t="shared" si="15"/>
        <v/>
      </c>
      <c r="G144" s="81"/>
      <c r="H144" s="81"/>
      <c r="I144" s="81"/>
      <c r="J144" s="49"/>
      <c r="K144" s="246" t="str">
        <f>IF(E144="","",'OPĆI DIO'!$C$1)</f>
        <v/>
      </c>
      <c r="L144" s="40" t="str">
        <f t="shared" si="16"/>
        <v/>
      </c>
      <c r="M144" s="40" t="str">
        <f t="shared" si="17"/>
        <v/>
      </c>
    </row>
    <row r="145" spans="1:13">
      <c r="A145" s="39" t="str">
        <f>IF(E145="","",VLOOKUP('OPĆI DIO'!$C$1,'OPĆI DIO'!$N$4:$W$137,10,FALSE))</f>
        <v/>
      </c>
      <c r="B145" s="39" t="str">
        <f>IF(E145="","",VLOOKUP('OPĆI DIO'!$C$1,'OPĆI DIO'!$N$4:$W$137,9,FALSE))</f>
        <v/>
      </c>
      <c r="C145" s="83" t="str">
        <f t="shared" si="13"/>
        <v/>
      </c>
      <c r="D145" s="38" t="str">
        <f t="shared" si="14"/>
        <v/>
      </c>
      <c r="E145" s="49"/>
      <c r="F145" s="86" t="str">
        <f t="shared" si="15"/>
        <v/>
      </c>
      <c r="G145" s="81"/>
      <c r="H145" s="81"/>
      <c r="I145" s="81"/>
      <c r="J145" s="49"/>
      <c r="K145" s="246" t="str">
        <f>IF(E145="","",'OPĆI DIO'!$C$1)</f>
        <v/>
      </c>
      <c r="L145" s="40" t="str">
        <f t="shared" si="16"/>
        <v/>
      </c>
      <c r="M145" s="40" t="str">
        <f t="shared" si="17"/>
        <v/>
      </c>
    </row>
    <row r="146" spans="1:13">
      <c r="A146" s="39" t="str">
        <f>IF(E146="","",VLOOKUP('OPĆI DIO'!$C$1,'OPĆI DIO'!$N$4:$W$137,10,FALSE))</f>
        <v/>
      </c>
      <c r="B146" s="39" t="str">
        <f>IF(E146="","",VLOOKUP('OPĆI DIO'!$C$1,'OPĆI DIO'!$N$4:$W$137,9,FALSE))</f>
        <v/>
      </c>
      <c r="C146" s="83" t="str">
        <f t="shared" si="13"/>
        <v/>
      </c>
      <c r="D146" s="38" t="str">
        <f t="shared" si="14"/>
        <v/>
      </c>
      <c r="E146" s="49"/>
      <c r="F146" s="86" t="str">
        <f t="shared" si="15"/>
        <v/>
      </c>
      <c r="G146" s="81"/>
      <c r="H146" s="81"/>
      <c r="I146" s="81"/>
      <c r="J146" s="49"/>
      <c r="K146" s="246" t="str">
        <f>IF(E146="","",'OPĆI DIO'!$C$1)</f>
        <v/>
      </c>
      <c r="L146" s="40" t="str">
        <f t="shared" si="16"/>
        <v/>
      </c>
      <c r="M146" s="40" t="str">
        <f t="shared" si="17"/>
        <v/>
      </c>
    </row>
    <row r="147" spans="1:13">
      <c r="A147" s="39" t="str">
        <f>IF(E147="","",VLOOKUP('OPĆI DIO'!$C$1,'OPĆI DIO'!$N$4:$W$137,10,FALSE))</f>
        <v/>
      </c>
      <c r="B147" s="39" t="str">
        <f>IF(E147="","",VLOOKUP('OPĆI DIO'!$C$1,'OPĆI DIO'!$N$4:$W$137,9,FALSE))</f>
        <v/>
      </c>
      <c r="C147" s="83" t="str">
        <f t="shared" si="13"/>
        <v/>
      </c>
      <c r="D147" s="38" t="str">
        <f t="shared" si="14"/>
        <v/>
      </c>
      <c r="E147" s="49"/>
      <c r="F147" s="86" t="str">
        <f t="shared" si="15"/>
        <v/>
      </c>
      <c r="G147" s="81"/>
      <c r="H147" s="81"/>
      <c r="I147" s="81"/>
      <c r="J147" s="49"/>
      <c r="K147" s="246" t="str">
        <f>IF(E147="","",'OPĆI DIO'!$C$1)</f>
        <v/>
      </c>
      <c r="L147" s="40" t="str">
        <f t="shared" si="16"/>
        <v/>
      </c>
      <c r="M147" s="40" t="str">
        <f t="shared" si="17"/>
        <v/>
      </c>
    </row>
    <row r="148" spans="1:13">
      <c r="A148" s="39" t="str">
        <f>IF(E148="","",VLOOKUP('OPĆI DIO'!$C$1,'OPĆI DIO'!$N$4:$W$137,10,FALSE))</f>
        <v/>
      </c>
      <c r="B148" s="39" t="str">
        <f>IF(E148="","",VLOOKUP('OPĆI DIO'!$C$1,'OPĆI DIO'!$N$4:$W$137,9,FALSE))</f>
        <v/>
      </c>
      <c r="C148" s="83" t="str">
        <f t="shared" si="13"/>
        <v/>
      </c>
      <c r="D148" s="38" t="str">
        <f t="shared" si="14"/>
        <v/>
      </c>
      <c r="E148" s="49"/>
      <c r="F148" s="86" t="str">
        <f t="shared" si="15"/>
        <v/>
      </c>
      <c r="G148" s="81"/>
      <c r="H148" s="81"/>
      <c r="I148" s="81"/>
      <c r="J148" s="49"/>
      <c r="K148" s="246" t="str">
        <f>IF(E148="","",'OPĆI DIO'!$C$1)</f>
        <v/>
      </c>
      <c r="L148" s="40" t="str">
        <f t="shared" si="16"/>
        <v/>
      </c>
      <c r="M148" s="40" t="str">
        <f t="shared" si="17"/>
        <v/>
      </c>
    </row>
    <row r="149" spans="1:13">
      <c r="A149" s="39" t="str">
        <f>IF(E149="","",VLOOKUP('OPĆI DIO'!$C$1,'OPĆI DIO'!$N$4:$W$137,10,FALSE))</f>
        <v/>
      </c>
      <c r="B149" s="39" t="str">
        <f>IF(E149="","",VLOOKUP('OPĆI DIO'!$C$1,'OPĆI DIO'!$N$4:$W$137,9,FALSE))</f>
        <v/>
      </c>
      <c r="C149" s="83" t="str">
        <f t="shared" si="13"/>
        <v/>
      </c>
      <c r="D149" s="38" t="str">
        <f t="shared" si="14"/>
        <v/>
      </c>
      <c r="E149" s="49"/>
      <c r="F149" s="86" t="str">
        <f t="shared" si="15"/>
        <v/>
      </c>
      <c r="G149" s="81"/>
      <c r="H149" s="81"/>
      <c r="I149" s="81"/>
      <c r="J149" s="49"/>
      <c r="K149" s="246" t="str">
        <f>IF(E149="","",'OPĆI DIO'!$C$1)</f>
        <v/>
      </c>
      <c r="L149" s="40" t="str">
        <f t="shared" si="16"/>
        <v/>
      </c>
      <c r="M149" s="40" t="str">
        <f t="shared" si="17"/>
        <v/>
      </c>
    </row>
    <row r="150" spans="1:13">
      <c r="A150" s="39" t="str">
        <f>IF(E150="","",VLOOKUP('OPĆI DIO'!$C$1,'OPĆI DIO'!$N$4:$W$137,10,FALSE))</f>
        <v/>
      </c>
      <c r="B150" s="39" t="str">
        <f>IF(E150="","",VLOOKUP('OPĆI DIO'!$C$1,'OPĆI DIO'!$N$4:$W$137,9,FALSE))</f>
        <v/>
      </c>
      <c r="C150" s="83" t="str">
        <f t="shared" si="13"/>
        <v/>
      </c>
      <c r="D150" s="38" t="str">
        <f t="shared" si="14"/>
        <v/>
      </c>
      <c r="E150" s="49"/>
      <c r="F150" s="86" t="str">
        <f t="shared" si="15"/>
        <v/>
      </c>
      <c r="G150" s="81"/>
      <c r="H150" s="81"/>
      <c r="I150" s="81"/>
      <c r="J150" s="49"/>
      <c r="K150" s="246" t="str">
        <f>IF(E150="","",'OPĆI DIO'!$C$1)</f>
        <v/>
      </c>
      <c r="L150" s="40" t="str">
        <f t="shared" si="16"/>
        <v/>
      </c>
      <c r="M150" s="40" t="str">
        <f t="shared" si="17"/>
        <v/>
      </c>
    </row>
    <row r="151" spans="1:13">
      <c r="A151" s="39" t="str">
        <f>IF(E151="","",VLOOKUP('OPĆI DIO'!$C$1,'OPĆI DIO'!$N$4:$W$137,10,FALSE))</f>
        <v/>
      </c>
      <c r="B151" s="39" t="str">
        <f>IF(E151="","",VLOOKUP('OPĆI DIO'!$C$1,'OPĆI DIO'!$N$4:$W$137,9,FALSE))</f>
        <v/>
      </c>
      <c r="C151" s="83" t="str">
        <f t="shared" si="13"/>
        <v/>
      </c>
      <c r="D151" s="38" t="str">
        <f t="shared" si="14"/>
        <v/>
      </c>
      <c r="E151" s="49"/>
      <c r="F151" s="86" t="str">
        <f t="shared" si="15"/>
        <v/>
      </c>
      <c r="G151" s="81"/>
      <c r="H151" s="81"/>
      <c r="I151" s="81"/>
      <c r="J151" s="49"/>
      <c r="K151" s="246" t="str">
        <f>IF(E151="","",'OPĆI DIO'!$C$1)</f>
        <v/>
      </c>
      <c r="L151" s="40" t="str">
        <f t="shared" si="16"/>
        <v/>
      </c>
      <c r="M151" s="40" t="str">
        <f t="shared" si="17"/>
        <v/>
      </c>
    </row>
    <row r="152" spans="1:13">
      <c r="A152" s="39" t="str">
        <f>IF(E152="","",VLOOKUP('OPĆI DIO'!$C$1,'OPĆI DIO'!$N$4:$W$137,10,FALSE))</f>
        <v/>
      </c>
      <c r="B152" s="39" t="str">
        <f>IF(E152="","",VLOOKUP('OPĆI DIO'!$C$1,'OPĆI DIO'!$N$4:$W$137,9,FALSE))</f>
        <v/>
      </c>
      <c r="C152" s="83" t="str">
        <f t="shared" si="13"/>
        <v/>
      </c>
      <c r="D152" s="38" t="str">
        <f t="shared" si="14"/>
        <v/>
      </c>
      <c r="E152" s="49"/>
      <c r="F152" s="86" t="str">
        <f t="shared" si="15"/>
        <v/>
      </c>
      <c r="G152" s="81"/>
      <c r="H152" s="81"/>
      <c r="I152" s="81"/>
      <c r="J152" s="49"/>
      <c r="K152" s="246" t="str">
        <f>IF(E152="","",'OPĆI DIO'!$C$1)</f>
        <v/>
      </c>
      <c r="L152" s="40" t="str">
        <f t="shared" si="16"/>
        <v/>
      </c>
      <c r="M152" s="40" t="str">
        <f t="shared" si="17"/>
        <v/>
      </c>
    </row>
    <row r="153" spans="1:13">
      <c r="A153" s="39" t="str">
        <f>IF(E153="","",VLOOKUP('OPĆI DIO'!$C$1,'OPĆI DIO'!$N$4:$W$137,10,FALSE))</f>
        <v/>
      </c>
      <c r="B153" s="39" t="str">
        <f>IF(E153="","",VLOOKUP('OPĆI DIO'!$C$1,'OPĆI DIO'!$N$4:$W$137,9,FALSE))</f>
        <v/>
      </c>
      <c r="C153" s="83" t="str">
        <f t="shared" si="13"/>
        <v/>
      </c>
      <c r="D153" s="38" t="str">
        <f t="shared" si="14"/>
        <v/>
      </c>
      <c r="E153" s="49"/>
      <c r="F153" s="86" t="str">
        <f t="shared" si="15"/>
        <v/>
      </c>
      <c r="G153" s="81"/>
      <c r="H153" s="81"/>
      <c r="I153" s="81"/>
      <c r="J153" s="49"/>
      <c r="K153" s="246" t="str">
        <f>IF(E153="","",'OPĆI DIO'!$C$1)</f>
        <v/>
      </c>
      <c r="L153" s="40" t="str">
        <f t="shared" si="16"/>
        <v/>
      </c>
      <c r="M153" s="40" t="str">
        <f t="shared" si="17"/>
        <v/>
      </c>
    </row>
    <row r="154" spans="1:13">
      <c r="A154" s="39" t="str">
        <f>IF(E154="","",VLOOKUP('OPĆI DIO'!$C$1,'OPĆI DIO'!$N$4:$W$137,10,FALSE))</f>
        <v/>
      </c>
      <c r="B154" s="39" t="str">
        <f>IF(E154="","",VLOOKUP('OPĆI DIO'!$C$1,'OPĆI DIO'!$N$4:$W$137,9,FALSE))</f>
        <v/>
      </c>
      <c r="C154" s="83" t="str">
        <f t="shared" si="13"/>
        <v/>
      </c>
      <c r="D154" s="38" t="str">
        <f t="shared" si="14"/>
        <v/>
      </c>
      <c r="E154" s="49"/>
      <c r="F154" s="86" t="str">
        <f t="shared" si="15"/>
        <v/>
      </c>
      <c r="G154" s="81"/>
      <c r="H154" s="81"/>
      <c r="I154" s="81"/>
      <c r="J154" s="49"/>
      <c r="K154" s="246" t="str">
        <f>IF(E154="","",'OPĆI DIO'!$C$1)</f>
        <v/>
      </c>
      <c r="L154" s="40" t="str">
        <f t="shared" si="16"/>
        <v/>
      </c>
      <c r="M154" s="40" t="str">
        <f t="shared" si="17"/>
        <v/>
      </c>
    </row>
    <row r="155" spans="1:13">
      <c r="A155" s="39" t="str">
        <f>IF(E155="","",VLOOKUP('OPĆI DIO'!$C$1,'OPĆI DIO'!$N$4:$W$137,10,FALSE))</f>
        <v/>
      </c>
      <c r="B155" s="39" t="str">
        <f>IF(E155="","",VLOOKUP('OPĆI DIO'!$C$1,'OPĆI DIO'!$N$4:$W$137,9,FALSE))</f>
        <v/>
      </c>
      <c r="C155" s="83" t="str">
        <f t="shared" si="13"/>
        <v/>
      </c>
      <c r="D155" s="38" t="str">
        <f t="shared" si="14"/>
        <v/>
      </c>
      <c r="E155" s="49"/>
      <c r="F155" s="86" t="str">
        <f t="shared" si="15"/>
        <v/>
      </c>
      <c r="G155" s="81"/>
      <c r="H155" s="81"/>
      <c r="I155" s="81"/>
      <c r="J155" s="49"/>
      <c r="K155" s="246" t="str">
        <f>IF(E155="","",'OPĆI DIO'!$C$1)</f>
        <v/>
      </c>
      <c r="L155" s="40" t="str">
        <f t="shared" si="16"/>
        <v/>
      </c>
      <c r="M155" s="40" t="str">
        <f t="shared" si="17"/>
        <v/>
      </c>
    </row>
    <row r="156" spans="1:13">
      <c r="A156" s="39" t="str">
        <f>IF(E156="","",VLOOKUP('OPĆI DIO'!$C$1,'OPĆI DIO'!$N$4:$W$137,10,FALSE))</f>
        <v/>
      </c>
      <c r="B156" s="39" t="str">
        <f>IF(E156="","",VLOOKUP('OPĆI DIO'!$C$1,'OPĆI DIO'!$N$4:$W$137,9,FALSE))</f>
        <v/>
      </c>
      <c r="C156" s="83" t="str">
        <f t="shared" si="13"/>
        <v/>
      </c>
      <c r="D156" s="38" t="str">
        <f t="shared" si="14"/>
        <v/>
      </c>
      <c r="E156" s="49"/>
      <c r="F156" s="86" t="str">
        <f t="shared" si="15"/>
        <v/>
      </c>
      <c r="G156" s="81"/>
      <c r="H156" s="81"/>
      <c r="I156" s="81"/>
      <c r="J156" s="49"/>
      <c r="K156" s="246" t="str">
        <f>IF(E156="","",'OPĆI DIO'!$C$1)</f>
        <v/>
      </c>
      <c r="L156" s="40" t="str">
        <f t="shared" si="16"/>
        <v/>
      </c>
      <c r="M156" s="40" t="str">
        <f t="shared" si="17"/>
        <v/>
      </c>
    </row>
    <row r="157" spans="1:13">
      <c r="A157" s="39" t="str">
        <f>IF(E157="","",VLOOKUP('OPĆI DIO'!$C$1,'OPĆI DIO'!$N$4:$W$137,10,FALSE))</f>
        <v/>
      </c>
      <c r="B157" s="39" t="str">
        <f>IF(E157="","",VLOOKUP('OPĆI DIO'!$C$1,'OPĆI DIO'!$N$4:$W$137,9,FALSE))</f>
        <v/>
      </c>
      <c r="C157" s="83" t="str">
        <f t="shared" si="13"/>
        <v/>
      </c>
      <c r="D157" s="38" t="str">
        <f t="shared" si="14"/>
        <v/>
      </c>
      <c r="E157" s="49"/>
      <c r="F157" s="86" t="str">
        <f t="shared" si="15"/>
        <v/>
      </c>
      <c r="G157" s="81"/>
      <c r="H157" s="81"/>
      <c r="I157" s="81"/>
      <c r="J157" s="49"/>
      <c r="K157" s="246" t="str">
        <f>IF(E157="","",'OPĆI DIO'!$C$1)</f>
        <v/>
      </c>
      <c r="L157" s="40" t="str">
        <f t="shared" si="16"/>
        <v/>
      </c>
      <c r="M157" s="40" t="str">
        <f t="shared" si="17"/>
        <v/>
      </c>
    </row>
    <row r="158" spans="1:13">
      <c r="A158" s="39" t="str">
        <f>IF(E158="","",VLOOKUP('OPĆI DIO'!$C$1,'OPĆI DIO'!$N$4:$W$137,10,FALSE))</f>
        <v/>
      </c>
      <c r="B158" s="39" t="str">
        <f>IF(E158="","",VLOOKUP('OPĆI DIO'!$C$1,'OPĆI DIO'!$N$4:$W$137,9,FALSE))</f>
        <v/>
      </c>
      <c r="C158" s="83" t="str">
        <f t="shared" si="13"/>
        <v/>
      </c>
      <c r="D158" s="38" t="str">
        <f t="shared" si="14"/>
        <v/>
      </c>
      <c r="E158" s="49"/>
      <c r="F158" s="86" t="str">
        <f t="shared" si="15"/>
        <v/>
      </c>
      <c r="G158" s="81"/>
      <c r="H158" s="81"/>
      <c r="I158" s="81"/>
      <c r="J158" s="49"/>
      <c r="K158" s="246" t="str">
        <f>IF(E158="","",'OPĆI DIO'!$C$1)</f>
        <v/>
      </c>
      <c r="L158" s="40" t="str">
        <f t="shared" si="16"/>
        <v/>
      </c>
      <c r="M158" s="40" t="str">
        <f t="shared" si="17"/>
        <v/>
      </c>
    </row>
    <row r="159" spans="1:13">
      <c r="A159" s="39" t="str">
        <f>IF(E159="","",VLOOKUP('OPĆI DIO'!$C$1,'OPĆI DIO'!$N$4:$W$137,10,FALSE))</f>
        <v/>
      </c>
      <c r="B159" s="39" t="str">
        <f>IF(E159="","",VLOOKUP('OPĆI DIO'!$C$1,'OPĆI DIO'!$N$4:$W$137,9,FALSE))</f>
        <v/>
      </c>
      <c r="C159" s="83" t="str">
        <f t="shared" si="13"/>
        <v/>
      </c>
      <c r="D159" s="38" t="str">
        <f t="shared" si="14"/>
        <v/>
      </c>
      <c r="E159" s="49"/>
      <c r="F159" s="86" t="str">
        <f t="shared" si="15"/>
        <v/>
      </c>
      <c r="G159" s="81"/>
      <c r="H159" s="81"/>
      <c r="I159" s="81"/>
      <c r="J159" s="49"/>
      <c r="K159" s="246" t="str">
        <f>IF(E159="","",'OPĆI DIO'!$C$1)</f>
        <v/>
      </c>
      <c r="L159" s="40" t="str">
        <f t="shared" si="16"/>
        <v/>
      </c>
      <c r="M159" s="40" t="str">
        <f t="shared" si="17"/>
        <v/>
      </c>
    </row>
    <row r="160" spans="1:13">
      <c r="A160" s="39" t="str">
        <f>IF(E160="","",VLOOKUP('OPĆI DIO'!$C$1,'OPĆI DIO'!$N$4:$W$137,10,FALSE))</f>
        <v/>
      </c>
      <c r="B160" s="39" t="str">
        <f>IF(E160="","",VLOOKUP('OPĆI DIO'!$C$1,'OPĆI DIO'!$N$4:$W$137,9,FALSE))</f>
        <v/>
      </c>
      <c r="C160" s="83" t="str">
        <f t="shared" si="13"/>
        <v/>
      </c>
      <c r="D160" s="38" t="str">
        <f t="shared" si="14"/>
        <v/>
      </c>
      <c r="E160" s="49"/>
      <c r="F160" s="86" t="str">
        <f t="shared" si="15"/>
        <v/>
      </c>
      <c r="G160" s="81"/>
      <c r="H160" s="81"/>
      <c r="I160" s="81"/>
      <c r="J160" s="49"/>
      <c r="K160" s="246" t="str">
        <f>IF(E160="","",'OPĆI DIO'!$C$1)</f>
        <v/>
      </c>
      <c r="L160" s="40" t="str">
        <f t="shared" si="16"/>
        <v/>
      </c>
      <c r="M160" s="40" t="str">
        <f t="shared" si="17"/>
        <v/>
      </c>
    </row>
    <row r="161" spans="1:13">
      <c r="A161" s="39" t="str">
        <f>IF(E161="","",VLOOKUP('OPĆI DIO'!$C$1,'OPĆI DIO'!$N$4:$W$137,10,FALSE))</f>
        <v/>
      </c>
      <c r="B161" s="39" t="str">
        <f>IF(E161="","",VLOOKUP('OPĆI DIO'!$C$1,'OPĆI DIO'!$N$4:$W$137,9,FALSE))</f>
        <v/>
      </c>
      <c r="C161" s="83" t="str">
        <f t="shared" si="13"/>
        <v/>
      </c>
      <c r="D161" s="38" t="str">
        <f t="shared" si="14"/>
        <v/>
      </c>
      <c r="E161" s="49"/>
      <c r="F161" s="86" t="str">
        <f t="shared" si="15"/>
        <v/>
      </c>
      <c r="G161" s="81"/>
      <c r="H161" s="81"/>
      <c r="I161" s="81"/>
      <c r="J161" s="49"/>
      <c r="K161" s="246" t="str">
        <f>IF(E161="","",'OPĆI DIO'!$C$1)</f>
        <v/>
      </c>
      <c r="L161" s="40" t="str">
        <f t="shared" si="16"/>
        <v/>
      </c>
      <c r="M161" s="40" t="str">
        <f t="shared" si="17"/>
        <v/>
      </c>
    </row>
    <row r="162" spans="1:13">
      <c r="A162" s="39" t="str">
        <f>IF(E162="","",VLOOKUP('OPĆI DIO'!$C$1,'OPĆI DIO'!$N$4:$W$137,10,FALSE))</f>
        <v/>
      </c>
      <c r="B162" s="39" t="str">
        <f>IF(E162="","",VLOOKUP('OPĆI DIO'!$C$1,'OPĆI DIO'!$N$4:$W$137,9,FALSE))</f>
        <v/>
      </c>
      <c r="C162" s="83" t="str">
        <f t="shared" si="13"/>
        <v/>
      </c>
      <c r="D162" s="38" t="str">
        <f t="shared" si="14"/>
        <v/>
      </c>
      <c r="E162" s="49"/>
      <c r="F162" s="86" t="str">
        <f t="shared" si="15"/>
        <v/>
      </c>
      <c r="G162" s="81"/>
      <c r="H162" s="81"/>
      <c r="I162" s="81"/>
      <c r="J162" s="49"/>
      <c r="K162" s="246" t="str">
        <f>IF(E162="","",'OPĆI DIO'!$C$1)</f>
        <v/>
      </c>
      <c r="L162" s="40" t="str">
        <f t="shared" si="16"/>
        <v/>
      </c>
      <c r="M162" s="40" t="str">
        <f t="shared" si="17"/>
        <v/>
      </c>
    </row>
    <row r="163" spans="1:13">
      <c r="A163" s="39" t="str">
        <f>IF(E163="","",VLOOKUP('OPĆI DIO'!$C$1,'OPĆI DIO'!$N$4:$W$137,10,FALSE))</f>
        <v/>
      </c>
      <c r="B163" s="39" t="str">
        <f>IF(E163="","",VLOOKUP('OPĆI DIO'!$C$1,'OPĆI DIO'!$N$4:$W$137,9,FALSE))</f>
        <v/>
      </c>
      <c r="C163" s="83" t="str">
        <f t="shared" si="13"/>
        <v/>
      </c>
      <c r="D163" s="38" t="str">
        <f t="shared" si="14"/>
        <v/>
      </c>
      <c r="E163" s="49"/>
      <c r="F163" s="86" t="str">
        <f t="shared" si="15"/>
        <v/>
      </c>
      <c r="G163" s="81"/>
      <c r="H163" s="81"/>
      <c r="I163" s="81"/>
      <c r="J163" s="49"/>
      <c r="K163" s="246" t="str">
        <f>IF(E163="","",'OPĆI DIO'!$C$1)</f>
        <v/>
      </c>
      <c r="L163" s="40" t="str">
        <f t="shared" si="16"/>
        <v/>
      </c>
      <c r="M163" s="40" t="str">
        <f t="shared" si="17"/>
        <v/>
      </c>
    </row>
    <row r="164" spans="1:13">
      <c r="A164" s="39" t="str">
        <f>IF(E164="","",VLOOKUP('OPĆI DIO'!$C$1,'OPĆI DIO'!$N$4:$W$137,10,FALSE))</f>
        <v/>
      </c>
      <c r="B164" s="39" t="str">
        <f>IF(E164="","",VLOOKUP('OPĆI DIO'!$C$1,'OPĆI DIO'!$N$4:$W$137,9,FALSE))</f>
        <v/>
      </c>
      <c r="C164" s="83" t="str">
        <f t="shared" si="13"/>
        <v/>
      </c>
      <c r="D164" s="38" t="str">
        <f t="shared" si="14"/>
        <v/>
      </c>
      <c r="E164" s="49"/>
      <c r="F164" s="86" t="str">
        <f t="shared" si="15"/>
        <v/>
      </c>
      <c r="G164" s="81"/>
      <c r="H164" s="81"/>
      <c r="I164" s="81"/>
      <c r="J164" s="49"/>
      <c r="K164" s="246" t="str">
        <f>IF(E164="","",'OPĆI DIO'!$C$1)</f>
        <v/>
      </c>
      <c r="L164" s="40" t="str">
        <f t="shared" si="16"/>
        <v/>
      </c>
      <c r="M164" s="40" t="str">
        <f t="shared" si="17"/>
        <v/>
      </c>
    </row>
    <row r="165" spans="1:13">
      <c r="A165" s="39" t="str">
        <f>IF(E165="","",VLOOKUP('OPĆI DIO'!$C$1,'OPĆI DIO'!$N$4:$W$137,10,FALSE))</f>
        <v/>
      </c>
      <c r="B165" s="39" t="str">
        <f>IF(E165="","",VLOOKUP('OPĆI DIO'!$C$1,'OPĆI DIO'!$N$4:$W$137,9,FALSE))</f>
        <v/>
      </c>
      <c r="C165" s="83" t="str">
        <f t="shared" si="13"/>
        <v/>
      </c>
      <c r="D165" s="38" t="str">
        <f t="shared" si="14"/>
        <v/>
      </c>
      <c r="E165" s="49"/>
      <c r="F165" s="86" t="str">
        <f t="shared" si="15"/>
        <v/>
      </c>
      <c r="G165" s="81"/>
      <c r="H165" s="81"/>
      <c r="I165" s="81"/>
      <c r="J165" s="49"/>
      <c r="K165" s="246" t="str">
        <f>IF(E165="","",'OPĆI DIO'!$C$1)</f>
        <v/>
      </c>
      <c r="L165" s="40" t="str">
        <f t="shared" si="16"/>
        <v/>
      </c>
      <c r="M165" s="40" t="str">
        <f t="shared" si="17"/>
        <v/>
      </c>
    </row>
    <row r="166" spans="1:13">
      <c r="A166" s="39" t="str">
        <f>IF(E166="","",VLOOKUP('OPĆI DIO'!$C$1,'OPĆI DIO'!$N$4:$W$137,10,FALSE))</f>
        <v/>
      </c>
      <c r="B166" s="39" t="str">
        <f>IF(E166="","",VLOOKUP('OPĆI DIO'!$C$1,'OPĆI DIO'!$N$4:$W$137,9,FALSE))</f>
        <v/>
      </c>
      <c r="C166" s="83" t="str">
        <f t="shared" si="13"/>
        <v/>
      </c>
      <c r="D166" s="38" t="str">
        <f t="shared" si="14"/>
        <v/>
      </c>
      <c r="E166" s="49"/>
      <c r="F166" s="86" t="str">
        <f t="shared" si="15"/>
        <v/>
      </c>
      <c r="G166" s="81"/>
      <c r="H166" s="81"/>
      <c r="I166" s="81"/>
      <c r="J166" s="49"/>
      <c r="K166" s="246" t="str">
        <f>IF(E166="","",'OPĆI DIO'!$C$1)</f>
        <v/>
      </c>
      <c r="L166" s="40" t="str">
        <f t="shared" si="16"/>
        <v/>
      </c>
      <c r="M166" s="40" t="str">
        <f t="shared" si="17"/>
        <v/>
      </c>
    </row>
    <row r="167" spans="1:13">
      <c r="A167" s="39" t="str">
        <f>IF(E167="","",VLOOKUP('OPĆI DIO'!$C$1,'OPĆI DIO'!$N$4:$W$137,10,FALSE))</f>
        <v/>
      </c>
      <c r="B167" s="39" t="str">
        <f>IF(E167="","",VLOOKUP('OPĆI DIO'!$C$1,'OPĆI DIO'!$N$4:$W$137,9,FALSE))</f>
        <v/>
      </c>
      <c r="C167" s="83" t="str">
        <f t="shared" si="13"/>
        <v/>
      </c>
      <c r="D167" s="38" t="str">
        <f t="shared" si="14"/>
        <v/>
      </c>
      <c r="E167" s="49"/>
      <c r="F167" s="86" t="str">
        <f t="shared" si="15"/>
        <v/>
      </c>
      <c r="G167" s="81"/>
      <c r="H167" s="81"/>
      <c r="I167" s="81"/>
      <c r="J167" s="49"/>
      <c r="K167" s="246" t="str">
        <f>IF(E167="","",'OPĆI DIO'!$C$1)</f>
        <v/>
      </c>
      <c r="L167" s="40" t="str">
        <f t="shared" si="16"/>
        <v/>
      </c>
      <c r="M167" s="40" t="str">
        <f t="shared" si="17"/>
        <v/>
      </c>
    </row>
    <row r="168" spans="1:13">
      <c r="A168" s="39" t="str">
        <f>IF(E168="","",VLOOKUP('OPĆI DIO'!$C$1,'OPĆI DIO'!$N$4:$W$137,10,FALSE))</f>
        <v/>
      </c>
      <c r="B168" s="39" t="str">
        <f>IF(E168="","",VLOOKUP('OPĆI DIO'!$C$1,'OPĆI DIO'!$N$4:$W$137,9,FALSE))</f>
        <v/>
      </c>
      <c r="C168" s="83" t="str">
        <f t="shared" si="13"/>
        <v/>
      </c>
      <c r="D168" s="38" t="str">
        <f t="shared" si="14"/>
        <v/>
      </c>
      <c r="E168" s="49"/>
      <c r="F168" s="86" t="str">
        <f t="shared" si="15"/>
        <v/>
      </c>
      <c r="G168" s="81"/>
      <c r="H168" s="81"/>
      <c r="I168" s="81"/>
      <c r="J168" s="49"/>
      <c r="K168" s="246" t="str">
        <f>IF(E168="","",'OPĆI DIO'!$C$1)</f>
        <v/>
      </c>
      <c r="L168" s="40" t="str">
        <f t="shared" si="16"/>
        <v/>
      </c>
      <c r="M168" s="40" t="str">
        <f t="shared" si="17"/>
        <v/>
      </c>
    </row>
    <row r="169" spans="1:13">
      <c r="A169" s="39" t="str">
        <f>IF(E169="","",VLOOKUP('OPĆI DIO'!$C$1,'OPĆI DIO'!$N$4:$W$137,10,FALSE))</f>
        <v/>
      </c>
      <c r="B169" s="39" t="str">
        <f>IF(E169="","",VLOOKUP('OPĆI DIO'!$C$1,'OPĆI DIO'!$N$4:$W$137,9,FALSE))</f>
        <v/>
      </c>
      <c r="C169" s="83" t="str">
        <f t="shared" si="13"/>
        <v/>
      </c>
      <c r="D169" s="38" t="str">
        <f t="shared" si="14"/>
        <v/>
      </c>
      <c r="E169" s="49"/>
      <c r="F169" s="86" t="str">
        <f t="shared" si="15"/>
        <v/>
      </c>
      <c r="G169" s="81"/>
      <c r="H169" s="81"/>
      <c r="I169" s="81"/>
      <c r="J169" s="49"/>
      <c r="K169" s="246" t="str">
        <f>IF(E169="","",'OPĆI DIO'!$C$1)</f>
        <v/>
      </c>
      <c r="L169" s="40" t="str">
        <f t="shared" si="16"/>
        <v/>
      </c>
      <c r="M169" s="40" t="str">
        <f t="shared" si="17"/>
        <v/>
      </c>
    </row>
    <row r="170" spans="1:13">
      <c r="A170" s="39" t="str">
        <f>IF(E170="","",VLOOKUP('OPĆI DIO'!$C$1,'OPĆI DIO'!$N$4:$W$137,10,FALSE))</f>
        <v/>
      </c>
      <c r="B170" s="39" t="str">
        <f>IF(E170="","",VLOOKUP('OPĆI DIO'!$C$1,'OPĆI DIO'!$N$4:$W$137,9,FALSE))</f>
        <v/>
      </c>
      <c r="C170" s="83" t="str">
        <f t="shared" si="13"/>
        <v/>
      </c>
      <c r="D170" s="38" t="str">
        <f t="shared" si="14"/>
        <v/>
      </c>
      <c r="E170" s="49"/>
      <c r="F170" s="86" t="str">
        <f t="shared" si="15"/>
        <v/>
      </c>
      <c r="G170" s="81"/>
      <c r="H170" s="81"/>
      <c r="I170" s="81"/>
      <c r="J170" s="49"/>
      <c r="K170" s="246" t="str">
        <f>IF(E170="","",'OPĆI DIO'!$C$1)</f>
        <v/>
      </c>
      <c r="L170" s="40" t="str">
        <f t="shared" si="16"/>
        <v/>
      </c>
      <c r="M170" s="40" t="str">
        <f t="shared" si="17"/>
        <v/>
      </c>
    </row>
    <row r="171" spans="1:13">
      <c r="A171" s="39" t="str">
        <f>IF(E171="","",VLOOKUP('OPĆI DIO'!$C$1,'OPĆI DIO'!$N$4:$W$137,10,FALSE))</f>
        <v/>
      </c>
      <c r="B171" s="39" t="str">
        <f>IF(E171="","",VLOOKUP('OPĆI DIO'!$C$1,'OPĆI DIO'!$N$4:$W$137,9,FALSE))</f>
        <v/>
      </c>
      <c r="C171" s="83" t="str">
        <f t="shared" si="13"/>
        <v/>
      </c>
      <c r="D171" s="38" t="str">
        <f t="shared" si="14"/>
        <v/>
      </c>
      <c r="E171" s="49"/>
      <c r="F171" s="86" t="str">
        <f t="shared" si="15"/>
        <v/>
      </c>
      <c r="G171" s="81"/>
      <c r="H171" s="81"/>
      <c r="I171" s="81"/>
      <c r="J171" s="49"/>
      <c r="K171" s="246" t="str">
        <f>IF(E171="","",'OPĆI DIO'!$C$1)</f>
        <v/>
      </c>
      <c r="L171" s="40" t="str">
        <f t="shared" si="16"/>
        <v/>
      </c>
      <c r="M171" s="40" t="str">
        <f t="shared" si="17"/>
        <v/>
      </c>
    </row>
    <row r="172" spans="1:13">
      <c r="A172" s="39" t="str">
        <f>IF(E172="","",VLOOKUP('OPĆI DIO'!$C$1,'OPĆI DIO'!$N$4:$W$137,10,FALSE))</f>
        <v/>
      </c>
      <c r="B172" s="39" t="str">
        <f>IF(E172="","",VLOOKUP('OPĆI DIO'!$C$1,'OPĆI DIO'!$N$4:$W$137,9,FALSE))</f>
        <v/>
      </c>
      <c r="C172" s="83" t="str">
        <f t="shared" si="13"/>
        <v/>
      </c>
      <c r="D172" s="38" t="str">
        <f t="shared" si="14"/>
        <v/>
      </c>
      <c r="E172" s="49"/>
      <c r="F172" s="86" t="str">
        <f t="shared" si="15"/>
        <v/>
      </c>
      <c r="G172" s="81"/>
      <c r="H172" s="81"/>
      <c r="I172" s="81"/>
      <c r="J172" s="49"/>
      <c r="K172" s="246" t="str">
        <f>IF(E172="","",'OPĆI DIO'!$C$1)</f>
        <v/>
      </c>
      <c r="L172" s="40" t="str">
        <f t="shared" si="16"/>
        <v/>
      </c>
      <c r="M172" s="40" t="str">
        <f t="shared" si="17"/>
        <v/>
      </c>
    </row>
    <row r="173" spans="1:13">
      <c r="A173" s="39" t="str">
        <f>IF(E173="","",VLOOKUP('OPĆI DIO'!$C$1,'OPĆI DIO'!$N$4:$W$137,10,FALSE))</f>
        <v/>
      </c>
      <c r="B173" s="39" t="str">
        <f>IF(E173="","",VLOOKUP('OPĆI DIO'!$C$1,'OPĆI DIO'!$N$4:$W$137,9,FALSE))</f>
        <v/>
      </c>
      <c r="C173" s="83" t="str">
        <f t="shared" si="13"/>
        <v/>
      </c>
      <c r="D173" s="38" t="str">
        <f t="shared" si="14"/>
        <v/>
      </c>
      <c r="E173" s="49"/>
      <c r="F173" s="86" t="str">
        <f t="shared" si="15"/>
        <v/>
      </c>
      <c r="G173" s="81"/>
      <c r="H173" s="81"/>
      <c r="I173" s="81"/>
      <c r="J173" s="49"/>
      <c r="K173" s="246" t="str">
        <f>IF(E173="","",'OPĆI DIO'!$C$1)</f>
        <v/>
      </c>
      <c r="L173" s="40" t="str">
        <f t="shared" si="16"/>
        <v/>
      </c>
      <c r="M173" s="40" t="str">
        <f t="shared" si="17"/>
        <v/>
      </c>
    </row>
    <row r="174" spans="1:13">
      <c r="A174" s="39" t="str">
        <f>IF(E174="","",VLOOKUP('OPĆI DIO'!$C$1,'OPĆI DIO'!$N$4:$W$137,10,FALSE))</f>
        <v/>
      </c>
      <c r="B174" s="39" t="str">
        <f>IF(E174="","",VLOOKUP('OPĆI DIO'!$C$1,'OPĆI DIO'!$N$4:$W$137,9,FALSE))</f>
        <v/>
      </c>
      <c r="C174" s="83" t="str">
        <f t="shared" si="13"/>
        <v/>
      </c>
      <c r="D174" s="38" t="str">
        <f t="shared" si="14"/>
        <v/>
      </c>
      <c r="E174" s="49"/>
      <c r="F174" s="86" t="str">
        <f t="shared" si="15"/>
        <v/>
      </c>
      <c r="G174" s="81"/>
      <c r="H174" s="81"/>
      <c r="I174" s="81"/>
      <c r="J174" s="49"/>
      <c r="K174" s="246" t="str">
        <f>IF(E174="","",'OPĆI DIO'!$C$1)</f>
        <v/>
      </c>
      <c r="L174" s="40" t="str">
        <f t="shared" si="16"/>
        <v/>
      </c>
      <c r="M174" s="40" t="str">
        <f t="shared" si="17"/>
        <v/>
      </c>
    </row>
    <row r="175" spans="1:13">
      <c r="A175" s="39" t="str">
        <f>IF(E175="","",VLOOKUP('OPĆI DIO'!$C$1,'OPĆI DIO'!$N$4:$W$137,10,FALSE))</f>
        <v/>
      </c>
      <c r="B175" s="39" t="str">
        <f>IF(E175="","",VLOOKUP('OPĆI DIO'!$C$1,'OPĆI DIO'!$N$4:$W$137,9,FALSE))</f>
        <v/>
      </c>
      <c r="C175" s="83" t="str">
        <f t="shared" si="13"/>
        <v/>
      </c>
      <c r="D175" s="38" t="str">
        <f t="shared" si="14"/>
        <v/>
      </c>
      <c r="E175" s="49"/>
      <c r="F175" s="86" t="str">
        <f t="shared" si="15"/>
        <v/>
      </c>
      <c r="G175" s="81"/>
      <c r="H175" s="81"/>
      <c r="I175" s="81"/>
      <c r="J175" s="49"/>
      <c r="K175" s="246" t="str">
        <f>IF(E175="","",'OPĆI DIO'!$C$1)</f>
        <v/>
      </c>
      <c r="L175" s="40" t="str">
        <f t="shared" si="16"/>
        <v/>
      </c>
      <c r="M175" s="40" t="str">
        <f t="shared" si="17"/>
        <v/>
      </c>
    </row>
    <row r="176" spans="1:13">
      <c r="A176" s="39" t="str">
        <f>IF(E176="","",VLOOKUP('OPĆI DIO'!$C$1,'OPĆI DIO'!$N$4:$W$137,10,FALSE))</f>
        <v/>
      </c>
      <c r="B176" s="39" t="str">
        <f>IF(E176="","",VLOOKUP('OPĆI DIO'!$C$1,'OPĆI DIO'!$N$4:$W$137,9,FALSE))</f>
        <v/>
      </c>
      <c r="C176" s="83" t="str">
        <f t="shared" si="13"/>
        <v/>
      </c>
      <c r="D176" s="38" t="str">
        <f t="shared" si="14"/>
        <v/>
      </c>
      <c r="E176" s="49"/>
      <c r="F176" s="86" t="str">
        <f t="shared" si="15"/>
        <v/>
      </c>
      <c r="G176" s="81"/>
      <c r="H176" s="81"/>
      <c r="I176" s="81"/>
      <c r="J176" s="49"/>
      <c r="K176" s="246" t="str">
        <f>IF(E176="","",'OPĆI DIO'!$C$1)</f>
        <v/>
      </c>
      <c r="L176" s="40" t="str">
        <f t="shared" si="16"/>
        <v/>
      </c>
      <c r="M176" s="40" t="str">
        <f t="shared" si="17"/>
        <v/>
      </c>
    </row>
    <row r="177" spans="1:13">
      <c r="A177" s="39" t="str">
        <f>IF(E177="","",VLOOKUP('OPĆI DIO'!$C$1,'OPĆI DIO'!$N$4:$W$137,10,FALSE))</f>
        <v/>
      </c>
      <c r="B177" s="39" t="str">
        <f>IF(E177="","",VLOOKUP('OPĆI DIO'!$C$1,'OPĆI DIO'!$N$4:$W$137,9,FALSE))</f>
        <v/>
      </c>
      <c r="C177" s="83" t="str">
        <f t="shared" si="13"/>
        <v/>
      </c>
      <c r="D177" s="38" t="str">
        <f t="shared" si="14"/>
        <v/>
      </c>
      <c r="E177" s="49"/>
      <c r="F177" s="86" t="str">
        <f t="shared" si="15"/>
        <v/>
      </c>
      <c r="G177" s="81"/>
      <c r="H177" s="81"/>
      <c r="I177" s="81"/>
      <c r="J177" s="49"/>
      <c r="K177" s="246" t="str">
        <f>IF(E177="","",'OPĆI DIO'!$C$1)</f>
        <v/>
      </c>
      <c r="L177" s="40" t="str">
        <f t="shared" si="16"/>
        <v/>
      </c>
      <c r="M177" s="40" t="str">
        <f t="shared" si="17"/>
        <v/>
      </c>
    </row>
    <row r="178" spans="1:13">
      <c r="A178" s="39" t="str">
        <f>IF(E178="","",VLOOKUP('OPĆI DIO'!$C$1,'OPĆI DIO'!$N$4:$W$137,10,FALSE))</f>
        <v/>
      </c>
      <c r="B178" s="39" t="str">
        <f>IF(E178="","",VLOOKUP('OPĆI DIO'!$C$1,'OPĆI DIO'!$N$4:$W$137,9,FALSE))</f>
        <v/>
      </c>
      <c r="C178" s="83" t="str">
        <f t="shared" si="13"/>
        <v/>
      </c>
      <c r="D178" s="38" t="str">
        <f t="shared" si="14"/>
        <v/>
      </c>
      <c r="E178" s="49"/>
      <c r="F178" s="86" t="str">
        <f t="shared" si="15"/>
        <v/>
      </c>
      <c r="G178" s="81"/>
      <c r="H178" s="81"/>
      <c r="I178" s="81"/>
      <c r="J178" s="49"/>
      <c r="K178" s="246" t="str">
        <f>IF(E178="","",'OPĆI DIO'!$C$1)</f>
        <v/>
      </c>
      <c r="L178" s="40" t="str">
        <f t="shared" si="16"/>
        <v/>
      </c>
      <c r="M178" s="40" t="str">
        <f t="shared" si="17"/>
        <v/>
      </c>
    </row>
    <row r="179" spans="1:13">
      <c r="A179" s="39" t="str">
        <f>IF(E179="","",VLOOKUP('OPĆI DIO'!$C$1,'OPĆI DIO'!$N$4:$W$137,10,FALSE))</f>
        <v/>
      </c>
      <c r="B179" s="39" t="str">
        <f>IF(E179="","",VLOOKUP('OPĆI DIO'!$C$1,'OPĆI DIO'!$N$4:$W$137,9,FALSE))</f>
        <v/>
      </c>
      <c r="C179" s="83" t="str">
        <f t="shared" si="13"/>
        <v/>
      </c>
      <c r="D179" s="38" t="str">
        <f t="shared" si="14"/>
        <v/>
      </c>
      <c r="E179" s="49"/>
      <c r="F179" s="86" t="str">
        <f t="shared" si="15"/>
        <v/>
      </c>
      <c r="G179" s="81"/>
      <c r="H179" s="81"/>
      <c r="I179" s="81"/>
      <c r="J179" s="49"/>
      <c r="K179" s="246" t="str">
        <f>IF(E179="","",'OPĆI DIO'!$C$1)</f>
        <v/>
      </c>
      <c r="L179" s="40" t="str">
        <f t="shared" si="16"/>
        <v/>
      </c>
      <c r="M179" s="40" t="str">
        <f t="shared" si="17"/>
        <v/>
      </c>
    </row>
    <row r="180" spans="1:13">
      <c r="A180" s="39" t="str">
        <f>IF(E180="","",VLOOKUP('OPĆI DIO'!$C$1,'OPĆI DIO'!$N$4:$W$137,10,FALSE))</f>
        <v/>
      </c>
      <c r="B180" s="39" t="str">
        <f>IF(E180="","",VLOOKUP('OPĆI DIO'!$C$1,'OPĆI DIO'!$N$4:$W$137,9,FALSE))</f>
        <v/>
      </c>
      <c r="C180" s="83" t="str">
        <f t="shared" si="13"/>
        <v/>
      </c>
      <c r="D180" s="38" t="str">
        <f t="shared" si="14"/>
        <v/>
      </c>
      <c r="E180" s="49"/>
      <c r="F180" s="86" t="str">
        <f t="shared" si="15"/>
        <v/>
      </c>
      <c r="G180" s="81"/>
      <c r="H180" s="81"/>
      <c r="I180" s="81"/>
      <c r="J180" s="49"/>
      <c r="K180" s="246" t="str">
        <f>IF(E180="","",'OPĆI DIO'!$C$1)</f>
        <v/>
      </c>
      <c r="L180" s="40" t="str">
        <f t="shared" si="16"/>
        <v/>
      </c>
      <c r="M180" s="40" t="str">
        <f t="shared" si="17"/>
        <v/>
      </c>
    </row>
    <row r="181" spans="1:13">
      <c r="A181" s="39" t="str">
        <f>IF(E181="","",VLOOKUP('OPĆI DIO'!$C$1,'OPĆI DIO'!$N$4:$W$137,10,FALSE))</f>
        <v/>
      </c>
      <c r="B181" s="39" t="str">
        <f>IF(E181="","",VLOOKUP('OPĆI DIO'!$C$1,'OPĆI DIO'!$N$4:$W$137,9,FALSE))</f>
        <v/>
      </c>
      <c r="C181" s="83" t="str">
        <f t="shared" si="13"/>
        <v/>
      </c>
      <c r="D181" s="38" t="str">
        <f t="shared" si="14"/>
        <v/>
      </c>
      <c r="E181" s="49"/>
      <c r="F181" s="86" t="str">
        <f t="shared" si="15"/>
        <v/>
      </c>
      <c r="G181" s="81"/>
      <c r="H181" s="81"/>
      <c r="I181" s="81"/>
      <c r="J181" s="49"/>
      <c r="K181" s="246" t="str">
        <f>IF(E181="","",'OPĆI DIO'!$C$1)</f>
        <v/>
      </c>
      <c r="L181" s="40" t="str">
        <f t="shared" si="16"/>
        <v/>
      </c>
      <c r="M181" s="40" t="str">
        <f t="shared" si="17"/>
        <v/>
      </c>
    </row>
    <row r="182" spans="1:13">
      <c r="A182" s="39" t="str">
        <f>IF(E182="","",VLOOKUP('OPĆI DIO'!$C$1,'OPĆI DIO'!$N$4:$W$137,10,FALSE))</f>
        <v/>
      </c>
      <c r="B182" s="39" t="str">
        <f>IF(E182="","",VLOOKUP('OPĆI DIO'!$C$1,'OPĆI DIO'!$N$4:$W$137,9,FALSE))</f>
        <v/>
      </c>
      <c r="C182" s="83" t="str">
        <f t="shared" si="13"/>
        <v/>
      </c>
      <c r="D182" s="38" t="str">
        <f t="shared" si="14"/>
        <v/>
      </c>
      <c r="E182" s="49"/>
      <c r="F182" s="86" t="str">
        <f t="shared" si="15"/>
        <v/>
      </c>
      <c r="G182" s="81"/>
      <c r="H182" s="81"/>
      <c r="I182" s="81"/>
      <c r="J182" s="49"/>
      <c r="K182" s="246" t="str">
        <f>IF(E182="","",'OPĆI DIO'!$C$1)</f>
        <v/>
      </c>
      <c r="L182" s="40" t="str">
        <f t="shared" si="16"/>
        <v/>
      </c>
      <c r="M182" s="40" t="str">
        <f t="shared" si="17"/>
        <v/>
      </c>
    </row>
    <row r="183" spans="1:13">
      <c r="A183" s="39" t="str">
        <f>IF(E183="","",VLOOKUP('OPĆI DIO'!$C$1,'OPĆI DIO'!$N$4:$W$137,10,FALSE))</f>
        <v/>
      </c>
      <c r="B183" s="39" t="str">
        <f>IF(E183="","",VLOOKUP('OPĆI DIO'!$C$1,'OPĆI DIO'!$N$4:$W$137,9,FALSE))</f>
        <v/>
      </c>
      <c r="C183" s="83" t="str">
        <f t="shared" si="13"/>
        <v/>
      </c>
      <c r="D183" s="38" t="str">
        <f t="shared" si="14"/>
        <v/>
      </c>
      <c r="E183" s="49"/>
      <c r="F183" s="86" t="str">
        <f t="shared" si="15"/>
        <v/>
      </c>
      <c r="G183" s="81"/>
      <c r="H183" s="81"/>
      <c r="I183" s="81"/>
      <c r="J183" s="49"/>
      <c r="K183" s="246" t="str">
        <f>IF(E183="","",'OPĆI DIO'!$C$1)</f>
        <v/>
      </c>
      <c r="L183" s="40" t="str">
        <f t="shared" si="16"/>
        <v/>
      </c>
      <c r="M183" s="40" t="str">
        <f t="shared" si="17"/>
        <v/>
      </c>
    </row>
    <row r="184" spans="1:13">
      <c r="A184" s="39" t="str">
        <f>IF(E184="","",VLOOKUP('OPĆI DIO'!$C$1,'OPĆI DIO'!$N$4:$W$137,10,FALSE))</f>
        <v/>
      </c>
      <c r="B184" s="39" t="str">
        <f>IF(E184="","",VLOOKUP('OPĆI DIO'!$C$1,'OPĆI DIO'!$N$4:$W$137,9,FALSE))</f>
        <v/>
      </c>
      <c r="C184" s="83" t="str">
        <f t="shared" si="13"/>
        <v/>
      </c>
      <c r="D184" s="38" t="str">
        <f t="shared" si="14"/>
        <v/>
      </c>
      <c r="E184" s="49"/>
      <c r="F184" s="86" t="str">
        <f t="shared" si="15"/>
        <v/>
      </c>
      <c r="G184" s="81"/>
      <c r="H184" s="81"/>
      <c r="I184" s="81"/>
      <c r="J184" s="49"/>
      <c r="K184" s="246" t="str">
        <f>IF(E184="","",'OPĆI DIO'!$C$1)</f>
        <v/>
      </c>
      <c r="L184" s="40" t="str">
        <f t="shared" si="16"/>
        <v/>
      </c>
      <c r="M184" s="40" t="str">
        <f t="shared" si="17"/>
        <v/>
      </c>
    </row>
    <row r="185" spans="1:13">
      <c r="A185" s="39" t="str">
        <f>IF(E185="","",VLOOKUP('OPĆI DIO'!$C$1,'OPĆI DIO'!$N$4:$W$137,10,FALSE))</f>
        <v/>
      </c>
      <c r="B185" s="39" t="str">
        <f>IF(E185="","",VLOOKUP('OPĆI DIO'!$C$1,'OPĆI DIO'!$N$4:$W$137,9,FALSE))</f>
        <v/>
      </c>
      <c r="C185" s="83" t="str">
        <f t="shared" si="13"/>
        <v/>
      </c>
      <c r="D185" s="38" t="str">
        <f t="shared" si="14"/>
        <v/>
      </c>
      <c r="E185" s="49"/>
      <c r="F185" s="86" t="str">
        <f t="shared" si="15"/>
        <v/>
      </c>
      <c r="G185" s="81"/>
      <c r="H185" s="81"/>
      <c r="I185" s="81"/>
      <c r="J185" s="49"/>
      <c r="K185" s="246" t="str">
        <f>IF(E185="","",'OPĆI DIO'!$C$1)</f>
        <v/>
      </c>
      <c r="L185" s="40" t="str">
        <f t="shared" si="16"/>
        <v/>
      </c>
      <c r="M185" s="40" t="str">
        <f t="shared" si="17"/>
        <v/>
      </c>
    </row>
    <row r="186" spans="1:13">
      <c r="A186" s="39" t="str">
        <f>IF(E186="","",VLOOKUP('OPĆI DIO'!$C$1,'OPĆI DIO'!$N$4:$W$137,10,FALSE))</f>
        <v/>
      </c>
      <c r="B186" s="39" t="str">
        <f>IF(E186="","",VLOOKUP('OPĆI DIO'!$C$1,'OPĆI DIO'!$N$4:$W$137,9,FALSE))</f>
        <v/>
      </c>
      <c r="C186" s="83" t="str">
        <f t="shared" si="13"/>
        <v/>
      </c>
      <c r="D186" s="38" t="str">
        <f t="shared" si="14"/>
        <v/>
      </c>
      <c r="E186" s="49"/>
      <c r="F186" s="86" t="str">
        <f t="shared" si="15"/>
        <v/>
      </c>
      <c r="G186" s="81"/>
      <c r="H186" s="81"/>
      <c r="I186" s="81"/>
      <c r="J186" s="49"/>
      <c r="K186" s="246" t="str">
        <f>IF(E186="","",'OPĆI DIO'!$C$1)</f>
        <v/>
      </c>
      <c r="L186" s="40" t="str">
        <f t="shared" si="16"/>
        <v/>
      </c>
      <c r="M186" s="40" t="str">
        <f t="shared" si="17"/>
        <v/>
      </c>
    </row>
    <row r="187" spans="1:13">
      <c r="A187" s="39" t="str">
        <f>IF(E187="","",VLOOKUP('OPĆI DIO'!$C$1,'OPĆI DIO'!$N$4:$W$137,10,FALSE))</f>
        <v/>
      </c>
      <c r="B187" s="39" t="str">
        <f>IF(E187="","",VLOOKUP('OPĆI DIO'!$C$1,'OPĆI DIO'!$N$4:$W$137,9,FALSE))</f>
        <v/>
      </c>
      <c r="C187" s="83" t="str">
        <f t="shared" si="13"/>
        <v/>
      </c>
      <c r="D187" s="38" t="str">
        <f t="shared" si="14"/>
        <v/>
      </c>
      <c r="E187" s="49"/>
      <c r="F187" s="86" t="str">
        <f t="shared" si="15"/>
        <v/>
      </c>
      <c r="G187" s="81"/>
      <c r="H187" s="81"/>
      <c r="I187" s="81"/>
      <c r="J187" s="49"/>
      <c r="K187" s="246" t="str">
        <f>IF(E187="","",'OPĆI DIO'!$C$1)</f>
        <v/>
      </c>
      <c r="L187" s="40" t="str">
        <f t="shared" si="16"/>
        <v/>
      </c>
      <c r="M187" s="40" t="str">
        <f t="shared" si="17"/>
        <v/>
      </c>
    </row>
    <row r="188" spans="1:13">
      <c r="A188" s="39" t="str">
        <f>IF(E188="","",VLOOKUP('OPĆI DIO'!$C$1,'OPĆI DIO'!$N$4:$W$137,10,FALSE))</f>
        <v/>
      </c>
      <c r="B188" s="39" t="str">
        <f>IF(E188="","",VLOOKUP('OPĆI DIO'!$C$1,'OPĆI DIO'!$N$4:$W$137,9,FALSE))</f>
        <v/>
      </c>
      <c r="C188" s="83" t="str">
        <f t="shared" si="13"/>
        <v/>
      </c>
      <c r="D188" s="38" t="str">
        <f t="shared" si="14"/>
        <v/>
      </c>
      <c r="E188" s="49"/>
      <c r="F188" s="86" t="str">
        <f t="shared" si="15"/>
        <v/>
      </c>
      <c r="G188" s="81"/>
      <c r="H188" s="81"/>
      <c r="I188" s="81"/>
      <c r="J188" s="49"/>
      <c r="K188" s="246" t="str">
        <f>IF(E188="","",'OPĆI DIO'!$C$1)</f>
        <v/>
      </c>
      <c r="L188" s="40" t="str">
        <f t="shared" si="16"/>
        <v/>
      </c>
      <c r="M188" s="40" t="str">
        <f t="shared" si="17"/>
        <v/>
      </c>
    </row>
    <row r="189" spans="1:13">
      <c r="A189" s="39" t="str">
        <f>IF(E189="","",VLOOKUP('OPĆI DIO'!$C$1,'OPĆI DIO'!$N$4:$W$137,10,FALSE))</f>
        <v/>
      </c>
      <c r="B189" s="39" t="str">
        <f>IF(E189="","",VLOOKUP('OPĆI DIO'!$C$1,'OPĆI DIO'!$N$4:$W$137,9,FALSE))</f>
        <v/>
      </c>
      <c r="C189" s="83" t="str">
        <f t="shared" si="13"/>
        <v/>
      </c>
      <c r="D189" s="38" t="str">
        <f t="shared" si="14"/>
        <v/>
      </c>
      <c r="E189" s="49"/>
      <c r="F189" s="86" t="str">
        <f t="shared" si="15"/>
        <v/>
      </c>
      <c r="G189" s="81"/>
      <c r="H189" s="81"/>
      <c r="I189" s="81"/>
      <c r="J189" s="49"/>
      <c r="K189" s="246" t="str">
        <f>IF(E189="","",'OPĆI DIO'!$C$1)</f>
        <v/>
      </c>
      <c r="L189" s="40" t="str">
        <f t="shared" si="16"/>
        <v/>
      </c>
      <c r="M189" s="40" t="str">
        <f t="shared" si="17"/>
        <v/>
      </c>
    </row>
    <row r="190" spans="1:13">
      <c r="A190" s="39" t="str">
        <f>IF(E190="","",VLOOKUP('OPĆI DIO'!$C$1,'OPĆI DIO'!$N$4:$W$137,10,FALSE))</f>
        <v/>
      </c>
      <c r="B190" s="39" t="str">
        <f>IF(E190="","",VLOOKUP('OPĆI DIO'!$C$1,'OPĆI DIO'!$N$4:$W$137,9,FALSE))</f>
        <v/>
      </c>
      <c r="C190" s="83" t="str">
        <f t="shared" si="13"/>
        <v/>
      </c>
      <c r="D190" s="38" t="str">
        <f t="shared" si="14"/>
        <v/>
      </c>
      <c r="E190" s="49"/>
      <c r="F190" s="86" t="str">
        <f t="shared" si="15"/>
        <v/>
      </c>
      <c r="G190" s="81"/>
      <c r="H190" s="81"/>
      <c r="I190" s="81"/>
      <c r="J190" s="49"/>
      <c r="K190" s="246" t="str">
        <f>IF(E190="","",'OPĆI DIO'!$C$1)</f>
        <v/>
      </c>
      <c r="L190" s="40" t="str">
        <f t="shared" si="16"/>
        <v/>
      </c>
      <c r="M190" s="40" t="str">
        <f t="shared" si="17"/>
        <v/>
      </c>
    </row>
    <row r="191" spans="1:13">
      <c r="A191" s="39" t="str">
        <f>IF(E191="","",VLOOKUP('OPĆI DIO'!$C$1,'OPĆI DIO'!$N$4:$W$137,10,FALSE))</f>
        <v/>
      </c>
      <c r="B191" s="39" t="str">
        <f>IF(E191="","",VLOOKUP('OPĆI DIO'!$C$1,'OPĆI DIO'!$N$4:$W$137,9,FALSE))</f>
        <v/>
      </c>
      <c r="C191" s="83" t="str">
        <f t="shared" si="13"/>
        <v/>
      </c>
      <c r="D191" s="38" t="str">
        <f t="shared" si="14"/>
        <v/>
      </c>
      <c r="E191" s="49"/>
      <c r="F191" s="86" t="str">
        <f t="shared" si="15"/>
        <v/>
      </c>
      <c r="G191" s="81"/>
      <c r="H191" s="81"/>
      <c r="I191" s="81"/>
      <c r="J191" s="49"/>
      <c r="K191" s="246" t="str">
        <f>IF(E191="","",'OPĆI DIO'!$C$1)</f>
        <v/>
      </c>
      <c r="L191" s="40" t="str">
        <f t="shared" si="16"/>
        <v/>
      </c>
      <c r="M191" s="40" t="str">
        <f t="shared" si="17"/>
        <v/>
      </c>
    </row>
    <row r="192" spans="1:13">
      <c r="A192" s="39" t="str">
        <f>IF(E192="","",VLOOKUP('OPĆI DIO'!$C$1,'OPĆI DIO'!$N$4:$W$137,10,FALSE))</f>
        <v/>
      </c>
      <c r="B192" s="39" t="str">
        <f>IF(E192="","",VLOOKUP('OPĆI DIO'!$C$1,'OPĆI DIO'!$N$4:$W$137,9,FALSE))</f>
        <v/>
      </c>
      <c r="C192" s="83" t="str">
        <f t="shared" si="13"/>
        <v/>
      </c>
      <c r="D192" s="38" t="str">
        <f t="shared" si="14"/>
        <v/>
      </c>
      <c r="E192" s="49"/>
      <c r="F192" s="86" t="str">
        <f t="shared" si="15"/>
        <v/>
      </c>
      <c r="G192" s="81"/>
      <c r="H192" s="81"/>
      <c r="I192" s="81"/>
      <c r="J192" s="49"/>
      <c r="K192" s="246" t="str">
        <f>IF(E192="","",'OPĆI DIO'!$C$1)</f>
        <v/>
      </c>
      <c r="L192" s="40" t="str">
        <f t="shared" si="16"/>
        <v/>
      </c>
      <c r="M192" s="40" t="str">
        <f t="shared" si="17"/>
        <v/>
      </c>
    </row>
    <row r="193" spans="1:13">
      <c r="A193" s="39" t="str">
        <f>IF(E193="","",VLOOKUP('OPĆI DIO'!$C$1,'OPĆI DIO'!$N$4:$W$137,10,FALSE))</f>
        <v/>
      </c>
      <c r="B193" s="39" t="str">
        <f>IF(E193="","",VLOOKUP('OPĆI DIO'!$C$1,'OPĆI DIO'!$N$4:$W$137,9,FALSE))</f>
        <v/>
      </c>
      <c r="C193" s="83" t="str">
        <f t="shared" si="13"/>
        <v/>
      </c>
      <c r="D193" s="38" t="str">
        <f t="shared" si="14"/>
        <v/>
      </c>
      <c r="E193" s="49"/>
      <c r="F193" s="86" t="str">
        <f t="shared" si="15"/>
        <v/>
      </c>
      <c r="G193" s="81"/>
      <c r="H193" s="81"/>
      <c r="I193" s="81"/>
      <c r="J193" s="49"/>
      <c r="K193" s="246" t="str">
        <f>IF(E193="","",'OPĆI DIO'!$C$1)</f>
        <v/>
      </c>
      <c r="L193" s="40" t="str">
        <f t="shared" si="16"/>
        <v/>
      </c>
      <c r="M193" s="40" t="str">
        <f t="shared" si="17"/>
        <v/>
      </c>
    </row>
    <row r="194" spans="1:13">
      <c r="A194" s="39" t="str">
        <f>IF(E194="","",VLOOKUP('OPĆI DIO'!$C$1,'OPĆI DIO'!$N$4:$W$137,10,FALSE))</f>
        <v/>
      </c>
      <c r="B194" s="39" t="str">
        <f>IF(E194="","",VLOOKUP('OPĆI DIO'!$C$1,'OPĆI DIO'!$N$4:$W$137,9,FALSE))</f>
        <v/>
      </c>
      <c r="C194" s="83" t="str">
        <f t="shared" si="13"/>
        <v/>
      </c>
      <c r="D194" s="38" t="str">
        <f t="shared" si="14"/>
        <v/>
      </c>
      <c r="E194" s="49"/>
      <c r="F194" s="86" t="str">
        <f t="shared" si="15"/>
        <v/>
      </c>
      <c r="G194" s="81"/>
      <c r="H194" s="81"/>
      <c r="I194" s="81"/>
      <c r="J194" s="49"/>
      <c r="K194" s="246" t="str">
        <f>IF(E194="","",'OPĆI DIO'!$C$1)</f>
        <v/>
      </c>
      <c r="L194" s="40" t="str">
        <f t="shared" si="16"/>
        <v/>
      </c>
      <c r="M194" s="40" t="str">
        <f t="shared" si="17"/>
        <v/>
      </c>
    </row>
    <row r="195" spans="1:13">
      <c r="A195" s="39" t="str">
        <f>IF(E195="","",VLOOKUP('OPĆI DIO'!$C$1,'OPĆI DIO'!$N$4:$W$137,10,FALSE))</f>
        <v/>
      </c>
      <c r="B195" s="39" t="str">
        <f>IF(E195="","",VLOOKUP('OPĆI DIO'!$C$1,'OPĆI DIO'!$N$4:$W$137,9,FALSE))</f>
        <v/>
      </c>
      <c r="C195" s="83" t="str">
        <f t="shared" ref="C195:C258" si="18">IFERROR(VLOOKUP(E195,$R$6:$U$113,3,FALSE),"")</f>
        <v/>
      </c>
      <c r="D195" s="38" t="str">
        <f t="shared" ref="D195:D258" si="19">IFERROR(VLOOKUP(E195,$R$6:$U$113,4,FALSE),"")</f>
        <v/>
      </c>
      <c r="E195" s="49"/>
      <c r="F195" s="86" t="str">
        <f t="shared" ref="F195:F258" si="20">IFERROR(VLOOKUP(E195,$R$6:$U$113,2,FALSE),"")</f>
        <v/>
      </c>
      <c r="G195" s="81"/>
      <c r="H195" s="81"/>
      <c r="I195" s="81"/>
      <c r="J195" s="49"/>
      <c r="K195" s="246" t="str">
        <f>IF(E195="","",'OPĆI DIO'!$C$1)</f>
        <v/>
      </c>
      <c r="L195" s="40" t="str">
        <f t="shared" si="16"/>
        <v/>
      </c>
      <c r="M195" s="40" t="str">
        <f t="shared" si="17"/>
        <v/>
      </c>
    </row>
    <row r="196" spans="1:13">
      <c r="A196" s="39" t="str">
        <f>IF(E196="","",VLOOKUP('OPĆI DIO'!$C$1,'OPĆI DIO'!$N$4:$W$137,10,FALSE))</f>
        <v/>
      </c>
      <c r="B196" s="39" t="str">
        <f>IF(E196="","",VLOOKUP('OPĆI DIO'!$C$1,'OPĆI DIO'!$N$4:$W$137,9,FALSE))</f>
        <v/>
      </c>
      <c r="C196" s="83" t="str">
        <f t="shared" si="18"/>
        <v/>
      </c>
      <c r="D196" s="38" t="str">
        <f t="shared" si="19"/>
        <v/>
      </c>
      <c r="E196" s="49"/>
      <c r="F196" s="86" t="str">
        <f t="shared" si="20"/>
        <v/>
      </c>
      <c r="G196" s="81"/>
      <c r="H196" s="81"/>
      <c r="I196" s="81"/>
      <c r="J196" s="49"/>
      <c r="K196" s="246" t="str">
        <f>IF(E196="","",'OPĆI DIO'!$C$1)</f>
        <v/>
      </c>
      <c r="L196" s="40" t="str">
        <f t="shared" ref="L196:L259" si="21">LEFT(E196,2)</f>
        <v/>
      </c>
      <c r="M196" s="40" t="str">
        <f t="shared" ref="M196:M259" si="22">LEFT(E196,3)</f>
        <v/>
      </c>
    </row>
    <row r="197" spans="1:13">
      <c r="A197" s="39" t="str">
        <f>IF(E197="","",VLOOKUP('OPĆI DIO'!$C$1,'OPĆI DIO'!$N$4:$W$137,10,FALSE))</f>
        <v/>
      </c>
      <c r="B197" s="39" t="str">
        <f>IF(E197="","",VLOOKUP('OPĆI DIO'!$C$1,'OPĆI DIO'!$N$4:$W$137,9,FALSE))</f>
        <v/>
      </c>
      <c r="C197" s="83" t="str">
        <f t="shared" si="18"/>
        <v/>
      </c>
      <c r="D197" s="38" t="str">
        <f t="shared" si="19"/>
        <v/>
      </c>
      <c r="E197" s="49"/>
      <c r="F197" s="86" t="str">
        <f t="shared" si="20"/>
        <v/>
      </c>
      <c r="G197" s="81"/>
      <c r="H197" s="81"/>
      <c r="I197" s="81"/>
      <c r="J197" s="49"/>
      <c r="K197" s="246" t="str">
        <f>IF(E197="","",'OPĆI DIO'!$C$1)</f>
        <v/>
      </c>
      <c r="L197" s="40" t="str">
        <f t="shared" si="21"/>
        <v/>
      </c>
      <c r="M197" s="40" t="str">
        <f t="shared" si="22"/>
        <v/>
      </c>
    </row>
    <row r="198" spans="1:13">
      <c r="A198" s="39" t="str">
        <f>IF(E198="","",VLOOKUP('OPĆI DIO'!$C$1,'OPĆI DIO'!$N$4:$W$137,10,FALSE))</f>
        <v/>
      </c>
      <c r="B198" s="39" t="str">
        <f>IF(E198="","",VLOOKUP('OPĆI DIO'!$C$1,'OPĆI DIO'!$N$4:$W$137,9,FALSE))</f>
        <v/>
      </c>
      <c r="C198" s="83" t="str">
        <f t="shared" si="18"/>
        <v/>
      </c>
      <c r="D198" s="38" t="str">
        <f t="shared" si="19"/>
        <v/>
      </c>
      <c r="E198" s="49"/>
      <c r="F198" s="86" t="str">
        <f t="shared" si="20"/>
        <v/>
      </c>
      <c r="G198" s="81"/>
      <c r="H198" s="81"/>
      <c r="I198" s="81"/>
      <c r="J198" s="49"/>
      <c r="K198" s="246" t="str">
        <f>IF(E198="","",'OPĆI DIO'!$C$1)</f>
        <v/>
      </c>
      <c r="L198" s="40" t="str">
        <f t="shared" si="21"/>
        <v/>
      </c>
      <c r="M198" s="40" t="str">
        <f t="shared" si="22"/>
        <v/>
      </c>
    </row>
    <row r="199" spans="1:13">
      <c r="A199" s="39" t="str">
        <f>IF(E199="","",VLOOKUP('OPĆI DIO'!$C$1,'OPĆI DIO'!$N$4:$W$137,10,FALSE))</f>
        <v/>
      </c>
      <c r="B199" s="39" t="str">
        <f>IF(E199="","",VLOOKUP('OPĆI DIO'!$C$1,'OPĆI DIO'!$N$4:$W$137,9,FALSE))</f>
        <v/>
      </c>
      <c r="C199" s="83" t="str">
        <f t="shared" si="18"/>
        <v/>
      </c>
      <c r="D199" s="38" t="str">
        <f t="shared" si="19"/>
        <v/>
      </c>
      <c r="E199" s="49"/>
      <c r="F199" s="86" t="str">
        <f t="shared" si="20"/>
        <v/>
      </c>
      <c r="G199" s="81"/>
      <c r="H199" s="81"/>
      <c r="I199" s="81"/>
      <c r="J199" s="49"/>
      <c r="K199" s="246" t="str">
        <f>IF(E199="","",'OPĆI DIO'!$C$1)</f>
        <v/>
      </c>
      <c r="L199" s="40" t="str">
        <f t="shared" si="21"/>
        <v/>
      </c>
      <c r="M199" s="40" t="str">
        <f t="shared" si="22"/>
        <v/>
      </c>
    </row>
    <row r="200" spans="1:13">
      <c r="A200" s="39" t="str">
        <f>IF(E200="","",VLOOKUP('OPĆI DIO'!$C$1,'OPĆI DIO'!$N$4:$W$137,10,FALSE))</f>
        <v/>
      </c>
      <c r="B200" s="39" t="str">
        <f>IF(E200="","",VLOOKUP('OPĆI DIO'!$C$1,'OPĆI DIO'!$N$4:$W$137,9,FALSE))</f>
        <v/>
      </c>
      <c r="C200" s="83" t="str">
        <f t="shared" si="18"/>
        <v/>
      </c>
      <c r="D200" s="38" t="str">
        <f t="shared" si="19"/>
        <v/>
      </c>
      <c r="E200" s="49"/>
      <c r="F200" s="86" t="str">
        <f t="shared" si="20"/>
        <v/>
      </c>
      <c r="G200" s="81"/>
      <c r="H200" s="81"/>
      <c r="I200" s="81"/>
      <c r="J200" s="49"/>
      <c r="K200" s="246" t="str">
        <f>IF(E200="","",'OPĆI DIO'!$C$1)</f>
        <v/>
      </c>
      <c r="L200" s="40" t="str">
        <f t="shared" si="21"/>
        <v/>
      </c>
      <c r="M200" s="40" t="str">
        <f t="shared" si="22"/>
        <v/>
      </c>
    </row>
    <row r="201" spans="1:13">
      <c r="A201" s="39" t="str">
        <f>IF(E201="","",VLOOKUP('OPĆI DIO'!$C$1,'OPĆI DIO'!$N$4:$W$137,10,FALSE))</f>
        <v/>
      </c>
      <c r="B201" s="39" t="str">
        <f>IF(E201="","",VLOOKUP('OPĆI DIO'!$C$1,'OPĆI DIO'!$N$4:$W$137,9,FALSE))</f>
        <v/>
      </c>
      <c r="C201" s="83" t="str">
        <f t="shared" si="18"/>
        <v/>
      </c>
      <c r="D201" s="38" t="str">
        <f t="shared" si="19"/>
        <v/>
      </c>
      <c r="E201" s="49"/>
      <c r="F201" s="86" t="str">
        <f t="shared" si="20"/>
        <v/>
      </c>
      <c r="G201" s="81"/>
      <c r="H201" s="81"/>
      <c r="I201" s="81"/>
      <c r="J201" s="49"/>
      <c r="K201" s="246" t="str">
        <f>IF(E201="","",'OPĆI DIO'!$C$1)</f>
        <v/>
      </c>
      <c r="L201" s="40" t="str">
        <f t="shared" si="21"/>
        <v/>
      </c>
      <c r="M201" s="40" t="str">
        <f t="shared" si="22"/>
        <v/>
      </c>
    </row>
    <row r="202" spans="1:13">
      <c r="A202" s="39" t="str">
        <f>IF(E202="","",VLOOKUP('OPĆI DIO'!$C$1,'OPĆI DIO'!$N$4:$W$137,10,FALSE))</f>
        <v/>
      </c>
      <c r="B202" s="39" t="str">
        <f>IF(E202="","",VLOOKUP('OPĆI DIO'!$C$1,'OPĆI DIO'!$N$4:$W$137,9,FALSE))</f>
        <v/>
      </c>
      <c r="C202" s="83" t="str">
        <f t="shared" si="18"/>
        <v/>
      </c>
      <c r="D202" s="38" t="str">
        <f t="shared" si="19"/>
        <v/>
      </c>
      <c r="E202" s="49"/>
      <c r="F202" s="86" t="str">
        <f t="shared" si="20"/>
        <v/>
      </c>
      <c r="G202" s="81"/>
      <c r="H202" s="81"/>
      <c r="I202" s="81"/>
      <c r="J202" s="49"/>
      <c r="K202" s="246" t="str">
        <f>IF(E202="","",'OPĆI DIO'!$C$1)</f>
        <v/>
      </c>
      <c r="L202" s="40" t="str">
        <f t="shared" si="21"/>
        <v/>
      </c>
      <c r="M202" s="40" t="str">
        <f t="shared" si="22"/>
        <v/>
      </c>
    </row>
    <row r="203" spans="1:13">
      <c r="A203" s="39" t="str">
        <f>IF(E203="","",VLOOKUP('OPĆI DIO'!$C$1,'OPĆI DIO'!$N$4:$W$137,10,FALSE))</f>
        <v/>
      </c>
      <c r="B203" s="39" t="str">
        <f>IF(E203="","",VLOOKUP('OPĆI DIO'!$C$1,'OPĆI DIO'!$N$4:$W$137,9,FALSE))</f>
        <v/>
      </c>
      <c r="C203" s="83" t="str">
        <f t="shared" si="18"/>
        <v/>
      </c>
      <c r="D203" s="38" t="str">
        <f t="shared" si="19"/>
        <v/>
      </c>
      <c r="E203" s="49"/>
      <c r="F203" s="86" t="str">
        <f t="shared" si="20"/>
        <v/>
      </c>
      <c r="G203" s="81"/>
      <c r="H203" s="81"/>
      <c r="I203" s="81"/>
      <c r="J203" s="49"/>
      <c r="K203" s="246" t="str">
        <f>IF(E203="","",'OPĆI DIO'!$C$1)</f>
        <v/>
      </c>
      <c r="L203" s="40" t="str">
        <f t="shared" si="21"/>
        <v/>
      </c>
      <c r="M203" s="40" t="str">
        <f t="shared" si="22"/>
        <v/>
      </c>
    </row>
    <row r="204" spans="1:13">
      <c r="A204" s="39" t="str">
        <f>IF(E204="","",VLOOKUP('OPĆI DIO'!$C$1,'OPĆI DIO'!$N$4:$W$137,10,FALSE))</f>
        <v/>
      </c>
      <c r="B204" s="39" t="str">
        <f>IF(E204="","",VLOOKUP('OPĆI DIO'!$C$1,'OPĆI DIO'!$N$4:$W$137,9,FALSE))</f>
        <v/>
      </c>
      <c r="C204" s="83" t="str">
        <f t="shared" si="18"/>
        <v/>
      </c>
      <c r="D204" s="38" t="str">
        <f t="shared" si="19"/>
        <v/>
      </c>
      <c r="E204" s="49"/>
      <c r="F204" s="86" t="str">
        <f t="shared" si="20"/>
        <v/>
      </c>
      <c r="G204" s="81"/>
      <c r="H204" s="81"/>
      <c r="I204" s="81"/>
      <c r="J204" s="49"/>
      <c r="K204" s="246" t="str">
        <f>IF(E204="","",'OPĆI DIO'!$C$1)</f>
        <v/>
      </c>
      <c r="L204" s="40" t="str">
        <f t="shared" si="21"/>
        <v/>
      </c>
      <c r="M204" s="40" t="str">
        <f t="shared" si="22"/>
        <v/>
      </c>
    </row>
    <row r="205" spans="1:13">
      <c r="A205" s="39" t="str">
        <f>IF(E205="","",VLOOKUP('OPĆI DIO'!$C$1,'OPĆI DIO'!$N$4:$W$137,10,FALSE))</f>
        <v/>
      </c>
      <c r="B205" s="39" t="str">
        <f>IF(E205="","",VLOOKUP('OPĆI DIO'!$C$1,'OPĆI DIO'!$N$4:$W$137,9,FALSE))</f>
        <v/>
      </c>
      <c r="C205" s="83" t="str">
        <f t="shared" si="18"/>
        <v/>
      </c>
      <c r="D205" s="38" t="str">
        <f t="shared" si="19"/>
        <v/>
      </c>
      <c r="E205" s="49"/>
      <c r="F205" s="86" t="str">
        <f t="shared" si="20"/>
        <v/>
      </c>
      <c r="G205" s="81"/>
      <c r="H205" s="81"/>
      <c r="I205" s="81"/>
      <c r="J205" s="49"/>
      <c r="K205" s="246" t="str">
        <f>IF(E205="","",'OPĆI DIO'!$C$1)</f>
        <v/>
      </c>
      <c r="L205" s="40" t="str">
        <f t="shared" si="21"/>
        <v/>
      </c>
      <c r="M205" s="40" t="str">
        <f t="shared" si="22"/>
        <v/>
      </c>
    </row>
    <row r="206" spans="1:13">
      <c r="A206" s="39" t="str">
        <f>IF(E206="","",VLOOKUP('OPĆI DIO'!$C$1,'OPĆI DIO'!$N$4:$W$137,10,FALSE))</f>
        <v/>
      </c>
      <c r="B206" s="39" t="str">
        <f>IF(E206="","",VLOOKUP('OPĆI DIO'!$C$1,'OPĆI DIO'!$N$4:$W$137,9,FALSE))</f>
        <v/>
      </c>
      <c r="C206" s="83" t="str">
        <f t="shared" si="18"/>
        <v/>
      </c>
      <c r="D206" s="38" t="str">
        <f t="shared" si="19"/>
        <v/>
      </c>
      <c r="E206" s="49"/>
      <c r="F206" s="86" t="str">
        <f t="shared" si="20"/>
        <v/>
      </c>
      <c r="G206" s="81"/>
      <c r="H206" s="81"/>
      <c r="I206" s="81"/>
      <c r="J206" s="49"/>
      <c r="K206" s="246" t="str">
        <f>IF(E206="","",'OPĆI DIO'!$C$1)</f>
        <v/>
      </c>
      <c r="L206" s="40" t="str">
        <f t="shared" si="21"/>
        <v/>
      </c>
      <c r="M206" s="40" t="str">
        <f t="shared" si="22"/>
        <v/>
      </c>
    </row>
    <row r="207" spans="1:13">
      <c r="A207" s="39" t="str">
        <f>IF(E207="","",VLOOKUP('OPĆI DIO'!$C$1,'OPĆI DIO'!$N$4:$W$137,10,FALSE))</f>
        <v/>
      </c>
      <c r="B207" s="39" t="str">
        <f>IF(E207="","",VLOOKUP('OPĆI DIO'!$C$1,'OPĆI DIO'!$N$4:$W$137,9,FALSE))</f>
        <v/>
      </c>
      <c r="C207" s="83" t="str">
        <f t="shared" si="18"/>
        <v/>
      </c>
      <c r="D207" s="38" t="str">
        <f t="shared" si="19"/>
        <v/>
      </c>
      <c r="E207" s="49"/>
      <c r="F207" s="86" t="str">
        <f t="shared" si="20"/>
        <v/>
      </c>
      <c r="G207" s="81"/>
      <c r="H207" s="81"/>
      <c r="I207" s="81"/>
      <c r="J207" s="49"/>
      <c r="K207" s="246" t="str">
        <f>IF(E207="","",'OPĆI DIO'!$C$1)</f>
        <v/>
      </c>
      <c r="L207" s="40" t="str">
        <f t="shared" si="21"/>
        <v/>
      </c>
      <c r="M207" s="40" t="str">
        <f t="shared" si="22"/>
        <v/>
      </c>
    </row>
    <row r="208" spans="1:13">
      <c r="A208" s="39" t="str">
        <f>IF(E208="","",VLOOKUP('OPĆI DIO'!$C$1,'OPĆI DIO'!$N$4:$W$137,10,FALSE))</f>
        <v/>
      </c>
      <c r="B208" s="39" t="str">
        <f>IF(E208="","",VLOOKUP('OPĆI DIO'!$C$1,'OPĆI DIO'!$N$4:$W$137,9,FALSE))</f>
        <v/>
      </c>
      <c r="C208" s="83" t="str">
        <f t="shared" si="18"/>
        <v/>
      </c>
      <c r="D208" s="38" t="str">
        <f t="shared" si="19"/>
        <v/>
      </c>
      <c r="E208" s="49"/>
      <c r="F208" s="86" t="str">
        <f t="shared" si="20"/>
        <v/>
      </c>
      <c r="G208" s="81"/>
      <c r="H208" s="81"/>
      <c r="I208" s="81"/>
      <c r="J208" s="49"/>
      <c r="K208" s="246" t="str">
        <f>IF(E208="","",'OPĆI DIO'!$C$1)</f>
        <v/>
      </c>
      <c r="L208" s="40" t="str">
        <f t="shared" si="21"/>
        <v/>
      </c>
      <c r="M208" s="40" t="str">
        <f t="shared" si="22"/>
        <v/>
      </c>
    </row>
    <row r="209" spans="1:13">
      <c r="A209" s="39" t="str">
        <f>IF(E209="","",VLOOKUP('OPĆI DIO'!$C$1,'OPĆI DIO'!$N$4:$W$137,10,FALSE))</f>
        <v/>
      </c>
      <c r="B209" s="39" t="str">
        <f>IF(E209="","",VLOOKUP('OPĆI DIO'!$C$1,'OPĆI DIO'!$N$4:$W$137,9,FALSE))</f>
        <v/>
      </c>
      <c r="C209" s="83" t="str">
        <f t="shared" si="18"/>
        <v/>
      </c>
      <c r="D209" s="38" t="str">
        <f t="shared" si="19"/>
        <v/>
      </c>
      <c r="E209" s="49"/>
      <c r="F209" s="86" t="str">
        <f t="shared" si="20"/>
        <v/>
      </c>
      <c r="G209" s="81"/>
      <c r="H209" s="81"/>
      <c r="I209" s="81"/>
      <c r="J209" s="49"/>
      <c r="K209" s="246" t="str">
        <f>IF(E209="","",'OPĆI DIO'!$C$1)</f>
        <v/>
      </c>
      <c r="L209" s="40" t="str">
        <f t="shared" si="21"/>
        <v/>
      </c>
      <c r="M209" s="40" t="str">
        <f t="shared" si="22"/>
        <v/>
      </c>
    </row>
    <row r="210" spans="1:13">
      <c r="A210" s="39" t="str">
        <f>IF(E210="","",VLOOKUP('OPĆI DIO'!$C$1,'OPĆI DIO'!$N$4:$W$137,10,FALSE))</f>
        <v/>
      </c>
      <c r="B210" s="39" t="str">
        <f>IF(E210="","",VLOOKUP('OPĆI DIO'!$C$1,'OPĆI DIO'!$N$4:$W$137,9,FALSE))</f>
        <v/>
      </c>
      <c r="C210" s="83" t="str">
        <f t="shared" si="18"/>
        <v/>
      </c>
      <c r="D210" s="38" t="str">
        <f t="shared" si="19"/>
        <v/>
      </c>
      <c r="E210" s="49"/>
      <c r="F210" s="86" t="str">
        <f t="shared" si="20"/>
        <v/>
      </c>
      <c r="G210" s="81"/>
      <c r="H210" s="81"/>
      <c r="I210" s="81"/>
      <c r="J210" s="49"/>
      <c r="K210" s="246" t="str">
        <f>IF(E210="","",'OPĆI DIO'!$C$1)</f>
        <v/>
      </c>
      <c r="L210" s="40" t="str">
        <f t="shared" si="21"/>
        <v/>
      </c>
      <c r="M210" s="40" t="str">
        <f t="shared" si="22"/>
        <v/>
      </c>
    </row>
    <row r="211" spans="1:13">
      <c r="A211" s="39" t="str">
        <f>IF(E211="","",VLOOKUP('OPĆI DIO'!$C$1,'OPĆI DIO'!$N$4:$W$137,10,FALSE))</f>
        <v/>
      </c>
      <c r="B211" s="39" t="str">
        <f>IF(E211="","",VLOOKUP('OPĆI DIO'!$C$1,'OPĆI DIO'!$N$4:$W$137,9,FALSE))</f>
        <v/>
      </c>
      <c r="C211" s="83" t="str">
        <f t="shared" si="18"/>
        <v/>
      </c>
      <c r="D211" s="38" t="str">
        <f t="shared" si="19"/>
        <v/>
      </c>
      <c r="E211" s="49"/>
      <c r="F211" s="86" t="str">
        <f t="shared" si="20"/>
        <v/>
      </c>
      <c r="G211" s="81"/>
      <c r="H211" s="81"/>
      <c r="I211" s="81"/>
      <c r="J211" s="49"/>
      <c r="K211" s="246" t="str">
        <f>IF(E211="","",'OPĆI DIO'!$C$1)</f>
        <v/>
      </c>
      <c r="L211" s="40" t="str">
        <f t="shared" si="21"/>
        <v/>
      </c>
      <c r="M211" s="40" t="str">
        <f t="shared" si="22"/>
        <v/>
      </c>
    </row>
    <row r="212" spans="1:13">
      <c r="A212" s="39" t="str">
        <f>IF(E212="","",VLOOKUP('OPĆI DIO'!$C$1,'OPĆI DIO'!$N$4:$W$137,10,FALSE))</f>
        <v/>
      </c>
      <c r="B212" s="39" t="str">
        <f>IF(E212="","",VLOOKUP('OPĆI DIO'!$C$1,'OPĆI DIO'!$N$4:$W$137,9,FALSE))</f>
        <v/>
      </c>
      <c r="C212" s="83" t="str">
        <f t="shared" si="18"/>
        <v/>
      </c>
      <c r="D212" s="38" t="str">
        <f t="shared" si="19"/>
        <v/>
      </c>
      <c r="E212" s="49"/>
      <c r="F212" s="86" t="str">
        <f t="shared" si="20"/>
        <v/>
      </c>
      <c r="G212" s="81"/>
      <c r="H212" s="81"/>
      <c r="I212" s="81"/>
      <c r="J212" s="49"/>
      <c r="K212" s="246" t="str">
        <f>IF(E212="","",'OPĆI DIO'!$C$1)</f>
        <v/>
      </c>
      <c r="L212" s="40" t="str">
        <f t="shared" si="21"/>
        <v/>
      </c>
      <c r="M212" s="40" t="str">
        <f t="shared" si="22"/>
        <v/>
      </c>
    </row>
    <row r="213" spans="1:13">
      <c r="A213" s="39" t="str">
        <f>IF(E213="","",VLOOKUP('OPĆI DIO'!$C$1,'OPĆI DIO'!$N$4:$W$137,10,FALSE))</f>
        <v/>
      </c>
      <c r="B213" s="39" t="str">
        <f>IF(E213="","",VLOOKUP('OPĆI DIO'!$C$1,'OPĆI DIO'!$N$4:$W$137,9,FALSE))</f>
        <v/>
      </c>
      <c r="C213" s="83" t="str">
        <f t="shared" si="18"/>
        <v/>
      </c>
      <c r="D213" s="38" t="str">
        <f t="shared" si="19"/>
        <v/>
      </c>
      <c r="E213" s="49"/>
      <c r="F213" s="86" t="str">
        <f t="shared" si="20"/>
        <v/>
      </c>
      <c r="G213" s="81"/>
      <c r="H213" s="81"/>
      <c r="I213" s="81"/>
      <c r="J213" s="49"/>
      <c r="K213" s="246" t="str">
        <f>IF(E213="","",'OPĆI DIO'!$C$1)</f>
        <v/>
      </c>
      <c r="L213" s="40" t="str">
        <f t="shared" si="21"/>
        <v/>
      </c>
      <c r="M213" s="40" t="str">
        <f t="shared" si="22"/>
        <v/>
      </c>
    </row>
    <row r="214" spans="1:13">
      <c r="A214" s="39" t="str">
        <f>IF(E214="","",VLOOKUP('OPĆI DIO'!$C$1,'OPĆI DIO'!$N$4:$W$137,10,FALSE))</f>
        <v/>
      </c>
      <c r="B214" s="39" t="str">
        <f>IF(E214="","",VLOOKUP('OPĆI DIO'!$C$1,'OPĆI DIO'!$N$4:$W$137,9,FALSE))</f>
        <v/>
      </c>
      <c r="C214" s="83" t="str">
        <f t="shared" si="18"/>
        <v/>
      </c>
      <c r="D214" s="38" t="str">
        <f t="shared" si="19"/>
        <v/>
      </c>
      <c r="E214" s="49"/>
      <c r="F214" s="86" t="str">
        <f t="shared" si="20"/>
        <v/>
      </c>
      <c r="G214" s="81"/>
      <c r="H214" s="81"/>
      <c r="I214" s="81"/>
      <c r="J214" s="49"/>
      <c r="K214" s="246" t="str">
        <f>IF(E214="","",'OPĆI DIO'!$C$1)</f>
        <v/>
      </c>
      <c r="L214" s="40" t="str">
        <f t="shared" si="21"/>
        <v/>
      </c>
      <c r="M214" s="40" t="str">
        <f t="shared" si="22"/>
        <v/>
      </c>
    </row>
    <row r="215" spans="1:13">
      <c r="A215" s="39" t="str">
        <f>IF(E215="","",VLOOKUP('OPĆI DIO'!$C$1,'OPĆI DIO'!$N$4:$W$137,10,FALSE))</f>
        <v/>
      </c>
      <c r="B215" s="39" t="str">
        <f>IF(E215="","",VLOOKUP('OPĆI DIO'!$C$1,'OPĆI DIO'!$N$4:$W$137,9,FALSE))</f>
        <v/>
      </c>
      <c r="C215" s="83" t="str">
        <f t="shared" si="18"/>
        <v/>
      </c>
      <c r="D215" s="38" t="str">
        <f t="shared" si="19"/>
        <v/>
      </c>
      <c r="E215" s="49"/>
      <c r="F215" s="86" t="str">
        <f t="shared" si="20"/>
        <v/>
      </c>
      <c r="G215" s="81"/>
      <c r="H215" s="81"/>
      <c r="I215" s="81"/>
      <c r="J215" s="49"/>
      <c r="K215" s="246" t="str">
        <f>IF(E215="","",'OPĆI DIO'!$C$1)</f>
        <v/>
      </c>
      <c r="L215" s="40" t="str">
        <f t="shared" si="21"/>
        <v/>
      </c>
      <c r="M215" s="40" t="str">
        <f t="shared" si="22"/>
        <v/>
      </c>
    </row>
    <row r="216" spans="1:13">
      <c r="A216" s="39" t="str">
        <f>IF(E216="","",VLOOKUP('OPĆI DIO'!$C$1,'OPĆI DIO'!$N$4:$W$137,10,FALSE))</f>
        <v/>
      </c>
      <c r="B216" s="39" t="str">
        <f>IF(E216="","",VLOOKUP('OPĆI DIO'!$C$1,'OPĆI DIO'!$N$4:$W$137,9,FALSE))</f>
        <v/>
      </c>
      <c r="C216" s="83" t="str">
        <f t="shared" si="18"/>
        <v/>
      </c>
      <c r="D216" s="38" t="str">
        <f t="shared" si="19"/>
        <v/>
      </c>
      <c r="E216" s="49"/>
      <c r="F216" s="86" t="str">
        <f t="shared" si="20"/>
        <v/>
      </c>
      <c r="G216" s="81"/>
      <c r="H216" s="81"/>
      <c r="I216" s="81"/>
      <c r="J216" s="49"/>
      <c r="K216" s="246" t="str">
        <f>IF(E216="","",'OPĆI DIO'!$C$1)</f>
        <v/>
      </c>
      <c r="L216" s="40" t="str">
        <f t="shared" si="21"/>
        <v/>
      </c>
      <c r="M216" s="40" t="str">
        <f t="shared" si="22"/>
        <v/>
      </c>
    </row>
    <row r="217" spans="1:13">
      <c r="A217" s="39" t="str">
        <f>IF(E217="","",VLOOKUP('OPĆI DIO'!$C$1,'OPĆI DIO'!$N$4:$W$137,10,FALSE))</f>
        <v/>
      </c>
      <c r="B217" s="39" t="str">
        <f>IF(E217="","",VLOOKUP('OPĆI DIO'!$C$1,'OPĆI DIO'!$N$4:$W$137,9,FALSE))</f>
        <v/>
      </c>
      <c r="C217" s="83" t="str">
        <f t="shared" si="18"/>
        <v/>
      </c>
      <c r="D217" s="38" t="str">
        <f t="shared" si="19"/>
        <v/>
      </c>
      <c r="E217" s="49"/>
      <c r="F217" s="86" t="str">
        <f t="shared" si="20"/>
        <v/>
      </c>
      <c r="G217" s="81"/>
      <c r="H217" s="81"/>
      <c r="I217" s="81"/>
      <c r="J217" s="49"/>
      <c r="K217" s="246" t="str">
        <f>IF(E217="","",'OPĆI DIO'!$C$1)</f>
        <v/>
      </c>
      <c r="L217" s="40" t="str">
        <f t="shared" si="21"/>
        <v/>
      </c>
      <c r="M217" s="40" t="str">
        <f t="shared" si="22"/>
        <v/>
      </c>
    </row>
    <row r="218" spans="1:13">
      <c r="A218" s="39" t="str">
        <f>IF(E218="","",VLOOKUP('OPĆI DIO'!$C$1,'OPĆI DIO'!$N$4:$W$137,10,FALSE))</f>
        <v/>
      </c>
      <c r="B218" s="39" t="str">
        <f>IF(E218="","",VLOOKUP('OPĆI DIO'!$C$1,'OPĆI DIO'!$N$4:$W$137,9,FALSE))</f>
        <v/>
      </c>
      <c r="C218" s="83" t="str">
        <f t="shared" si="18"/>
        <v/>
      </c>
      <c r="D218" s="38" t="str">
        <f t="shared" si="19"/>
        <v/>
      </c>
      <c r="E218" s="49"/>
      <c r="F218" s="86" t="str">
        <f t="shared" si="20"/>
        <v/>
      </c>
      <c r="G218" s="81"/>
      <c r="H218" s="81"/>
      <c r="I218" s="81"/>
      <c r="J218" s="49"/>
      <c r="K218" s="246" t="str">
        <f>IF(E218="","",'OPĆI DIO'!$C$1)</f>
        <v/>
      </c>
      <c r="L218" s="40" t="str">
        <f t="shared" si="21"/>
        <v/>
      </c>
      <c r="M218" s="40" t="str">
        <f t="shared" si="22"/>
        <v/>
      </c>
    </row>
    <row r="219" spans="1:13">
      <c r="A219" s="39" t="str">
        <f>IF(E219="","",VLOOKUP('OPĆI DIO'!$C$1,'OPĆI DIO'!$N$4:$W$137,10,FALSE))</f>
        <v/>
      </c>
      <c r="B219" s="39" t="str">
        <f>IF(E219="","",VLOOKUP('OPĆI DIO'!$C$1,'OPĆI DIO'!$N$4:$W$137,9,FALSE))</f>
        <v/>
      </c>
      <c r="C219" s="83" t="str">
        <f t="shared" si="18"/>
        <v/>
      </c>
      <c r="D219" s="38" t="str">
        <f t="shared" si="19"/>
        <v/>
      </c>
      <c r="E219" s="49"/>
      <c r="F219" s="86" t="str">
        <f t="shared" si="20"/>
        <v/>
      </c>
      <c r="G219" s="81"/>
      <c r="H219" s="81"/>
      <c r="I219" s="81"/>
      <c r="J219" s="49"/>
      <c r="K219" s="246" t="str">
        <f>IF(E219="","",'OPĆI DIO'!$C$1)</f>
        <v/>
      </c>
      <c r="L219" s="40" t="str">
        <f t="shared" si="21"/>
        <v/>
      </c>
      <c r="M219" s="40" t="str">
        <f t="shared" si="22"/>
        <v/>
      </c>
    </row>
    <row r="220" spans="1:13">
      <c r="A220" s="39" t="str">
        <f>IF(E220="","",VLOOKUP('OPĆI DIO'!$C$1,'OPĆI DIO'!$N$4:$W$137,10,FALSE))</f>
        <v/>
      </c>
      <c r="B220" s="39" t="str">
        <f>IF(E220="","",VLOOKUP('OPĆI DIO'!$C$1,'OPĆI DIO'!$N$4:$W$137,9,FALSE))</f>
        <v/>
      </c>
      <c r="C220" s="83" t="str">
        <f t="shared" si="18"/>
        <v/>
      </c>
      <c r="D220" s="38" t="str">
        <f t="shared" si="19"/>
        <v/>
      </c>
      <c r="E220" s="49"/>
      <c r="F220" s="86" t="str">
        <f t="shared" si="20"/>
        <v/>
      </c>
      <c r="G220" s="81"/>
      <c r="H220" s="81"/>
      <c r="I220" s="81"/>
      <c r="J220" s="49"/>
      <c r="K220" s="246" t="str">
        <f>IF(E220="","",'OPĆI DIO'!$C$1)</f>
        <v/>
      </c>
      <c r="L220" s="40" t="str">
        <f t="shared" si="21"/>
        <v/>
      </c>
      <c r="M220" s="40" t="str">
        <f t="shared" si="22"/>
        <v/>
      </c>
    </row>
    <row r="221" spans="1:13">
      <c r="A221" s="39" t="str">
        <f>IF(E221="","",VLOOKUP('OPĆI DIO'!$C$1,'OPĆI DIO'!$N$4:$W$137,10,FALSE))</f>
        <v/>
      </c>
      <c r="B221" s="39" t="str">
        <f>IF(E221="","",VLOOKUP('OPĆI DIO'!$C$1,'OPĆI DIO'!$N$4:$W$137,9,FALSE))</f>
        <v/>
      </c>
      <c r="C221" s="83" t="str">
        <f t="shared" si="18"/>
        <v/>
      </c>
      <c r="D221" s="38" t="str">
        <f t="shared" si="19"/>
        <v/>
      </c>
      <c r="E221" s="49"/>
      <c r="F221" s="86" t="str">
        <f t="shared" si="20"/>
        <v/>
      </c>
      <c r="G221" s="81"/>
      <c r="H221" s="81"/>
      <c r="I221" s="81"/>
      <c r="J221" s="49"/>
      <c r="K221" s="246" t="str">
        <f>IF(E221="","",'OPĆI DIO'!$C$1)</f>
        <v/>
      </c>
      <c r="L221" s="40" t="str">
        <f t="shared" si="21"/>
        <v/>
      </c>
      <c r="M221" s="40" t="str">
        <f t="shared" si="22"/>
        <v/>
      </c>
    </row>
    <row r="222" spans="1:13">
      <c r="A222" s="39" t="str">
        <f>IF(E222="","",VLOOKUP('OPĆI DIO'!$C$1,'OPĆI DIO'!$N$4:$W$137,10,FALSE))</f>
        <v/>
      </c>
      <c r="B222" s="39" t="str">
        <f>IF(E222="","",VLOOKUP('OPĆI DIO'!$C$1,'OPĆI DIO'!$N$4:$W$137,9,FALSE))</f>
        <v/>
      </c>
      <c r="C222" s="83" t="str">
        <f t="shared" si="18"/>
        <v/>
      </c>
      <c r="D222" s="38" t="str">
        <f t="shared" si="19"/>
        <v/>
      </c>
      <c r="E222" s="49"/>
      <c r="F222" s="86" t="str">
        <f t="shared" si="20"/>
        <v/>
      </c>
      <c r="G222" s="81"/>
      <c r="H222" s="81"/>
      <c r="I222" s="81"/>
      <c r="J222" s="49"/>
      <c r="K222" s="246" t="str">
        <f>IF(E222="","",'OPĆI DIO'!$C$1)</f>
        <v/>
      </c>
      <c r="L222" s="40" t="str">
        <f t="shared" si="21"/>
        <v/>
      </c>
      <c r="M222" s="40" t="str">
        <f t="shared" si="22"/>
        <v/>
      </c>
    </row>
    <row r="223" spans="1:13">
      <c r="A223" s="39" t="str">
        <f>IF(E223="","",VLOOKUP('OPĆI DIO'!$C$1,'OPĆI DIO'!$N$4:$W$137,10,FALSE))</f>
        <v/>
      </c>
      <c r="B223" s="39" t="str">
        <f>IF(E223="","",VLOOKUP('OPĆI DIO'!$C$1,'OPĆI DIO'!$N$4:$W$137,9,FALSE))</f>
        <v/>
      </c>
      <c r="C223" s="83" t="str">
        <f t="shared" si="18"/>
        <v/>
      </c>
      <c r="D223" s="38" t="str">
        <f t="shared" si="19"/>
        <v/>
      </c>
      <c r="E223" s="49"/>
      <c r="F223" s="86" t="str">
        <f t="shared" si="20"/>
        <v/>
      </c>
      <c r="G223" s="81"/>
      <c r="H223" s="81"/>
      <c r="I223" s="81"/>
      <c r="J223" s="49"/>
      <c r="K223" s="246" t="str">
        <f>IF(E223="","",'OPĆI DIO'!$C$1)</f>
        <v/>
      </c>
      <c r="L223" s="40" t="str">
        <f t="shared" si="21"/>
        <v/>
      </c>
      <c r="M223" s="40" t="str">
        <f t="shared" si="22"/>
        <v/>
      </c>
    </row>
    <row r="224" spans="1:13">
      <c r="A224" s="39" t="str">
        <f>IF(E224="","",VLOOKUP('OPĆI DIO'!$C$1,'OPĆI DIO'!$N$4:$W$137,10,FALSE))</f>
        <v/>
      </c>
      <c r="B224" s="39" t="str">
        <f>IF(E224="","",VLOOKUP('OPĆI DIO'!$C$1,'OPĆI DIO'!$N$4:$W$137,9,FALSE))</f>
        <v/>
      </c>
      <c r="C224" s="83" t="str">
        <f t="shared" si="18"/>
        <v/>
      </c>
      <c r="D224" s="38" t="str">
        <f t="shared" si="19"/>
        <v/>
      </c>
      <c r="E224" s="49"/>
      <c r="F224" s="86" t="str">
        <f t="shared" si="20"/>
        <v/>
      </c>
      <c r="G224" s="81"/>
      <c r="H224" s="81"/>
      <c r="I224" s="81"/>
      <c r="J224" s="49"/>
      <c r="K224" s="246" t="str">
        <f>IF(E224="","",'OPĆI DIO'!$C$1)</f>
        <v/>
      </c>
      <c r="L224" s="40" t="str">
        <f t="shared" si="21"/>
        <v/>
      </c>
      <c r="M224" s="40" t="str">
        <f t="shared" si="22"/>
        <v/>
      </c>
    </row>
    <row r="225" spans="1:13">
      <c r="A225" s="39" t="str">
        <f>IF(E225="","",VLOOKUP('OPĆI DIO'!$C$1,'OPĆI DIO'!$N$4:$W$137,10,FALSE))</f>
        <v/>
      </c>
      <c r="B225" s="39" t="str">
        <f>IF(E225="","",VLOOKUP('OPĆI DIO'!$C$1,'OPĆI DIO'!$N$4:$W$137,9,FALSE))</f>
        <v/>
      </c>
      <c r="C225" s="83" t="str">
        <f t="shared" si="18"/>
        <v/>
      </c>
      <c r="D225" s="38" t="str">
        <f t="shared" si="19"/>
        <v/>
      </c>
      <c r="E225" s="49"/>
      <c r="F225" s="86" t="str">
        <f t="shared" si="20"/>
        <v/>
      </c>
      <c r="G225" s="81"/>
      <c r="H225" s="81"/>
      <c r="I225" s="81"/>
      <c r="J225" s="49"/>
      <c r="K225" s="246" t="str">
        <f>IF(E225="","",'OPĆI DIO'!$C$1)</f>
        <v/>
      </c>
      <c r="L225" s="40" t="str">
        <f t="shared" si="21"/>
        <v/>
      </c>
      <c r="M225" s="40" t="str">
        <f t="shared" si="22"/>
        <v/>
      </c>
    </row>
    <row r="226" spans="1:13">
      <c r="A226" s="39" t="str">
        <f>IF(E226="","",VLOOKUP('OPĆI DIO'!$C$1,'OPĆI DIO'!$N$4:$W$137,10,FALSE))</f>
        <v/>
      </c>
      <c r="B226" s="39" t="str">
        <f>IF(E226="","",VLOOKUP('OPĆI DIO'!$C$1,'OPĆI DIO'!$N$4:$W$137,9,FALSE))</f>
        <v/>
      </c>
      <c r="C226" s="83" t="str">
        <f t="shared" si="18"/>
        <v/>
      </c>
      <c r="D226" s="38" t="str">
        <f t="shared" si="19"/>
        <v/>
      </c>
      <c r="E226" s="49"/>
      <c r="F226" s="86" t="str">
        <f t="shared" si="20"/>
        <v/>
      </c>
      <c r="G226" s="81"/>
      <c r="H226" s="81"/>
      <c r="I226" s="81"/>
      <c r="J226" s="49"/>
      <c r="K226" s="246" t="str">
        <f>IF(E226="","",'OPĆI DIO'!$C$1)</f>
        <v/>
      </c>
      <c r="L226" s="40" t="str">
        <f t="shared" si="21"/>
        <v/>
      </c>
      <c r="M226" s="40" t="str">
        <f t="shared" si="22"/>
        <v/>
      </c>
    </row>
    <row r="227" spans="1:13">
      <c r="A227" s="39" t="str">
        <f>IF(E227="","",VLOOKUP('OPĆI DIO'!$C$1,'OPĆI DIO'!$N$4:$W$137,10,FALSE))</f>
        <v/>
      </c>
      <c r="B227" s="39" t="str">
        <f>IF(E227="","",VLOOKUP('OPĆI DIO'!$C$1,'OPĆI DIO'!$N$4:$W$137,9,FALSE))</f>
        <v/>
      </c>
      <c r="C227" s="83" t="str">
        <f t="shared" si="18"/>
        <v/>
      </c>
      <c r="D227" s="38" t="str">
        <f t="shared" si="19"/>
        <v/>
      </c>
      <c r="E227" s="49"/>
      <c r="F227" s="86" t="str">
        <f t="shared" si="20"/>
        <v/>
      </c>
      <c r="G227" s="81"/>
      <c r="H227" s="81"/>
      <c r="I227" s="81"/>
      <c r="J227" s="49"/>
      <c r="K227" s="246" t="str">
        <f>IF(E227="","",'OPĆI DIO'!$C$1)</f>
        <v/>
      </c>
      <c r="L227" s="40" t="str">
        <f t="shared" si="21"/>
        <v/>
      </c>
      <c r="M227" s="40" t="str">
        <f t="shared" si="22"/>
        <v/>
      </c>
    </row>
    <row r="228" spans="1:13">
      <c r="A228" s="39" t="str">
        <f>IF(E228="","",VLOOKUP('OPĆI DIO'!$C$1,'OPĆI DIO'!$N$4:$W$137,10,FALSE))</f>
        <v/>
      </c>
      <c r="B228" s="39" t="str">
        <f>IF(E228="","",VLOOKUP('OPĆI DIO'!$C$1,'OPĆI DIO'!$N$4:$W$137,9,FALSE))</f>
        <v/>
      </c>
      <c r="C228" s="83" t="str">
        <f t="shared" si="18"/>
        <v/>
      </c>
      <c r="D228" s="38" t="str">
        <f t="shared" si="19"/>
        <v/>
      </c>
      <c r="E228" s="49"/>
      <c r="F228" s="86" t="str">
        <f t="shared" si="20"/>
        <v/>
      </c>
      <c r="G228" s="81"/>
      <c r="H228" s="81"/>
      <c r="I228" s="81"/>
      <c r="J228" s="49"/>
      <c r="K228" s="246" t="str">
        <f>IF(E228="","",'OPĆI DIO'!$C$1)</f>
        <v/>
      </c>
      <c r="L228" s="40" t="str">
        <f t="shared" si="21"/>
        <v/>
      </c>
      <c r="M228" s="40" t="str">
        <f t="shared" si="22"/>
        <v/>
      </c>
    </row>
    <row r="229" spans="1:13">
      <c r="A229" s="39" t="str">
        <f>IF(E229="","",VLOOKUP('OPĆI DIO'!$C$1,'OPĆI DIO'!$N$4:$W$137,10,FALSE))</f>
        <v/>
      </c>
      <c r="B229" s="39" t="str">
        <f>IF(E229="","",VLOOKUP('OPĆI DIO'!$C$1,'OPĆI DIO'!$N$4:$W$137,9,FALSE))</f>
        <v/>
      </c>
      <c r="C229" s="83" t="str">
        <f t="shared" si="18"/>
        <v/>
      </c>
      <c r="D229" s="38" t="str">
        <f t="shared" si="19"/>
        <v/>
      </c>
      <c r="E229" s="49"/>
      <c r="F229" s="86" t="str">
        <f t="shared" si="20"/>
        <v/>
      </c>
      <c r="G229" s="81"/>
      <c r="H229" s="81"/>
      <c r="I229" s="81"/>
      <c r="J229" s="49"/>
      <c r="K229" s="246" t="str">
        <f>IF(E229="","",'OPĆI DIO'!$C$1)</f>
        <v/>
      </c>
      <c r="L229" s="40" t="str">
        <f t="shared" si="21"/>
        <v/>
      </c>
      <c r="M229" s="40" t="str">
        <f t="shared" si="22"/>
        <v/>
      </c>
    </row>
    <row r="230" spans="1:13">
      <c r="A230" s="39" t="str">
        <f>IF(E230="","",VLOOKUP('OPĆI DIO'!$C$1,'OPĆI DIO'!$N$4:$W$137,10,FALSE))</f>
        <v/>
      </c>
      <c r="B230" s="39" t="str">
        <f>IF(E230="","",VLOOKUP('OPĆI DIO'!$C$1,'OPĆI DIO'!$N$4:$W$137,9,FALSE))</f>
        <v/>
      </c>
      <c r="C230" s="83" t="str">
        <f t="shared" si="18"/>
        <v/>
      </c>
      <c r="D230" s="38" t="str">
        <f t="shared" si="19"/>
        <v/>
      </c>
      <c r="E230" s="49"/>
      <c r="F230" s="86" t="str">
        <f t="shared" si="20"/>
        <v/>
      </c>
      <c r="G230" s="81"/>
      <c r="H230" s="81"/>
      <c r="I230" s="81"/>
      <c r="J230" s="49"/>
      <c r="K230" s="246" t="str">
        <f>IF(E230="","",'OPĆI DIO'!$C$1)</f>
        <v/>
      </c>
      <c r="L230" s="40" t="str">
        <f t="shared" si="21"/>
        <v/>
      </c>
      <c r="M230" s="40" t="str">
        <f t="shared" si="22"/>
        <v/>
      </c>
    </row>
    <row r="231" spans="1:13">
      <c r="A231" s="39" t="str">
        <f>IF(E231="","",VLOOKUP('OPĆI DIO'!$C$1,'OPĆI DIO'!$N$4:$W$137,10,FALSE))</f>
        <v/>
      </c>
      <c r="B231" s="39" t="str">
        <f>IF(E231="","",VLOOKUP('OPĆI DIO'!$C$1,'OPĆI DIO'!$N$4:$W$137,9,FALSE))</f>
        <v/>
      </c>
      <c r="C231" s="83" t="str">
        <f t="shared" si="18"/>
        <v/>
      </c>
      <c r="D231" s="38" t="str">
        <f t="shared" si="19"/>
        <v/>
      </c>
      <c r="E231" s="49"/>
      <c r="F231" s="86" t="str">
        <f t="shared" si="20"/>
        <v/>
      </c>
      <c r="G231" s="81"/>
      <c r="H231" s="81"/>
      <c r="I231" s="81"/>
      <c r="J231" s="49"/>
      <c r="K231" s="246" t="str">
        <f>IF(E231="","",'OPĆI DIO'!$C$1)</f>
        <v/>
      </c>
      <c r="L231" s="40" t="str">
        <f t="shared" si="21"/>
        <v/>
      </c>
      <c r="M231" s="40" t="str">
        <f t="shared" si="22"/>
        <v/>
      </c>
    </row>
    <row r="232" spans="1:13">
      <c r="A232" s="39" t="str">
        <f>IF(E232="","",VLOOKUP('OPĆI DIO'!$C$1,'OPĆI DIO'!$N$4:$W$137,10,FALSE))</f>
        <v/>
      </c>
      <c r="B232" s="39" t="str">
        <f>IF(E232="","",VLOOKUP('OPĆI DIO'!$C$1,'OPĆI DIO'!$N$4:$W$137,9,FALSE))</f>
        <v/>
      </c>
      <c r="C232" s="83" t="str">
        <f t="shared" si="18"/>
        <v/>
      </c>
      <c r="D232" s="38" t="str">
        <f t="shared" si="19"/>
        <v/>
      </c>
      <c r="E232" s="49"/>
      <c r="F232" s="86" t="str">
        <f t="shared" si="20"/>
        <v/>
      </c>
      <c r="G232" s="81"/>
      <c r="H232" s="81"/>
      <c r="I232" s="81"/>
      <c r="J232" s="49"/>
      <c r="K232" s="246" t="str">
        <f>IF(E232="","",'OPĆI DIO'!$C$1)</f>
        <v/>
      </c>
      <c r="L232" s="40" t="str">
        <f t="shared" si="21"/>
        <v/>
      </c>
      <c r="M232" s="40" t="str">
        <f t="shared" si="22"/>
        <v/>
      </c>
    </row>
    <row r="233" spans="1:13">
      <c r="A233" s="39" t="str">
        <f>IF(E233="","",VLOOKUP('OPĆI DIO'!$C$1,'OPĆI DIO'!$N$4:$W$137,10,FALSE))</f>
        <v/>
      </c>
      <c r="B233" s="39" t="str">
        <f>IF(E233="","",VLOOKUP('OPĆI DIO'!$C$1,'OPĆI DIO'!$N$4:$W$137,9,FALSE))</f>
        <v/>
      </c>
      <c r="C233" s="83" t="str">
        <f t="shared" si="18"/>
        <v/>
      </c>
      <c r="D233" s="38" t="str">
        <f t="shared" si="19"/>
        <v/>
      </c>
      <c r="E233" s="49"/>
      <c r="F233" s="86" t="str">
        <f t="shared" si="20"/>
        <v/>
      </c>
      <c r="G233" s="81"/>
      <c r="H233" s="81"/>
      <c r="I233" s="81"/>
      <c r="J233" s="49"/>
      <c r="K233" s="246" t="str">
        <f>IF(E233="","",'OPĆI DIO'!$C$1)</f>
        <v/>
      </c>
      <c r="L233" s="40" t="str">
        <f t="shared" si="21"/>
        <v/>
      </c>
      <c r="M233" s="40" t="str">
        <f t="shared" si="22"/>
        <v/>
      </c>
    </row>
    <row r="234" spans="1:13">
      <c r="A234" s="39" t="str">
        <f>IF(E234="","",VLOOKUP('OPĆI DIO'!$C$1,'OPĆI DIO'!$N$4:$W$137,10,FALSE))</f>
        <v/>
      </c>
      <c r="B234" s="39" t="str">
        <f>IF(E234="","",VLOOKUP('OPĆI DIO'!$C$1,'OPĆI DIO'!$N$4:$W$137,9,FALSE))</f>
        <v/>
      </c>
      <c r="C234" s="83" t="str">
        <f t="shared" si="18"/>
        <v/>
      </c>
      <c r="D234" s="38" t="str">
        <f t="shared" si="19"/>
        <v/>
      </c>
      <c r="E234" s="49"/>
      <c r="F234" s="86" t="str">
        <f t="shared" si="20"/>
        <v/>
      </c>
      <c r="G234" s="81"/>
      <c r="H234" s="81"/>
      <c r="I234" s="81"/>
      <c r="J234" s="49"/>
      <c r="K234" s="246" t="str">
        <f>IF(E234="","",'OPĆI DIO'!$C$1)</f>
        <v/>
      </c>
      <c r="L234" s="40" t="str">
        <f t="shared" si="21"/>
        <v/>
      </c>
      <c r="M234" s="40" t="str">
        <f t="shared" si="22"/>
        <v/>
      </c>
    </row>
    <row r="235" spans="1:13">
      <c r="A235" s="39" t="str">
        <f>IF(E235="","",VLOOKUP('OPĆI DIO'!$C$1,'OPĆI DIO'!$N$4:$W$137,10,FALSE))</f>
        <v/>
      </c>
      <c r="B235" s="39" t="str">
        <f>IF(E235="","",VLOOKUP('OPĆI DIO'!$C$1,'OPĆI DIO'!$N$4:$W$137,9,FALSE))</f>
        <v/>
      </c>
      <c r="C235" s="83" t="str">
        <f t="shared" si="18"/>
        <v/>
      </c>
      <c r="D235" s="38" t="str">
        <f t="shared" si="19"/>
        <v/>
      </c>
      <c r="E235" s="49"/>
      <c r="F235" s="86" t="str">
        <f t="shared" si="20"/>
        <v/>
      </c>
      <c r="G235" s="81"/>
      <c r="H235" s="81"/>
      <c r="I235" s="81"/>
      <c r="J235" s="49"/>
      <c r="K235" s="246" t="str">
        <f>IF(E235="","",'OPĆI DIO'!$C$1)</f>
        <v/>
      </c>
      <c r="L235" s="40" t="str">
        <f t="shared" si="21"/>
        <v/>
      </c>
      <c r="M235" s="40" t="str">
        <f t="shared" si="22"/>
        <v/>
      </c>
    </row>
    <row r="236" spans="1:13">
      <c r="A236" s="39" t="str">
        <f>IF(E236="","",VLOOKUP('OPĆI DIO'!$C$1,'OPĆI DIO'!$N$4:$W$137,10,FALSE))</f>
        <v/>
      </c>
      <c r="B236" s="39" t="str">
        <f>IF(E236="","",VLOOKUP('OPĆI DIO'!$C$1,'OPĆI DIO'!$N$4:$W$137,9,FALSE))</f>
        <v/>
      </c>
      <c r="C236" s="83" t="str">
        <f t="shared" si="18"/>
        <v/>
      </c>
      <c r="D236" s="38" t="str">
        <f t="shared" si="19"/>
        <v/>
      </c>
      <c r="E236" s="49"/>
      <c r="F236" s="86" t="str">
        <f t="shared" si="20"/>
        <v/>
      </c>
      <c r="G236" s="81"/>
      <c r="H236" s="81"/>
      <c r="I236" s="81"/>
      <c r="J236" s="49"/>
      <c r="K236" s="246" t="str">
        <f>IF(E236="","",'OPĆI DIO'!$C$1)</f>
        <v/>
      </c>
      <c r="L236" s="40" t="str">
        <f t="shared" si="21"/>
        <v/>
      </c>
      <c r="M236" s="40" t="str">
        <f t="shared" si="22"/>
        <v/>
      </c>
    </row>
    <row r="237" spans="1:13">
      <c r="A237" s="39" t="str">
        <f>IF(E237="","",VLOOKUP('OPĆI DIO'!$C$1,'OPĆI DIO'!$N$4:$W$137,10,FALSE))</f>
        <v/>
      </c>
      <c r="B237" s="39" t="str">
        <f>IF(E237="","",VLOOKUP('OPĆI DIO'!$C$1,'OPĆI DIO'!$N$4:$W$137,9,FALSE))</f>
        <v/>
      </c>
      <c r="C237" s="83" t="str">
        <f t="shared" si="18"/>
        <v/>
      </c>
      <c r="D237" s="38" t="str">
        <f t="shared" si="19"/>
        <v/>
      </c>
      <c r="E237" s="49"/>
      <c r="F237" s="86" t="str">
        <f t="shared" si="20"/>
        <v/>
      </c>
      <c r="G237" s="81"/>
      <c r="H237" s="81"/>
      <c r="I237" s="81"/>
      <c r="J237" s="49"/>
      <c r="K237" s="246" t="str">
        <f>IF(E237="","",'OPĆI DIO'!$C$1)</f>
        <v/>
      </c>
      <c r="L237" s="40" t="str">
        <f t="shared" si="21"/>
        <v/>
      </c>
      <c r="M237" s="40" t="str">
        <f t="shared" si="22"/>
        <v/>
      </c>
    </row>
    <row r="238" spans="1:13">
      <c r="A238" s="39" t="str">
        <f>IF(E238="","",VLOOKUP('OPĆI DIO'!$C$1,'OPĆI DIO'!$N$4:$W$137,10,FALSE))</f>
        <v/>
      </c>
      <c r="B238" s="39" t="str">
        <f>IF(E238="","",VLOOKUP('OPĆI DIO'!$C$1,'OPĆI DIO'!$N$4:$W$137,9,FALSE))</f>
        <v/>
      </c>
      <c r="C238" s="83" t="str">
        <f t="shared" si="18"/>
        <v/>
      </c>
      <c r="D238" s="38" t="str">
        <f t="shared" si="19"/>
        <v/>
      </c>
      <c r="E238" s="49"/>
      <c r="F238" s="86" t="str">
        <f t="shared" si="20"/>
        <v/>
      </c>
      <c r="G238" s="81"/>
      <c r="H238" s="81"/>
      <c r="I238" s="81"/>
      <c r="J238" s="49"/>
      <c r="K238" s="246" t="str">
        <f>IF(E238="","",'OPĆI DIO'!$C$1)</f>
        <v/>
      </c>
      <c r="L238" s="40" t="str">
        <f t="shared" si="21"/>
        <v/>
      </c>
      <c r="M238" s="40" t="str">
        <f t="shared" si="22"/>
        <v/>
      </c>
    </row>
    <row r="239" spans="1:13">
      <c r="A239" s="39" t="str">
        <f>IF(E239="","",VLOOKUP('OPĆI DIO'!$C$1,'OPĆI DIO'!$N$4:$W$137,10,FALSE))</f>
        <v/>
      </c>
      <c r="B239" s="39" t="str">
        <f>IF(E239="","",VLOOKUP('OPĆI DIO'!$C$1,'OPĆI DIO'!$N$4:$W$137,9,FALSE))</f>
        <v/>
      </c>
      <c r="C239" s="83" t="str">
        <f t="shared" si="18"/>
        <v/>
      </c>
      <c r="D239" s="38" t="str">
        <f t="shared" si="19"/>
        <v/>
      </c>
      <c r="E239" s="49"/>
      <c r="F239" s="86" t="str">
        <f t="shared" si="20"/>
        <v/>
      </c>
      <c r="G239" s="81"/>
      <c r="H239" s="81"/>
      <c r="I239" s="81"/>
      <c r="J239" s="49"/>
      <c r="K239" s="246" t="str">
        <f>IF(E239="","",'OPĆI DIO'!$C$1)</f>
        <v/>
      </c>
      <c r="L239" s="40" t="str">
        <f t="shared" si="21"/>
        <v/>
      </c>
      <c r="M239" s="40" t="str">
        <f t="shared" si="22"/>
        <v/>
      </c>
    </row>
    <row r="240" spans="1:13">
      <c r="A240" s="39" t="str">
        <f>IF(E240="","",VLOOKUP('OPĆI DIO'!$C$1,'OPĆI DIO'!$N$4:$W$137,10,FALSE))</f>
        <v/>
      </c>
      <c r="B240" s="39" t="str">
        <f>IF(E240="","",VLOOKUP('OPĆI DIO'!$C$1,'OPĆI DIO'!$N$4:$W$137,9,FALSE))</f>
        <v/>
      </c>
      <c r="C240" s="83" t="str">
        <f t="shared" si="18"/>
        <v/>
      </c>
      <c r="D240" s="38" t="str">
        <f t="shared" si="19"/>
        <v/>
      </c>
      <c r="E240" s="49"/>
      <c r="F240" s="86" t="str">
        <f t="shared" si="20"/>
        <v/>
      </c>
      <c r="G240" s="81"/>
      <c r="H240" s="81"/>
      <c r="I240" s="81"/>
      <c r="J240" s="49"/>
      <c r="K240" s="246" t="str">
        <f>IF(E240="","",'OPĆI DIO'!$C$1)</f>
        <v/>
      </c>
      <c r="L240" s="40" t="str">
        <f t="shared" si="21"/>
        <v/>
      </c>
      <c r="M240" s="40" t="str">
        <f t="shared" si="22"/>
        <v/>
      </c>
    </row>
    <row r="241" spans="1:13">
      <c r="A241" s="39" t="str">
        <f>IF(E241="","",VLOOKUP('OPĆI DIO'!$C$1,'OPĆI DIO'!$N$4:$W$137,10,FALSE))</f>
        <v/>
      </c>
      <c r="B241" s="39" t="str">
        <f>IF(E241="","",VLOOKUP('OPĆI DIO'!$C$1,'OPĆI DIO'!$N$4:$W$137,9,FALSE))</f>
        <v/>
      </c>
      <c r="C241" s="83" t="str">
        <f t="shared" si="18"/>
        <v/>
      </c>
      <c r="D241" s="38" t="str">
        <f t="shared" si="19"/>
        <v/>
      </c>
      <c r="E241" s="49"/>
      <c r="F241" s="86" t="str">
        <f t="shared" si="20"/>
        <v/>
      </c>
      <c r="G241" s="81"/>
      <c r="H241" s="81"/>
      <c r="I241" s="81"/>
      <c r="J241" s="49"/>
      <c r="K241" s="246" t="str">
        <f>IF(E241="","",'OPĆI DIO'!$C$1)</f>
        <v/>
      </c>
      <c r="L241" s="40" t="str">
        <f t="shared" si="21"/>
        <v/>
      </c>
      <c r="M241" s="40" t="str">
        <f t="shared" si="22"/>
        <v/>
      </c>
    </row>
    <row r="242" spans="1:13">
      <c r="A242" s="39" t="str">
        <f>IF(E242="","",VLOOKUP('OPĆI DIO'!$C$1,'OPĆI DIO'!$N$4:$W$137,10,FALSE))</f>
        <v/>
      </c>
      <c r="B242" s="39" t="str">
        <f>IF(E242="","",VLOOKUP('OPĆI DIO'!$C$1,'OPĆI DIO'!$N$4:$W$137,9,FALSE))</f>
        <v/>
      </c>
      <c r="C242" s="83" t="str">
        <f t="shared" si="18"/>
        <v/>
      </c>
      <c r="D242" s="38" t="str">
        <f t="shared" si="19"/>
        <v/>
      </c>
      <c r="E242" s="49"/>
      <c r="F242" s="86" t="str">
        <f t="shared" si="20"/>
        <v/>
      </c>
      <c r="G242" s="81"/>
      <c r="H242" s="81"/>
      <c r="I242" s="81"/>
      <c r="J242" s="49"/>
      <c r="K242" s="246" t="str">
        <f>IF(E242="","",'OPĆI DIO'!$C$1)</f>
        <v/>
      </c>
      <c r="L242" s="40" t="str">
        <f t="shared" si="21"/>
        <v/>
      </c>
      <c r="M242" s="40" t="str">
        <f t="shared" si="22"/>
        <v/>
      </c>
    </row>
    <row r="243" spans="1:13">
      <c r="A243" s="39" t="str">
        <f>IF(E243="","",VLOOKUP('OPĆI DIO'!$C$1,'OPĆI DIO'!$N$4:$W$137,10,FALSE))</f>
        <v/>
      </c>
      <c r="B243" s="39" t="str">
        <f>IF(E243="","",VLOOKUP('OPĆI DIO'!$C$1,'OPĆI DIO'!$N$4:$W$137,9,FALSE))</f>
        <v/>
      </c>
      <c r="C243" s="83" t="str">
        <f t="shared" si="18"/>
        <v/>
      </c>
      <c r="D243" s="38" t="str">
        <f t="shared" si="19"/>
        <v/>
      </c>
      <c r="E243" s="49"/>
      <c r="F243" s="86" t="str">
        <f t="shared" si="20"/>
        <v/>
      </c>
      <c r="G243" s="81"/>
      <c r="H243" s="81"/>
      <c r="I243" s="81"/>
      <c r="J243" s="49"/>
      <c r="K243" s="246" t="str">
        <f>IF(E243="","",'OPĆI DIO'!$C$1)</f>
        <v/>
      </c>
      <c r="L243" s="40" t="str">
        <f t="shared" si="21"/>
        <v/>
      </c>
      <c r="M243" s="40" t="str">
        <f t="shared" si="22"/>
        <v/>
      </c>
    </row>
    <row r="244" spans="1:13">
      <c r="A244" s="39" t="str">
        <f>IF(E244="","",VLOOKUP('OPĆI DIO'!$C$1,'OPĆI DIO'!$N$4:$W$137,10,FALSE))</f>
        <v/>
      </c>
      <c r="B244" s="39" t="str">
        <f>IF(E244="","",VLOOKUP('OPĆI DIO'!$C$1,'OPĆI DIO'!$N$4:$W$137,9,FALSE))</f>
        <v/>
      </c>
      <c r="C244" s="83" t="str">
        <f t="shared" si="18"/>
        <v/>
      </c>
      <c r="D244" s="38" t="str">
        <f t="shared" si="19"/>
        <v/>
      </c>
      <c r="E244" s="49"/>
      <c r="F244" s="86" t="str">
        <f t="shared" si="20"/>
        <v/>
      </c>
      <c r="G244" s="81"/>
      <c r="H244" s="81"/>
      <c r="I244" s="81"/>
      <c r="J244" s="49"/>
      <c r="K244" s="246" t="str">
        <f>IF(E244="","",'OPĆI DIO'!$C$1)</f>
        <v/>
      </c>
      <c r="L244" s="40" t="str">
        <f t="shared" si="21"/>
        <v/>
      </c>
      <c r="M244" s="40" t="str">
        <f t="shared" si="22"/>
        <v/>
      </c>
    </row>
    <row r="245" spans="1:13">
      <c r="A245" s="39" t="str">
        <f>IF(E245="","",VLOOKUP('OPĆI DIO'!$C$1,'OPĆI DIO'!$N$4:$W$137,10,FALSE))</f>
        <v/>
      </c>
      <c r="B245" s="39" t="str">
        <f>IF(E245="","",VLOOKUP('OPĆI DIO'!$C$1,'OPĆI DIO'!$N$4:$W$137,9,FALSE))</f>
        <v/>
      </c>
      <c r="C245" s="83" t="str">
        <f t="shared" si="18"/>
        <v/>
      </c>
      <c r="D245" s="38" t="str">
        <f t="shared" si="19"/>
        <v/>
      </c>
      <c r="E245" s="49"/>
      <c r="F245" s="86" t="str">
        <f t="shared" si="20"/>
        <v/>
      </c>
      <c r="G245" s="81"/>
      <c r="H245" s="81"/>
      <c r="I245" s="81"/>
      <c r="J245" s="49"/>
      <c r="K245" s="246" t="str">
        <f>IF(E245="","",'OPĆI DIO'!$C$1)</f>
        <v/>
      </c>
      <c r="L245" s="40" t="str">
        <f t="shared" si="21"/>
        <v/>
      </c>
      <c r="M245" s="40" t="str">
        <f t="shared" si="22"/>
        <v/>
      </c>
    </row>
    <row r="246" spans="1:13">
      <c r="A246" s="39" t="str">
        <f>IF(E246="","",VLOOKUP('OPĆI DIO'!$C$1,'OPĆI DIO'!$N$4:$W$137,10,FALSE))</f>
        <v/>
      </c>
      <c r="B246" s="39" t="str">
        <f>IF(E246="","",VLOOKUP('OPĆI DIO'!$C$1,'OPĆI DIO'!$N$4:$W$137,9,FALSE))</f>
        <v/>
      </c>
      <c r="C246" s="83" t="str">
        <f t="shared" si="18"/>
        <v/>
      </c>
      <c r="D246" s="38" t="str">
        <f t="shared" si="19"/>
        <v/>
      </c>
      <c r="E246" s="49"/>
      <c r="F246" s="86" t="str">
        <f t="shared" si="20"/>
        <v/>
      </c>
      <c r="G246" s="81"/>
      <c r="H246" s="81"/>
      <c r="I246" s="81"/>
      <c r="J246" s="49"/>
      <c r="K246" s="246" t="str">
        <f>IF(E246="","",'OPĆI DIO'!$C$1)</f>
        <v/>
      </c>
      <c r="L246" s="40" t="str">
        <f t="shared" si="21"/>
        <v/>
      </c>
      <c r="M246" s="40" t="str">
        <f t="shared" si="22"/>
        <v/>
      </c>
    </row>
    <row r="247" spans="1:13">
      <c r="A247" s="39" t="str">
        <f>IF(E247="","",VLOOKUP('OPĆI DIO'!$C$1,'OPĆI DIO'!$N$4:$W$137,10,FALSE))</f>
        <v/>
      </c>
      <c r="B247" s="39" t="str">
        <f>IF(E247="","",VLOOKUP('OPĆI DIO'!$C$1,'OPĆI DIO'!$N$4:$W$137,9,FALSE))</f>
        <v/>
      </c>
      <c r="C247" s="83" t="str">
        <f t="shared" si="18"/>
        <v/>
      </c>
      <c r="D247" s="38" t="str">
        <f t="shared" si="19"/>
        <v/>
      </c>
      <c r="E247" s="49"/>
      <c r="F247" s="86" t="str">
        <f t="shared" si="20"/>
        <v/>
      </c>
      <c r="G247" s="81"/>
      <c r="H247" s="81"/>
      <c r="I247" s="81"/>
      <c r="J247" s="49"/>
      <c r="K247" s="246" t="str">
        <f>IF(E247="","",'OPĆI DIO'!$C$1)</f>
        <v/>
      </c>
      <c r="L247" s="40" t="str">
        <f t="shared" si="21"/>
        <v/>
      </c>
      <c r="M247" s="40" t="str">
        <f t="shared" si="22"/>
        <v/>
      </c>
    </row>
    <row r="248" spans="1:13">
      <c r="A248" s="39" t="str">
        <f>IF(E248="","",VLOOKUP('OPĆI DIO'!$C$1,'OPĆI DIO'!$N$4:$W$137,10,FALSE))</f>
        <v/>
      </c>
      <c r="B248" s="39" t="str">
        <f>IF(E248="","",VLOOKUP('OPĆI DIO'!$C$1,'OPĆI DIO'!$N$4:$W$137,9,FALSE))</f>
        <v/>
      </c>
      <c r="C248" s="83" t="str">
        <f t="shared" si="18"/>
        <v/>
      </c>
      <c r="D248" s="38" t="str">
        <f t="shared" si="19"/>
        <v/>
      </c>
      <c r="E248" s="49"/>
      <c r="F248" s="86" t="str">
        <f t="shared" si="20"/>
        <v/>
      </c>
      <c r="G248" s="81"/>
      <c r="H248" s="81"/>
      <c r="I248" s="81"/>
      <c r="J248" s="49"/>
      <c r="K248" s="246" t="str">
        <f>IF(E248="","",'OPĆI DIO'!$C$1)</f>
        <v/>
      </c>
      <c r="L248" s="40" t="str">
        <f t="shared" si="21"/>
        <v/>
      </c>
      <c r="M248" s="40" t="str">
        <f t="shared" si="22"/>
        <v/>
      </c>
    </row>
    <row r="249" spans="1:13">
      <c r="A249" s="39" t="str">
        <f>IF(E249="","",VLOOKUP('OPĆI DIO'!$C$1,'OPĆI DIO'!$N$4:$W$137,10,FALSE))</f>
        <v/>
      </c>
      <c r="B249" s="39" t="str">
        <f>IF(E249="","",VLOOKUP('OPĆI DIO'!$C$1,'OPĆI DIO'!$N$4:$W$137,9,FALSE))</f>
        <v/>
      </c>
      <c r="C249" s="83" t="str">
        <f t="shared" si="18"/>
        <v/>
      </c>
      <c r="D249" s="38" t="str">
        <f t="shared" si="19"/>
        <v/>
      </c>
      <c r="E249" s="49"/>
      <c r="F249" s="86" t="str">
        <f t="shared" si="20"/>
        <v/>
      </c>
      <c r="G249" s="81"/>
      <c r="H249" s="81"/>
      <c r="I249" s="81"/>
      <c r="J249" s="49"/>
      <c r="K249" s="246" t="str">
        <f>IF(E249="","",'OPĆI DIO'!$C$1)</f>
        <v/>
      </c>
      <c r="L249" s="40" t="str">
        <f t="shared" si="21"/>
        <v/>
      </c>
      <c r="M249" s="40" t="str">
        <f t="shared" si="22"/>
        <v/>
      </c>
    </row>
    <row r="250" spans="1:13">
      <c r="A250" s="39" t="str">
        <f>IF(E250="","",VLOOKUP('OPĆI DIO'!$C$1,'OPĆI DIO'!$N$4:$W$137,10,FALSE))</f>
        <v/>
      </c>
      <c r="B250" s="39" t="str">
        <f>IF(E250="","",VLOOKUP('OPĆI DIO'!$C$1,'OPĆI DIO'!$N$4:$W$137,9,FALSE))</f>
        <v/>
      </c>
      <c r="C250" s="83" t="str">
        <f t="shared" si="18"/>
        <v/>
      </c>
      <c r="D250" s="38" t="str">
        <f t="shared" si="19"/>
        <v/>
      </c>
      <c r="E250" s="49"/>
      <c r="F250" s="86" t="str">
        <f t="shared" si="20"/>
        <v/>
      </c>
      <c r="G250" s="81"/>
      <c r="H250" s="81"/>
      <c r="I250" s="81"/>
      <c r="J250" s="49"/>
      <c r="K250" s="246" t="str">
        <f>IF(E250="","",'OPĆI DIO'!$C$1)</f>
        <v/>
      </c>
      <c r="L250" s="40" t="str">
        <f t="shared" si="21"/>
        <v/>
      </c>
      <c r="M250" s="40" t="str">
        <f t="shared" si="22"/>
        <v/>
      </c>
    </row>
    <row r="251" spans="1:13">
      <c r="A251" s="39" t="str">
        <f>IF(E251="","",VLOOKUP('OPĆI DIO'!$C$1,'OPĆI DIO'!$N$4:$W$137,10,FALSE))</f>
        <v/>
      </c>
      <c r="B251" s="39" t="str">
        <f>IF(E251="","",VLOOKUP('OPĆI DIO'!$C$1,'OPĆI DIO'!$N$4:$W$137,9,FALSE))</f>
        <v/>
      </c>
      <c r="C251" s="83" t="str">
        <f t="shared" si="18"/>
        <v/>
      </c>
      <c r="D251" s="38" t="str">
        <f t="shared" si="19"/>
        <v/>
      </c>
      <c r="E251" s="49"/>
      <c r="F251" s="86" t="str">
        <f t="shared" si="20"/>
        <v/>
      </c>
      <c r="G251" s="81"/>
      <c r="H251" s="81"/>
      <c r="I251" s="81"/>
      <c r="J251" s="49"/>
      <c r="K251" s="246" t="str">
        <f>IF(E251="","",'OPĆI DIO'!$C$1)</f>
        <v/>
      </c>
      <c r="L251" s="40" t="str">
        <f t="shared" si="21"/>
        <v/>
      </c>
      <c r="M251" s="40" t="str">
        <f t="shared" si="22"/>
        <v/>
      </c>
    </row>
    <row r="252" spans="1:13">
      <c r="A252" s="39" t="str">
        <f>IF(E252="","",VLOOKUP('OPĆI DIO'!$C$1,'OPĆI DIO'!$N$4:$W$137,10,FALSE))</f>
        <v/>
      </c>
      <c r="B252" s="39" t="str">
        <f>IF(E252="","",VLOOKUP('OPĆI DIO'!$C$1,'OPĆI DIO'!$N$4:$W$137,9,FALSE))</f>
        <v/>
      </c>
      <c r="C252" s="83" t="str">
        <f t="shared" si="18"/>
        <v/>
      </c>
      <c r="D252" s="38" t="str">
        <f t="shared" si="19"/>
        <v/>
      </c>
      <c r="E252" s="49"/>
      <c r="F252" s="86" t="str">
        <f t="shared" si="20"/>
        <v/>
      </c>
      <c r="G252" s="81"/>
      <c r="H252" s="81"/>
      <c r="I252" s="81"/>
      <c r="J252" s="49"/>
      <c r="K252" s="246" t="str">
        <f>IF(E252="","",'OPĆI DIO'!$C$1)</f>
        <v/>
      </c>
      <c r="L252" s="40" t="str">
        <f t="shared" si="21"/>
        <v/>
      </c>
      <c r="M252" s="40" t="str">
        <f t="shared" si="22"/>
        <v/>
      </c>
    </row>
    <row r="253" spans="1:13">
      <c r="A253" s="39" t="str">
        <f>IF(E253="","",VLOOKUP('OPĆI DIO'!$C$1,'OPĆI DIO'!$N$4:$W$137,10,FALSE))</f>
        <v/>
      </c>
      <c r="B253" s="39" t="str">
        <f>IF(E253="","",VLOOKUP('OPĆI DIO'!$C$1,'OPĆI DIO'!$N$4:$W$137,9,FALSE))</f>
        <v/>
      </c>
      <c r="C253" s="83" t="str">
        <f t="shared" si="18"/>
        <v/>
      </c>
      <c r="D253" s="38" t="str">
        <f t="shared" si="19"/>
        <v/>
      </c>
      <c r="E253" s="49"/>
      <c r="F253" s="86" t="str">
        <f t="shared" si="20"/>
        <v/>
      </c>
      <c r="G253" s="81"/>
      <c r="H253" s="81"/>
      <c r="I253" s="81"/>
      <c r="J253" s="49"/>
      <c r="K253" s="246" t="str">
        <f>IF(E253="","",'OPĆI DIO'!$C$1)</f>
        <v/>
      </c>
      <c r="L253" s="40" t="str">
        <f t="shared" si="21"/>
        <v/>
      </c>
      <c r="M253" s="40" t="str">
        <f t="shared" si="22"/>
        <v/>
      </c>
    </row>
    <row r="254" spans="1:13">
      <c r="A254" s="39" t="str">
        <f>IF(E254="","",VLOOKUP('OPĆI DIO'!$C$1,'OPĆI DIO'!$N$4:$W$137,10,FALSE))</f>
        <v/>
      </c>
      <c r="B254" s="39" t="str">
        <f>IF(E254="","",VLOOKUP('OPĆI DIO'!$C$1,'OPĆI DIO'!$N$4:$W$137,9,FALSE))</f>
        <v/>
      </c>
      <c r="C254" s="83" t="str">
        <f t="shared" si="18"/>
        <v/>
      </c>
      <c r="D254" s="38" t="str">
        <f t="shared" si="19"/>
        <v/>
      </c>
      <c r="E254" s="49"/>
      <c r="F254" s="86" t="str">
        <f t="shared" si="20"/>
        <v/>
      </c>
      <c r="G254" s="81"/>
      <c r="H254" s="81"/>
      <c r="I254" s="81"/>
      <c r="J254" s="49"/>
      <c r="K254" s="246" t="str">
        <f>IF(E254="","",'OPĆI DIO'!$C$1)</f>
        <v/>
      </c>
      <c r="L254" s="40" t="str">
        <f t="shared" si="21"/>
        <v/>
      </c>
      <c r="M254" s="40" t="str">
        <f t="shared" si="22"/>
        <v/>
      </c>
    </row>
    <row r="255" spans="1:13">
      <c r="A255" s="39" t="str">
        <f>IF(E255="","",VLOOKUP('OPĆI DIO'!$C$1,'OPĆI DIO'!$N$4:$W$137,10,FALSE))</f>
        <v/>
      </c>
      <c r="B255" s="39" t="str">
        <f>IF(E255="","",VLOOKUP('OPĆI DIO'!$C$1,'OPĆI DIO'!$N$4:$W$137,9,FALSE))</f>
        <v/>
      </c>
      <c r="C255" s="83" t="str">
        <f t="shared" si="18"/>
        <v/>
      </c>
      <c r="D255" s="38" t="str">
        <f t="shared" si="19"/>
        <v/>
      </c>
      <c r="E255" s="49"/>
      <c r="F255" s="86" t="str">
        <f t="shared" si="20"/>
        <v/>
      </c>
      <c r="G255" s="81"/>
      <c r="H255" s="81"/>
      <c r="I255" s="81"/>
      <c r="J255" s="49"/>
      <c r="K255" s="246" t="str">
        <f>IF(E255="","",'OPĆI DIO'!$C$1)</f>
        <v/>
      </c>
      <c r="L255" s="40" t="str">
        <f t="shared" si="21"/>
        <v/>
      </c>
      <c r="M255" s="40" t="str">
        <f t="shared" si="22"/>
        <v/>
      </c>
    </row>
    <row r="256" spans="1:13">
      <c r="A256" s="39" t="str">
        <f>IF(E256="","",VLOOKUP('OPĆI DIO'!$C$1,'OPĆI DIO'!$N$4:$W$137,10,FALSE))</f>
        <v/>
      </c>
      <c r="B256" s="39" t="str">
        <f>IF(E256="","",VLOOKUP('OPĆI DIO'!$C$1,'OPĆI DIO'!$N$4:$W$137,9,FALSE))</f>
        <v/>
      </c>
      <c r="C256" s="83" t="str">
        <f t="shared" si="18"/>
        <v/>
      </c>
      <c r="D256" s="38" t="str">
        <f t="shared" si="19"/>
        <v/>
      </c>
      <c r="E256" s="49"/>
      <c r="F256" s="86" t="str">
        <f t="shared" si="20"/>
        <v/>
      </c>
      <c r="G256" s="81"/>
      <c r="H256" s="81"/>
      <c r="I256" s="81"/>
      <c r="J256" s="49"/>
      <c r="K256" s="246" t="str">
        <f>IF(E256="","",'OPĆI DIO'!$C$1)</f>
        <v/>
      </c>
      <c r="L256" s="40" t="str">
        <f t="shared" si="21"/>
        <v/>
      </c>
      <c r="M256" s="40" t="str">
        <f t="shared" si="22"/>
        <v/>
      </c>
    </row>
    <row r="257" spans="1:13">
      <c r="A257" s="39" t="str">
        <f>IF(E257="","",VLOOKUP('OPĆI DIO'!$C$1,'OPĆI DIO'!$N$4:$W$137,10,FALSE))</f>
        <v/>
      </c>
      <c r="B257" s="39" t="str">
        <f>IF(E257="","",VLOOKUP('OPĆI DIO'!$C$1,'OPĆI DIO'!$N$4:$W$137,9,FALSE))</f>
        <v/>
      </c>
      <c r="C257" s="83" t="str">
        <f t="shared" si="18"/>
        <v/>
      </c>
      <c r="D257" s="38" t="str">
        <f t="shared" si="19"/>
        <v/>
      </c>
      <c r="E257" s="49"/>
      <c r="F257" s="86" t="str">
        <f t="shared" si="20"/>
        <v/>
      </c>
      <c r="G257" s="81"/>
      <c r="H257" s="81"/>
      <c r="I257" s="81"/>
      <c r="J257" s="49"/>
      <c r="K257" s="246" t="str">
        <f>IF(E257="","",'OPĆI DIO'!$C$1)</f>
        <v/>
      </c>
      <c r="L257" s="40" t="str">
        <f t="shared" si="21"/>
        <v/>
      </c>
      <c r="M257" s="40" t="str">
        <f t="shared" si="22"/>
        <v/>
      </c>
    </row>
    <row r="258" spans="1:13">
      <c r="A258" s="39" t="str">
        <f>IF(E258="","",VLOOKUP('OPĆI DIO'!$C$1,'OPĆI DIO'!$N$4:$W$137,10,FALSE))</f>
        <v/>
      </c>
      <c r="B258" s="39" t="str">
        <f>IF(E258="","",VLOOKUP('OPĆI DIO'!$C$1,'OPĆI DIO'!$N$4:$W$137,9,FALSE))</f>
        <v/>
      </c>
      <c r="C258" s="83" t="str">
        <f t="shared" si="18"/>
        <v/>
      </c>
      <c r="D258" s="38" t="str">
        <f t="shared" si="19"/>
        <v/>
      </c>
      <c r="E258" s="49"/>
      <c r="F258" s="86" t="str">
        <f t="shared" si="20"/>
        <v/>
      </c>
      <c r="G258" s="81"/>
      <c r="H258" s="81"/>
      <c r="I258" s="81"/>
      <c r="J258" s="49"/>
      <c r="K258" s="246" t="str">
        <f>IF(E258="","",'OPĆI DIO'!$C$1)</f>
        <v/>
      </c>
      <c r="L258" s="40" t="str">
        <f t="shared" si="21"/>
        <v/>
      </c>
      <c r="M258" s="40" t="str">
        <f t="shared" si="22"/>
        <v/>
      </c>
    </row>
    <row r="259" spans="1:13">
      <c r="A259" s="39" t="str">
        <f>IF(E259="","",VLOOKUP('OPĆI DIO'!$C$1,'OPĆI DIO'!$N$4:$W$137,10,FALSE))</f>
        <v/>
      </c>
      <c r="B259" s="39" t="str">
        <f>IF(E259="","",VLOOKUP('OPĆI DIO'!$C$1,'OPĆI DIO'!$N$4:$W$137,9,FALSE))</f>
        <v/>
      </c>
      <c r="C259" s="83" t="str">
        <f t="shared" ref="C259:C322" si="23">IFERROR(VLOOKUP(E259,$R$6:$U$113,3,FALSE),"")</f>
        <v/>
      </c>
      <c r="D259" s="38" t="str">
        <f t="shared" ref="D259:D322" si="24">IFERROR(VLOOKUP(E259,$R$6:$U$113,4,FALSE),"")</f>
        <v/>
      </c>
      <c r="E259" s="49"/>
      <c r="F259" s="86" t="str">
        <f t="shared" ref="F259:F322" si="25">IFERROR(VLOOKUP(E259,$R$6:$U$113,2,FALSE),"")</f>
        <v/>
      </c>
      <c r="G259" s="81"/>
      <c r="H259" s="81"/>
      <c r="I259" s="81"/>
      <c r="J259" s="49"/>
      <c r="K259" s="246" t="str">
        <f>IF(E259="","",'OPĆI DIO'!$C$1)</f>
        <v/>
      </c>
      <c r="L259" s="40" t="str">
        <f t="shared" si="21"/>
        <v/>
      </c>
      <c r="M259" s="40" t="str">
        <f t="shared" si="22"/>
        <v/>
      </c>
    </row>
    <row r="260" spans="1:13">
      <c r="A260" s="39" t="str">
        <f>IF(E260="","",VLOOKUP('OPĆI DIO'!$C$1,'OPĆI DIO'!$N$4:$W$137,10,FALSE))</f>
        <v/>
      </c>
      <c r="B260" s="39" t="str">
        <f>IF(E260="","",VLOOKUP('OPĆI DIO'!$C$1,'OPĆI DIO'!$N$4:$W$137,9,FALSE))</f>
        <v/>
      </c>
      <c r="C260" s="83" t="str">
        <f t="shared" si="23"/>
        <v/>
      </c>
      <c r="D260" s="38" t="str">
        <f t="shared" si="24"/>
        <v/>
      </c>
      <c r="E260" s="49"/>
      <c r="F260" s="86" t="str">
        <f t="shared" si="25"/>
        <v/>
      </c>
      <c r="G260" s="81"/>
      <c r="H260" s="81"/>
      <c r="I260" s="81"/>
      <c r="J260" s="49"/>
      <c r="K260" s="246" t="str">
        <f>IF(E260="","",'OPĆI DIO'!$C$1)</f>
        <v/>
      </c>
      <c r="L260" s="40" t="str">
        <f t="shared" ref="L260:L323" si="26">LEFT(E260,2)</f>
        <v/>
      </c>
      <c r="M260" s="40" t="str">
        <f t="shared" ref="M260:M323" si="27">LEFT(E260,3)</f>
        <v/>
      </c>
    </row>
    <row r="261" spans="1:13">
      <c r="A261" s="39" t="str">
        <f>IF(E261="","",VLOOKUP('OPĆI DIO'!$C$1,'OPĆI DIO'!$N$4:$W$137,10,FALSE))</f>
        <v/>
      </c>
      <c r="B261" s="39" t="str">
        <f>IF(E261="","",VLOOKUP('OPĆI DIO'!$C$1,'OPĆI DIO'!$N$4:$W$137,9,FALSE))</f>
        <v/>
      </c>
      <c r="C261" s="83" t="str">
        <f t="shared" si="23"/>
        <v/>
      </c>
      <c r="D261" s="38" t="str">
        <f t="shared" si="24"/>
        <v/>
      </c>
      <c r="E261" s="49"/>
      <c r="F261" s="86" t="str">
        <f t="shared" si="25"/>
        <v/>
      </c>
      <c r="G261" s="81"/>
      <c r="H261" s="81"/>
      <c r="I261" s="81"/>
      <c r="J261" s="49"/>
      <c r="K261" s="246" t="str">
        <f>IF(E261="","",'OPĆI DIO'!$C$1)</f>
        <v/>
      </c>
      <c r="L261" s="40" t="str">
        <f t="shared" si="26"/>
        <v/>
      </c>
      <c r="M261" s="40" t="str">
        <f t="shared" si="27"/>
        <v/>
      </c>
    </row>
    <row r="262" spans="1:13">
      <c r="A262" s="39" t="str">
        <f>IF(E262="","",VLOOKUP('OPĆI DIO'!$C$1,'OPĆI DIO'!$N$4:$W$137,10,FALSE))</f>
        <v/>
      </c>
      <c r="B262" s="39" t="str">
        <f>IF(E262="","",VLOOKUP('OPĆI DIO'!$C$1,'OPĆI DIO'!$N$4:$W$137,9,FALSE))</f>
        <v/>
      </c>
      <c r="C262" s="83" t="str">
        <f t="shared" si="23"/>
        <v/>
      </c>
      <c r="D262" s="38" t="str">
        <f t="shared" si="24"/>
        <v/>
      </c>
      <c r="E262" s="49"/>
      <c r="F262" s="86" t="str">
        <f t="shared" si="25"/>
        <v/>
      </c>
      <c r="G262" s="81"/>
      <c r="H262" s="81"/>
      <c r="I262" s="81"/>
      <c r="J262" s="49"/>
      <c r="K262" s="246" t="str">
        <f>IF(E262="","",'OPĆI DIO'!$C$1)</f>
        <v/>
      </c>
      <c r="L262" s="40" t="str">
        <f t="shared" si="26"/>
        <v/>
      </c>
      <c r="M262" s="40" t="str">
        <f t="shared" si="27"/>
        <v/>
      </c>
    </row>
    <row r="263" spans="1:13">
      <c r="A263" s="39" t="str">
        <f>IF(E263="","",VLOOKUP('OPĆI DIO'!$C$1,'OPĆI DIO'!$N$4:$W$137,10,FALSE))</f>
        <v/>
      </c>
      <c r="B263" s="39" t="str">
        <f>IF(E263="","",VLOOKUP('OPĆI DIO'!$C$1,'OPĆI DIO'!$N$4:$W$137,9,FALSE))</f>
        <v/>
      </c>
      <c r="C263" s="83" t="str">
        <f t="shared" si="23"/>
        <v/>
      </c>
      <c r="D263" s="38" t="str">
        <f t="shared" si="24"/>
        <v/>
      </c>
      <c r="E263" s="49"/>
      <c r="F263" s="86" t="str">
        <f t="shared" si="25"/>
        <v/>
      </c>
      <c r="G263" s="81"/>
      <c r="H263" s="81"/>
      <c r="I263" s="81"/>
      <c r="J263" s="49"/>
      <c r="K263" s="246" t="str">
        <f>IF(E263="","",'OPĆI DIO'!$C$1)</f>
        <v/>
      </c>
      <c r="L263" s="40" t="str">
        <f t="shared" si="26"/>
        <v/>
      </c>
      <c r="M263" s="40" t="str">
        <f t="shared" si="27"/>
        <v/>
      </c>
    </row>
    <row r="264" spans="1:13">
      <c r="A264" s="39" t="str">
        <f>IF(E264="","",VLOOKUP('OPĆI DIO'!$C$1,'OPĆI DIO'!$N$4:$W$137,10,FALSE))</f>
        <v/>
      </c>
      <c r="B264" s="39" t="str">
        <f>IF(E264="","",VLOOKUP('OPĆI DIO'!$C$1,'OPĆI DIO'!$N$4:$W$137,9,FALSE))</f>
        <v/>
      </c>
      <c r="C264" s="83" t="str">
        <f t="shared" si="23"/>
        <v/>
      </c>
      <c r="D264" s="38" t="str">
        <f t="shared" si="24"/>
        <v/>
      </c>
      <c r="E264" s="49"/>
      <c r="F264" s="86" t="str">
        <f t="shared" si="25"/>
        <v/>
      </c>
      <c r="G264" s="81"/>
      <c r="H264" s="81"/>
      <c r="I264" s="81"/>
      <c r="J264" s="49"/>
      <c r="K264" s="246" t="str">
        <f>IF(E264="","",'OPĆI DIO'!$C$1)</f>
        <v/>
      </c>
      <c r="L264" s="40" t="str">
        <f t="shared" si="26"/>
        <v/>
      </c>
      <c r="M264" s="40" t="str">
        <f t="shared" si="27"/>
        <v/>
      </c>
    </row>
    <row r="265" spans="1:13">
      <c r="A265" s="39" t="str">
        <f>IF(E265="","",VLOOKUP('OPĆI DIO'!$C$1,'OPĆI DIO'!$N$4:$W$137,10,FALSE))</f>
        <v/>
      </c>
      <c r="B265" s="39" t="str">
        <f>IF(E265="","",VLOOKUP('OPĆI DIO'!$C$1,'OPĆI DIO'!$N$4:$W$137,9,FALSE))</f>
        <v/>
      </c>
      <c r="C265" s="83" t="str">
        <f t="shared" si="23"/>
        <v/>
      </c>
      <c r="D265" s="38" t="str">
        <f t="shared" si="24"/>
        <v/>
      </c>
      <c r="E265" s="49"/>
      <c r="F265" s="86" t="str">
        <f t="shared" si="25"/>
        <v/>
      </c>
      <c r="G265" s="81"/>
      <c r="H265" s="81"/>
      <c r="I265" s="81"/>
      <c r="J265" s="49"/>
      <c r="K265" s="246" t="str">
        <f>IF(E265="","",'OPĆI DIO'!$C$1)</f>
        <v/>
      </c>
      <c r="L265" s="40" t="str">
        <f t="shared" si="26"/>
        <v/>
      </c>
      <c r="M265" s="40" t="str">
        <f t="shared" si="27"/>
        <v/>
      </c>
    </row>
    <row r="266" spans="1:13">
      <c r="A266" s="39" t="str">
        <f>IF(E266="","",VLOOKUP('OPĆI DIO'!$C$1,'OPĆI DIO'!$N$4:$W$137,10,FALSE))</f>
        <v/>
      </c>
      <c r="B266" s="39" t="str">
        <f>IF(E266="","",VLOOKUP('OPĆI DIO'!$C$1,'OPĆI DIO'!$N$4:$W$137,9,FALSE))</f>
        <v/>
      </c>
      <c r="C266" s="83" t="str">
        <f t="shared" si="23"/>
        <v/>
      </c>
      <c r="D266" s="38" t="str">
        <f t="shared" si="24"/>
        <v/>
      </c>
      <c r="E266" s="49"/>
      <c r="F266" s="86" t="str">
        <f t="shared" si="25"/>
        <v/>
      </c>
      <c r="G266" s="81"/>
      <c r="H266" s="81"/>
      <c r="I266" s="81"/>
      <c r="J266" s="49"/>
      <c r="K266" s="246" t="str">
        <f>IF(E266="","",'OPĆI DIO'!$C$1)</f>
        <v/>
      </c>
      <c r="L266" s="40" t="str">
        <f t="shared" si="26"/>
        <v/>
      </c>
      <c r="M266" s="40" t="str">
        <f t="shared" si="27"/>
        <v/>
      </c>
    </row>
    <row r="267" spans="1:13">
      <c r="A267" s="39" t="str">
        <f>IF(E267="","",VLOOKUP('OPĆI DIO'!$C$1,'OPĆI DIO'!$N$4:$W$137,10,FALSE))</f>
        <v/>
      </c>
      <c r="B267" s="39" t="str">
        <f>IF(E267="","",VLOOKUP('OPĆI DIO'!$C$1,'OPĆI DIO'!$N$4:$W$137,9,FALSE))</f>
        <v/>
      </c>
      <c r="C267" s="83" t="str">
        <f t="shared" si="23"/>
        <v/>
      </c>
      <c r="D267" s="38" t="str">
        <f t="shared" si="24"/>
        <v/>
      </c>
      <c r="E267" s="49"/>
      <c r="F267" s="86" t="str">
        <f t="shared" si="25"/>
        <v/>
      </c>
      <c r="G267" s="81"/>
      <c r="H267" s="81"/>
      <c r="I267" s="81"/>
      <c r="J267" s="49"/>
      <c r="K267" s="246" t="str">
        <f>IF(E267="","",'OPĆI DIO'!$C$1)</f>
        <v/>
      </c>
      <c r="L267" s="40" t="str">
        <f t="shared" si="26"/>
        <v/>
      </c>
      <c r="M267" s="40" t="str">
        <f t="shared" si="27"/>
        <v/>
      </c>
    </row>
    <row r="268" spans="1:13">
      <c r="A268" s="39" t="str">
        <f>IF(E268="","",VLOOKUP('OPĆI DIO'!$C$1,'OPĆI DIO'!$N$4:$W$137,10,FALSE))</f>
        <v/>
      </c>
      <c r="B268" s="39" t="str">
        <f>IF(E268="","",VLOOKUP('OPĆI DIO'!$C$1,'OPĆI DIO'!$N$4:$W$137,9,FALSE))</f>
        <v/>
      </c>
      <c r="C268" s="83" t="str">
        <f t="shared" si="23"/>
        <v/>
      </c>
      <c r="D268" s="38" t="str">
        <f t="shared" si="24"/>
        <v/>
      </c>
      <c r="E268" s="49"/>
      <c r="F268" s="86" t="str">
        <f t="shared" si="25"/>
        <v/>
      </c>
      <c r="G268" s="81"/>
      <c r="H268" s="81"/>
      <c r="I268" s="81"/>
      <c r="J268" s="49"/>
      <c r="K268" s="246" t="str">
        <f>IF(E268="","",'OPĆI DIO'!$C$1)</f>
        <v/>
      </c>
      <c r="L268" s="40" t="str">
        <f t="shared" si="26"/>
        <v/>
      </c>
      <c r="M268" s="40" t="str">
        <f t="shared" si="27"/>
        <v/>
      </c>
    </row>
    <row r="269" spans="1:13">
      <c r="A269" s="39" t="str">
        <f>IF(E269="","",VLOOKUP('OPĆI DIO'!$C$1,'OPĆI DIO'!$N$4:$W$137,10,FALSE))</f>
        <v/>
      </c>
      <c r="B269" s="39" t="str">
        <f>IF(E269="","",VLOOKUP('OPĆI DIO'!$C$1,'OPĆI DIO'!$N$4:$W$137,9,FALSE))</f>
        <v/>
      </c>
      <c r="C269" s="83" t="str">
        <f t="shared" si="23"/>
        <v/>
      </c>
      <c r="D269" s="38" t="str">
        <f t="shared" si="24"/>
        <v/>
      </c>
      <c r="E269" s="49"/>
      <c r="F269" s="86" t="str">
        <f t="shared" si="25"/>
        <v/>
      </c>
      <c r="G269" s="81"/>
      <c r="H269" s="81"/>
      <c r="I269" s="81"/>
      <c r="J269" s="49"/>
      <c r="K269" s="246" t="str">
        <f>IF(E269="","",'OPĆI DIO'!$C$1)</f>
        <v/>
      </c>
      <c r="L269" s="40" t="str">
        <f t="shared" si="26"/>
        <v/>
      </c>
      <c r="M269" s="40" t="str">
        <f t="shared" si="27"/>
        <v/>
      </c>
    </row>
    <row r="270" spans="1:13">
      <c r="A270" s="39" t="str">
        <f>IF(E270="","",VLOOKUP('OPĆI DIO'!$C$1,'OPĆI DIO'!$N$4:$W$137,10,FALSE))</f>
        <v/>
      </c>
      <c r="B270" s="39" t="str">
        <f>IF(E270="","",VLOOKUP('OPĆI DIO'!$C$1,'OPĆI DIO'!$N$4:$W$137,9,FALSE))</f>
        <v/>
      </c>
      <c r="C270" s="83" t="str">
        <f t="shared" si="23"/>
        <v/>
      </c>
      <c r="D270" s="38" t="str">
        <f t="shared" si="24"/>
        <v/>
      </c>
      <c r="E270" s="49"/>
      <c r="F270" s="86" t="str">
        <f t="shared" si="25"/>
        <v/>
      </c>
      <c r="G270" s="81"/>
      <c r="H270" s="81"/>
      <c r="I270" s="81"/>
      <c r="J270" s="49"/>
      <c r="K270" s="246" t="str">
        <f>IF(E270="","",'OPĆI DIO'!$C$1)</f>
        <v/>
      </c>
      <c r="L270" s="40" t="str">
        <f t="shared" si="26"/>
        <v/>
      </c>
      <c r="M270" s="40" t="str">
        <f t="shared" si="27"/>
        <v/>
      </c>
    </row>
    <row r="271" spans="1:13">
      <c r="A271" s="39" t="str">
        <f>IF(E271="","",VLOOKUP('OPĆI DIO'!$C$1,'OPĆI DIO'!$N$4:$W$137,10,FALSE))</f>
        <v/>
      </c>
      <c r="B271" s="39" t="str">
        <f>IF(E271="","",VLOOKUP('OPĆI DIO'!$C$1,'OPĆI DIO'!$N$4:$W$137,9,FALSE))</f>
        <v/>
      </c>
      <c r="C271" s="83" t="str">
        <f t="shared" si="23"/>
        <v/>
      </c>
      <c r="D271" s="38" t="str">
        <f t="shared" si="24"/>
        <v/>
      </c>
      <c r="E271" s="49"/>
      <c r="F271" s="86" t="str">
        <f t="shared" si="25"/>
        <v/>
      </c>
      <c r="G271" s="81"/>
      <c r="H271" s="81"/>
      <c r="I271" s="81"/>
      <c r="J271" s="49"/>
      <c r="K271" s="246" t="str">
        <f>IF(E271="","",'OPĆI DIO'!$C$1)</f>
        <v/>
      </c>
      <c r="L271" s="40" t="str">
        <f t="shared" si="26"/>
        <v/>
      </c>
      <c r="M271" s="40" t="str">
        <f t="shared" si="27"/>
        <v/>
      </c>
    </row>
    <row r="272" spans="1:13">
      <c r="A272" s="39" t="str">
        <f>IF(E272="","",VLOOKUP('OPĆI DIO'!$C$1,'OPĆI DIO'!$N$4:$W$137,10,FALSE))</f>
        <v/>
      </c>
      <c r="B272" s="39" t="str">
        <f>IF(E272="","",VLOOKUP('OPĆI DIO'!$C$1,'OPĆI DIO'!$N$4:$W$137,9,FALSE))</f>
        <v/>
      </c>
      <c r="C272" s="83" t="str">
        <f t="shared" si="23"/>
        <v/>
      </c>
      <c r="D272" s="38" t="str">
        <f t="shared" si="24"/>
        <v/>
      </c>
      <c r="E272" s="49"/>
      <c r="F272" s="86" t="str">
        <f t="shared" si="25"/>
        <v/>
      </c>
      <c r="G272" s="81"/>
      <c r="H272" s="81"/>
      <c r="I272" s="81"/>
      <c r="J272" s="49"/>
      <c r="K272" s="246" t="str">
        <f>IF(E272="","",'OPĆI DIO'!$C$1)</f>
        <v/>
      </c>
      <c r="L272" s="40" t="str">
        <f t="shared" si="26"/>
        <v/>
      </c>
      <c r="M272" s="40" t="str">
        <f t="shared" si="27"/>
        <v/>
      </c>
    </row>
    <row r="273" spans="1:13">
      <c r="A273" s="39" t="str">
        <f>IF(E273="","",VLOOKUP('OPĆI DIO'!$C$1,'OPĆI DIO'!$N$4:$W$137,10,FALSE))</f>
        <v/>
      </c>
      <c r="B273" s="39" t="str">
        <f>IF(E273="","",VLOOKUP('OPĆI DIO'!$C$1,'OPĆI DIO'!$N$4:$W$137,9,FALSE))</f>
        <v/>
      </c>
      <c r="C273" s="83" t="str">
        <f t="shared" si="23"/>
        <v/>
      </c>
      <c r="D273" s="38" t="str">
        <f t="shared" si="24"/>
        <v/>
      </c>
      <c r="E273" s="49"/>
      <c r="F273" s="86" t="str">
        <f t="shared" si="25"/>
        <v/>
      </c>
      <c r="G273" s="81"/>
      <c r="H273" s="81"/>
      <c r="I273" s="81"/>
      <c r="J273" s="49"/>
      <c r="K273" s="246" t="str">
        <f>IF(E273="","",'OPĆI DIO'!$C$1)</f>
        <v/>
      </c>
      <c r="L273" s="40" t="str">
        <f t="shared" si="26"/>
        <v/>
      </c>
      <c r="M273" s="40" t="str">
        <f t="shared" si="27"/>
        <v/>
      </c>
    </row>
    <row r="274" spans="1:13">
      <c r="A274" s="39" t="str">
        <f>IF(E274="","",VLOOKUP('OPĆI DIO'!$C$1,'OPĆI DIO'!$N$4:$W$137,10,FALSE))</f>
        <v/>
      </c>
      <c r="B274" s="39" t="str">
        <f>IF(E274="","",VLOOKUP('OPĆI DIO'!$C$1,'OPĆI DIO'!$N$4:$W$137,9,FALSE))</f>
        <v/>
      </c>
      <c r="C274" s="83" t="str">
        <f t="shared" si="23"/>
        <v/>
      </c>
      <c r="D274" s="38" t="str">
        <f t="shared" si="24"/>
        <v/>
      </c>
      <c r="E274" s="49"/>
      <c r="F274" s="86" t="str">
        <f t="shared" si="25"/>
        <v/>
      </c>
      <c r="G274" s="81"/>
      <c r="H274" s="81"/>
      <c r="I274" s="81"/>
      <c r="J274" s="49"/>
      <c r="K274" s="246" t="str">
        <f>IF(E274="","",'OPĆI DIO'!$C$1)</f>
        <v/>
      </c>
      <c r="L274" s="40" t="str">
        <f t="shared" si="26"/>
        <v/>
      </c>
      <c r="M274" s="40" t="str">
        <f t="shared" si="27"/>
        <v/>
      </c>
    </row>
    <row r="275" spans="1:13">
      <c r="A275" s="39" t="str">
        <f>IF(E275="","",VLOOKUP('OPĆI DIO'!$C$1,'OPĆI DIO'!$N$4:$W$137,10,FALSE))</f>
        <v/>
      </c>
      <c r="B275" s="39" t="str">
        <f>IF(E275="","",VLOOKUP('OPĆI DIO'!$C$1,'OPĆI DIO'!$N$4:$W$137,9,FALSE))</f>
        <v/>
      </c>
      <c r="C275" s="83" t="str">
        <f t="shared" si="23"/>
        <v/>
      </c>
      <c r="D275" s="38" t="str">
        <f t="shared" si="24"/>
        <v/>
      </c>
      <c r="E275" s="49"/>
      <c r="F275" s="86" t="str">
        <f t="shared" si="25"/>
        <v/>
      </c>
      <c r="G275" s="81"/>
      <c r="H275" s="81"/>
      <c r="I275" s="81"/>
      <c r="J275" s="49"/>
      <c r="K275" s="246" t="str">
        <f>IF(E275="","",'OPĆI DIO'!$C$1)</f>
        <v/>
      </c>
      <c r="L275" s="40" t="str">
        <f t="shared" si="26"/>
        <v/>
      </c>
      <c r="M275" s="40" t="str">
        <f t="shared" si="27"/>
        <v/>
      </c>
    </row>
    <row r="276" spans="1:13">
      <c r="A276" s="39" t="str">
        <f>IF(E276="","",VLOOKUP('OPĆI DIO'!$C$1,'OPĆI DIO'!$N$4:$W$137,10,FALSE))</f>
        <v/>
      </c>
      <c r="B276" s="39" t="str">
        <f>IF(E276="","",VLOOKUP('OPĆI DIO'!$C$1,'OPĆI DIO'!$N$4:$W$137,9,FALSE))</f>
        <v/>
      </c>
      <c r="C276" s="83" t="str">
        <f t="shared" si="23"/>
        <v/>
      </c>
      <c r="D276" s="38" t="str">
        <f t="shared" si="24"/>
        <v/>
      </c>
      <c r="E276" s="49"/>
      <c r="F276" s="86" t="str">
        <f t="shared" si="25"/>
        <v/>
      </c>
      <c r="G276" s="81"/>
      <c r="H276" s="81"/>
      <c r="I276" s="81"/>
      <c r="J276" s="49"/>
      <c r="K276" s="246" t="str">
        <f>IF(E276="","",'OPĆI DIO'!$C$1)</f>
        <v/>
      </c>
      <c r="L276" s="40" t="str">
        <f t="shared" si="26"/>
        <v/>
      </c>
      <c r="M276" s="40" t="str">
        <f t="shared" si="27"/>
        <v/>
      </c>
    </row>
    <row r="277" spans="1:13">
      <c r="A277" s="39" t="str">
        <f>IF(E277="","",VLOOKUP('OPĆI DIO'!$C$1,'OPĆI DIO'!$N$4:$W$137,10,FALSE))</f>
        <v/>
      </c>
      <c r="B277" s="39" t="str">
        <f>IF(E277="","",VLOOKUP('OPĆI DIO'!$C$1,'OPĆI DIO'!$N$4:$W$137,9,FALSE))</f>
        <v/>
      </c>
      <c r="C277" s="83" t="str">
        <f t="shared" si="23"/>
        <v/>
      </c>
      <c r="D277" s="38" t="str">
        <f t="shared" si="24"/>
        <v/>
      </c>
      <c r="E277" s="49"/>
      <c r="F277" s="86" t="str">
        <f t="shared" si="25"/>
        <v/>
      </c>
      <c r="G277" s="81"/>
      <c r="H277" s="81"/>
      <c r="I277" s="81"/>
      <c r="J277" s="49"/>
      <c r="K277" s="246" t="str">
        <f>IF(E277="","",'OPĆI DIO'!$C$1)</f>
        <v/>
      </c>
      <c r="L277" s="40" t="str">
        <f t="shared" si="26"/>
        <v/>
      </c>
      <c r="M277" s="40" t="str">
        <f t="shared" si="27"/>
        <v/>
      </c>
    </row>
    <row r="278" spans="1:13">
      <c r="A278" s="39" t="str">
        <f>IF(E278="","",VLOOKUP('OPĆI DIO'!$C$1,'OPĆI DIO'!$N$4:$W$137,10,FALSE))</f>
        <v/>
      </c>
      <c r="B278" s="39" t="str">
        <f>IF(E278="","",VLOOKUP('OPĆI DIO'!$C$1,'OPĆI DIO'!$N$4:$W$137,9,FALSE))</f>
        <v/>
      </c>
      <c r="C278" s="83" t="str">
        <f t="shared" si="23"/>
        <v/>
      </c>
      <c r="D278" s="38" t="str">
        <f t="shared" si="24"/>
        <v/>
      </c>
      <c r="E278" s="49"/>
      <c r="F278" s="86" t="str">
        <f t="shared" si="25"/>
        <v/>
      </c>
      <c r="G278" s="81"/>
      <c r="H278" s="81"/>
      <c r="I278" s="81"/>
      <c r="J278" s="49"/>
      <c r="K278" s="246" t="str">
        <f>IF(E278="","",'OPĆI DIO'!$C$1)</f>
        <v/>
      </c>
      <c r="L278" s="40" t="str">
        <f t="shared" si="26"/>
        <v/>
      </c>
      <c r="M278" s="40" t="str">
        <f t="shared" si="27"/>
        <v/>
      </c>
    </row>
    <row r="279" spans="1:13">
      <c r="A279" s="39" t="str">
        <f>IF(E279="","",VLOOKUP('OPĆI DIO'!$C$1,'OPĆI DIO'!$N$4:$W$137,10,FALSE))</f>
        <v/>
      </c>
      <c r="B279" s="39" t="str">
        <f>IF(E279="","",VLOOKUP('OPĆI DIO'!$C$1,'OPĆI DIO'!$N$4:$W$137,9,FALSE))</f>
        <v/>
      </c>
      <c r="C279" s="83" t="str">
        <f t="shared" si="23"/>
        <v/>
      </c>
      <c r="D279" s="38" t="str">
        <f t="shared" si="24"/>
        <v/>
      </c>
      <c r="E279" s="49"/>
      <c r="F279" s="86" t="str">
        <f t="shared" si="25"/>
        <v/>
      </c>
      <c r="G279" s="81"/>
      <c r="H279" s="81"/>
      <c r="I279" s="81"/>
      <c r="J279" s="49"/>
      <c r="K279" s="246" t="str">
        <f>IF(E279="","",'OPĆI DIO'!$C$1)</f>
        <v/>
      </c>
      <c r="L279" s="40" t="str">
        <f t="shared" si="26"/>
        <v/>
      </c>
      <c r="M279" s="40" t="str">
        <f t="shared" si="27"/>
        <v/>
      </c>
    </row>
    <row r="280" spans="1:13">
      <c r="A280" s="39" t="str">
        <f>IF(E280="","",VLOOKUP('OPĆI DIO'!$C$1,'OPĆI DIO'!$N$4:$W$137,10,FALSE))</f>
        <v/>
      </c>
      <c r="B280" s="39" t="str">
        <f>IF(E280="","",VLOOKUP('OPĆI DIO'!$C$1,'OPĆI DIO'!$N$4:$W$137,9,FALSE))</f>
        <v/>
      </c>
      <c r="C280" s="83" t="str">
        <f t="shared" si="23"/>
        <v/>
      </c>
      <c r="D280" s="38" t="str">
        <f t="shared" si="24"/>
        <v/>
      </c>
      <c r="E280" s="49"/>
      <c r="F280" s="86" t="str">
        <f t="shared" si="25"/>
        <v/>
      </c>
      <c r="G280" s="81"/>
      <c r="H280" s="81"/>
      <c r="I280" s="81"/>
      <c r="J280" s="49"/>
      <c r="K280" s="246" t="str">
        <f>IF(E280="","",'OPĆI DIO'!$C$1)</f>
        <v/>
      </c>
      <c r="L280" s="40" t="str">
        <f t="shared" si="26"/>
        <v/>
      </c>
      <c r="M280" s="40" t="str">
        <f t="shared" si="27"/>
        <v/>
      </c>
    </row>
    <row r="281" spans="1:13">
      <c r="A281" s="39" t="str">
        <f>IF(E281="","",VLOOKUP('OPĆI DIO'!$C$1,'OPĆI DIO'!$N$4:$W$137,10,FALSE))</f>
        <v/>
      </c>
      <c r="B281" s="39" t="str">
        <f>IF(E281="","",VLOOKUP('OPĆI DIO'!$C$1,'OPĆI DIO'!$N$4:$W$137,9,FALSE))</f>
        <v/>
      </c>
      <c r="C281" s="83" t="str">
        <f t="shared" si="23"/>
        <v/>
      </c>
      <c r="D281" s="38" t="str">
        <f t="shared" si="24"/>
        <v/>
      </c>
      <c r="E281" s="49"/>
      <c r="F281" s="86" t="str">
        <f t="shared" si="25"/>
        <v/>
      </c>
      <c r="G281" s="81"/>
      <c r="H281" s="81"/>
      <c r="I281" s="81"/>
      <c r="J281" s="49"/>
      <c r="K281" s="246" t="str">
        <f>IF(E281="","",'OPĆI DIO'!$C$1)</f>
        <v/>
      </c>
      <c r="L281" s="40" t="str">
        <f t="shared" si="26"/>
        <v/>
      </c>
      <c r="M281" s="40" t="str">
        <f t="shared" si="27"/>
        <v/>
      </c>
    </row>
    <row r="282" spans="1:13">
      <c r="A282" s="39" t="str">
        <f>IF(E282="","",VLOOKUP('OPĆI DIO'!$C$1,'OPĆI DIO'!$N$4:$W$137,10,FALSE))</f>
        <v/>
      </c>
      <c r="B282" s="39" t="str">
        <f>IF(E282="","",VLOOKUP('OPĆI DIO'!$C$1,'OPĆI DIO'!$N$4:$W$137,9,FALSE))</f>
        <v/>
      </c>
      <c r="C282" s="83" t="str">
        <f t="shared" si="23"/>
        <v/>
      </c>
      <c r="D282" s="38" t="str">
        <f t="shared" si="24"/>
        <v/>
      </c>
      <c r="E282" s="49"/>
      <c r="F282" s="86" t="str">
        <f t="shared" si="25"/>
        <v/>
      </c>
      <c r="G282" s="81"/>
      <c r="H282" s="81"/>
      <c r="I282" s="81"/>
      <c r="J282" s="49"/>
      <c r="K282" s="246" t="str">
        <f>IF(E282="","",'OPĆI DIO'!$C$1)</f>
        <v/>
      </c>
      <c r="L282" s="40" t="str">
        <f t="shared" si="26"/>
        <v/>
      </c>
      <c r="M282" s="40" t="str">
        <f t="shared" si="27"/>
        <v/>
      </c>
    </row>
    <row r="283" spans="1:13">
      <c r="A283" s="39" t="str">
        <f>IF(E283="","",VLOOKUP('OPĆI DIO'!$C$1,'OPĆI DIO'!$N$4:$W$137,10,FALSE))</f>
        <v/>
      </c>
      <c r="B283" s="39" t="str">
        <f>IF(E283="","",VLOOKUP('OPĆI DIO'!$C$1,'OPĆI DIO'!$N$4:$W$137,9,FALSE))</f>
        <v/>
      </c>
      <c r="C283" s="83" t="str">
        <f t="shared" si="23"/>
        <v/>
      </c>
      <c r="D283" s="38" t="str">
        <f t="shared" si="24"/>
        <v/>
      </c>
      <c r="E283" s="49"/>
      <c r="F283" s="86" t="str">
        <f t="shared" si="25"/>
        <v/>
      </c>
      <c r="G283" s="81"/>
      <c r="H283" s="81"/>
      <c r="I283" s="81"/>
      <c r="J283" s="49"/>
      <c r="K283" s="246" t="str">
        <f>IF(E283="","",'OPĆI DIO'!$C$1)</f>
        <v/>
      </c>
      <c r="L283" s="40" t="str">
        <f t="shared" si="26"/>
        <v/>
      </c>
      <c r="M283" s="40" t="str">
        <f t="shared" si="27"/>
        <v/>
      </c>
    </row>
    <row r="284" spans="1:13">
      <c r="A284" s="39" t="str">
        <f>IF(E284="","",VLOOKUP('OPĆI DIO'!$C$1,'OPĆI DIO'!$N$4:$W$137,10,FALSE))</f>
        <v/>
      </c>
      <c r="B284" s="39" t="str">
        <f>IF(E284="","",VLOOKUP('OPĆI DIO'!$C$1,'OPĆI DIO'!$N$4:$W$137,9,FALSE))</f>
        <v/>
      </c>
      <c r="C284" s="83" t="str">
        <f t="shared" si="23"/>
        <v/>
      </c>
      <c r="D284" s="38" t="str">
        <f t="shared" si="24"/>
        <v/>
      </c>
      <c r="E284" s="49"/>
      <c r="F284" s="86" t="str">
        <f t="shared" si="25"/>
        <v/>
      </c>
      <c r="G284" s="81"/>
      <c r="H284" s="81"/>
      <c r="I284" s="81"/>
      <c r="J284" s="49"/>
      <c r="K284" s="246" t="str">
        <f>IF(E284="","",'OPĆI DIO'!$C$1)</f>
        <v/>
      </c>
      <c r="L284" s="40" t="str">
        <f t="shared" si="26"/>
        <v/>
      </c>
      <c r="M284" s="40" t="str">
        <f t="shared" si="27"/>
        <v/>
      </c>
    </row>
    <row r="285" spans="1:13">
      <c r="A285" s="39" t="str">
        <f>IF(E285="","",VLOOKUP('OPĆI DIO'!$C$1,'OPĆI DIO'!$N$4:$W$137,10,FALSE))</f>
        <v/>
      </c>
      <c r="B285" s="39" t="str">
        <f>IF(E285="","",VLOOKUP('OPĆI DIO'!$C$1,'OPĆI DIO'!$N$4:$W$137,9,FALSE))</f>
        <v/>
      </c>
      <c r="C285" s="83" t="str">
        <f t="shared" si="23"/>
        <v/>
      </c>
      <c r="D285" s="38" t="str">
        <f t="shared" si="24"/>
        <v/>
      </c>
      <c r="E285" s="49"/>
      <c r="F285" s="86" t="str">
        <f t="shared" si="25"/>
        <v/>
      </c>
      <c r="G285" s="81"/>
      <c r="H285" s="81"/>
      <c r="I285" s="81"/>
      <c r="J285" s="49"/>
      <c r="K285" s="246" t="str">
        <f>IF(E285="","",'OPĆI DIO'!$C$1)</f>
        <v/>
      </c>
      <c r="L285" s="40" t="str">
        <f t="shared" si="26"/>
        <v/>
      </c>
      <c r="M285" s="40" t="str">
        <f t="shared" si="27"/>
        <v/>
      </c>
    </row>
    <row r="286" spans="1:13">
      <c r="A286" s="39" t="str">
        <f>IF(E286="","",VLOOKUP('OPĆI DIO'!$C$1,'OPĆI DIO'!$N$4:$W$137,10,FALSE))</f>
        <v/>
      </c>
      <c r="B286" s="39" t="str">
        <f>IF(E286="","",VLOOKUP('OPĆI DIO'!$C$1,'OPĆI DIO'!$N$4:$W$137,9,FALSE))</f>
        <v/>
      </c>
      <c r="C286" s="83" t="str">
        <f t="shared" si="23"/>
        <v/>
      </c>
      <c r="D286" s="38" t="str">
        <f t="shared" si="24"/>
        <v/>
      </c>
      <c r="E286" s="49"/>
      <c r="F286" s="86" t="str">
        <f t="shared" si="25"/>
        <v/>
      </c>
      <c r="G286" s="81"/>
      <c r="H286" s="81"/>
      <c r="I286" s="81"/>
      <c r="J286" s="49"/>
      <c r="K286" s="246" t="str">
        <f>IF(E286="","",'OPĆI DIO'!$C$1)</f>
        <v/>
      </c>
      <c r="L286" s="40" t="str">
        <f t="shared" si="26"/>
        <v/>
      </c>
      <c r="M286" s="40" t="str">
        <f t="shared" si="27"/>
        <v/>
      </c>
    </row>
    <row r="287" spans="1:13">
      <c r="A287" s="39" t="str">
        <f>IF(E287="","",VLOOKUP('OPĆI DIO'!$C$1,'OPĆI DIO'!$N$4:$W$137,10,FALSE))</f>
        <v/>
      </c>
      <c r="B287" s="39" t="str">
        <f>IF(E287="","",VLOOKUP('OPĆI DIO'!$C$1,'OPĆI DIO'!$N$4:$W$137,9,FALSE))</f>
        <v/>
      </c>
      <c r="C287" s="83" t="str">
        <f t="shared" si="23"/>
        <v/>
      </c>
      <c r="D287" s="38" t="str">
        <f t="shared" si="24"/>
        <v/>
      </c>
      <c r="E287" s="49"/>
      <c r="F287" s="86" t="str">
        <f t="shared" si="25"/>
        <v/>
      </c>
      <c r="G287" s="81"/>
      <c r="H287" s="81"/>
      <c r="I287" s="81"/>
      <c r="J287" s="49"/>
      <c r="K287" s="246" t="str">
        <f>IF(E287="","",'OPĆI DIO'!$C$1)</f>
        <v/>
      </c>
      <c r="L287" s="40" t="str">
        <f t="shared" si="26"/>
        <v/>
      </c>
      <c r="M287" s="40" t="str">
        <f t="shared" si="27"/>
        <v/>
      </c>
    </row>
    <row r="288" spans="1:13">
      <c r="A288" s="39" t="str">
        <f>IF(E288="","",VLOOKUP('OPĆI DIO'!$C$1,'OPĆI DIO'!$N$4:$W$137,10,FALSE))</f>
        <v/>
      </c>
      <c r="B288" s="39" t="str">
        <f>IF(E288="","",VLOOKUP('OPĆI DIO'!$C$1,'OPĆI DIO'!$N$4:$W$137,9,FALSE))</f>
        <v/>
      </c>
      <c r="C288" s="83" t="str">
        <f t="shared" si="23"/>
        <v/>
      </c>
      <c r="D288" s="38" t="str">
        <f t="shared" si="24"/>
        <v/>
      </c>
      <c r="E288" s="49"/>
      <c r="F288" s="86" t="str">
        <f t="shared" si="25"/>
        <v/>
      </c>
      <c r="G288" s="81"/>
      <c r="H288" s="81"/>
      <c r="I288" s="81"/>
      <c r="J288" s="49"/>
      <c r="K288" s="246" t="str">
        <f>IF(E288="","",'OPĆI DIO'!$C$1)</f>
        <v/>
      </c>
      <c r="L288" s="40" t="str">
        <f t="shared" si="26"/>
        <v/>
      </c>
      <c r="M288" s="40" t="str">
        <f t="shared" si="27"/>
        <v/>
      </c>
    </row>
    <row r="289" spans="1:13">
      <c r="A289" s="39" t="str">
        <f>IF(E289="","",VLOOKUP('OPĆI DIO'!$C$1,'OPĆI DIO'!$N$4:$W$137,10,FALSE))</f>
        <v/>
      </c>
      <c r="B289" s="39" t="str">
        <f>IF(E289="","",VLOOKUP('OPĆI DIO'!$C$1,'OPĆI DIO'!$N$4:$W$137,9,FALSE))</f>
        <v/>
      </c>
      <c r="C289" s="83" t="str">
        <f t="shared" si="23"/>
        <v/>
      </c>
      <c r="D289" s="38" t="str">
        <f t="shared" si="24"/>
        <v/>
      </c>
      <c r="E289" s="49"/>
      <c r="F289" s="86" t="str">
        <f t="shared" si="25"/>
        <v/>
      </c>
      <c r="G289" s="81"/>
      <c r="H289" s="81"/>
      <c r="I289" s="81"/>
      <c r="J289" s="49"/>
      <c r="K289" s="246" t="str">
        <f>IF(E289="","",'OPĆI DIO'!$C$1)</f>
        <v/>
      </c>
      <c r="L289" s="40" t="str">
        <f t="shared" si="26"/>
        <v/>
      </c>
      <c r="M289" s="40" t="str">
        <f t="shared" si="27"/>
        <v/>
      </c>
    </row>
    <row r="290" spans="1:13">
      <c r="A290" s="39" t="str">
        <f>IF(E290="","",VLOOKUP('OPĆI DIO'!$C$1,'OPĆI DIO'!$N$4:$W$137,10,FALSE))</f>
        <v/>
      </c>
      <c r="B290" s="39" t="str">
        <f>IF(E290="","",VLOOKUP('OPĆI DIO'!$C$1,'OPĆI DIO'!$N$4:$W$137,9,FALSE))</f>
        <v/>
      </c>
      <c r="C290" s="83" t="str">
        <f t="shared" si="23"/>
        <v/>
      </c>
      <c r="D290" s="38" t="str">
        <f t="shared" si="24"/>
        <v/>
      </c>
      <c r="E290" s="49"/>
      <c r="F290" s="86" t="str">
        <f t="shared" si="25"/>
        <v/>
      </c>
      <c r="G290" s="81"/>
      <c r="H290" s="81"/>
      <c r="I290" s="81"/>
      <c r="J290" s="49"/>
      <c r="K290" s="246" t="str">
        <f>IF(E290="","",'OPĆI DIO'!$C$1)</f>
        <v/>
      </c>
      <c r="L290" s="40" t="str">
        <f t="shared" si="26"/>
        <v/>
      </c>
      <c r="M290" s="40" t="str">
        <f t="shared" si="27"/>
        <v/>
      </c>
    </row>
    <row r="291" spans="1:13">
      <c r="A291" s="39" t="str">
        <f>IF(E291="","",VLOOKUP('OPĆI DIO'!$C$1,'OPĆI DIO'!$N$4:$W$137,10,FALSE))</f>
        <v/>
      </c>
      <c r="B291" s="39" t="str">
        <f>IF(E291="","",VLOOKUP('OPĆI DIO'!$C$1,'OPĆI DIO'!$N$4:$W$137,9,FALSE))</f>
        <v/>
      </c>
      <c r="C291" s="83" t="str">
        <f t="shared" si="23"/>
        <v/>
      </c>
      <c r="D291" s="38" t="str">
        <f t="shared" si="24"/>
        <v/>
      </c>
      <c r="E291" s="49"/>
      <c r="F291" s="86" t="str">
        <f t="shared" si="25"/>
        <v/>
      </c>
      <c r="G291" s="81"/>
      <c r="H291" s="81"/>
      <c r="I291" s="81"/>
      <c r="J291" s="49"/>
      <c r="K291" s="246" t="str">
        <f>IF(E291="","",'OPĆI DIO'!$C$1)</f>
        <v/>
      </c>
      <c r="L291" s="40" t="str">
        <f t="shared" si="26"/>
        <v/>
      </c>
      <c r="M291" s="40" t="str">
        <f t="shared" si="27"/>
        <v/>
      </c>
    </row>
    <row r="292" spans="1:13">
      <c r="A292" s="39" t="str">
        <f>IF(E292="","",VLOOKUP('OPĆI DIO'!$C$1,'OPĆI DIO'!$N$4:$W$137,10,FALSE))</f>
        <v/>
      </c>
      <c r="B292" s="39" t="str">
        <f>IF(E292="","",VLOOKUP('OPĆI DIO'!$C$1,'OPĆI DIO'!$N$4:$W$137,9,FALSE))</f>
        <v/>
      </c>
      <c r="C292" s="83" t="str">
        <f t="shared" si="23"/>
        <v/>
      </c>
      <c r="D292" s="38" t="str">
        <f t="shared" si="24"/>
        <v/>
      </c>
      <c r="E292" s="49"/>
      <c r="F292" s="86" t="str">
        <f t="shared" si="25"/>
        <v/>
      </c>
      <c r="G292" s="81"/>
      <c r="H292" s="81"/>
      <c r="I292" s="81"/>
      <c r="J292" s="49"/>
      <c r="K292" s="246" t="str">
        <f>IF(E292="","",'OPĆI DIO'!$C$1)</f>
        <v/>
      </c>
      <c r="L292" s="40" t="str">
        <f t="shared" si="26"/>
        <v/>
      </c>
      <c r="M292" s="40" t="str">
        <f t="shared" si="27"/>
        <v/>
      </c>
    </row>
    <row r="293" spans="1:13">
      <c r="A293" s="39" t="str">
        <f>IF(E293="","",VLOOKUP('OPĆI DIO'!$C$1,'OPĆI DIO'!$N$4:$W$137,10,FALSE))</f>
        <v/>
      </c>
      <c r="B293" s="39" t="str">
        <f>IF(E293="","",VLOOKUP('OPĆI DIO'!$C$1,'OPĆI DIO'!$N$4:$W$137,9,FALSE))</f>
        <v/>
      </c>
      <c r="C293" s="83" t="str">
        <f t="shared" si="23"/>
        <v/>
      </c>
      <c r="D293" s="38" t="str">
        <f t="shared" si="24"/>
        <v/>
      </c>
      <c r="E293" s="49"/>
      <c r="F293" s="86" t="str">
        <f t="shared" si="25"/>
        <v/>
      </c>
      <c r="G293" s="81"/>
      <c r="H293" s="81"/>
      <c r="I293" s="81"/>
      <c r="J293" s="49"/>
      <c r="K293" s="246" t="str">
        <f>IF(E293="","",'OPĆI DIO'!$C$1)</f>
        <v/>
      </c>
      <c r="L293" s="40" t="str">
        <f t="shared" si="26"/>
        <v/>
      </c>
      <c r="M293" s="40" t="str">
        <f t="shared" si="27"/>
        <v/>
      </c>
    </row>
    <row r="294" spans="1:13">
      <c r="A294" s="39" t="str">
        <f>IF(E294="","",VLOOKUP('OPĆI DIO'!$C$1,'OPĆI DIO'!$N$4:$W$137,10,FALSE))</f>
        <v/>
      </c>
      <c r="B294" s="39" t="str">
        <f>IF(E294="","",VLOOKUP('OPĆI DIO'!$C$1,'OPĆI DIO'!$N$4:$W$137,9,FALSE))</f>
        <v/>
      </c>
      <c r="C294" s="83" t="str">
        <f t="shared" si="23"/>
        <v/>
      </c>
      <c r="D294" s="38" t="str">
        <f t="shared" si="24"/>
        <v/>
      </c>
      <c r="E294" s="49"/>
      <c r="F294" s="86" t="str">
        <f t="shared" si="25"/>
        <v/>
      </c>
      <c r="G294" s="81"/>
      <c r="H294" s="81"/>
      <c r="I294" s="81"/>
      <c r="J294" s="49"/>
      <c r="K294" s="246" t="str">
        <f>IF(E294="","",'OPĆI DIO'!$C$1)</f>
        <v/>
      </c>
      <c r="L294" s="40" t="str">
        <f t="shared" si="26"/>
        <v/>
      </c>
      <c r="M294" s="40" t="str">
        <f t="shared" si="27"/>
        <v/>
      </c>
    </row>
    <row r="295" spans="1:13">
      <c r="A295" s="39" t="str">
        <f>IF(E295="","",VLOOKUP('OPĆI DIO'!$C$1,'OPĆI DIO'!$N$4:$W$137,10,FALSE))</f>
        <v/>
      </c>
      <c r="B295" s="39" t="str">
        <f>IF(E295="","",VLOOKUP('OPĆI DIO'!$C$1,'OPĆI DIO'!$N$4:$W$137,9,FALSE))</f>
        <v/>
      </c>
      <c r="C295" s="83" t="str">
        <f t="shared" si="23"/>
        <v/>
      </c>
      <c r="D295" s="38" t="str">
        <f t="shared" si="24"/>
        <v/>
      </c>
      <c r="E295" s="49"/>
      <c r="F295" s="86" t="str">
        <f t="shared" si="25"/>
        <v/>
      </c>
      <c r="G295" s="81"/>
      <c r="H295" s="81"/>
      <c r="I295" s="81"/>
      <c r="J295" s="49"/>
      <c r="K295" s="246" t="str">
        <f>IF(E295="","",'OPĆI DIO'!$C$1)</f>
        <v/>
      </c>
      <c r="L295" s="40" t="str">
        <f t="shared" si="26"/>
        <v/>
      </c>
      <c r="M295" s="40" t="str">
        <f t="shared" si="27"/>
        <v/>
      </c>
    </row>
    <row r="296" spans="1:13">
      <c r="A296" s="39" t="str">
        <f>IF(E296="","",VLOOKUP('OPĆI DIO'!$C$1,'OPĆI DIO'!$N$4:$W$137,10,FALSE))</f>
        <v/>
      </c>
      <c r="B296" s="39" t="str">
        <f>IF(E296="","",VLOOKUP('OPĆI DIO'!$C$1,'OPĆI DIO'!$N$4:$W$137,9,FALSE))</f>
        <v/>
      </c>
      <c r="C296" s="83" t="str">
        <f t="shared" si="23"/>
        <v/>
      </c>
      <c r="D296" s="38" t="str">
        <f t="shared" si="24"/>
        <v/>
      </c>
      <c r="E296" s="49"/>
      <c r="F296" s="86" t="str">
        <f t="shared" si="25"/>
        <v/>
      </c>
      <c r="G296" s="81"/>
      <c r="H296" s="81"/>
      <c r="I296" s="81"/>
      <c r="J296" s="49"/>
      <c r="K296" s="246" t="str">
        <f>IF(E296="","",'OPĆI DIO'!$C$1)</f>
        <v/>
      </c>
      <c r="L296" s="40" t="str">
        <f t="shared" si="26"/>
        <v/>
      </c>
      <c r="M296" s="40" t="str">
        <f t="shared" si="27"/>
        <v/>
      </c>
    </row>
    <row r="297" spans="1:13">
      <c r="A297" s="39" t="str">
        <f>IF(E297="","",VLOOKUP('OPĆI DIO'!$C$1,'OPĆI DIO'!$N$4:$W$137,10,FALSE))</f>
        <v/>
      </c>
      <c r="B297" s="39" t="str">
        <f>IF(E297="","",VLOOKUP('OPĆI DIO'!$C$1,'OPĆI DIO'!$N$4:$W$137,9,FALSE))</f>
        <v/>
      </c>
      <c r="C297" s="83" t="str">
        <f t="shared" si="23"/>
        <v/>
      </c>
      <c r="D297" s="38" t="str">
        <f t="shared" si="24"/>
        <v/>
      </c>
      <c r="E297" s="49"/>
      <c r="F297" s="86" t="str">
        <f t="shared" si="25"/>
        <v/>
      </c>
      <c r="G297" s="81"/>
      <c r="H297" s="81"/>
      <c r="I297" s="81"/>
      <c r="J297" s="49"/>
      <c r="K297" s="246" t="str">
        <f>IF(E297="","",'OPĆI DIO'!$C$1)</f>
        <v/>
      </c>
      <c r="L297" s="40" t="str">
        <f t="shared" si="26"/>
        <v/>
      </c>
      <c r="M297" s="40" t="str">
        <f t="shared" si="27"/>
        <v/>
      </c>
    </row>
    <row r="298" spans="1:13">
      <c r="A298" s="39" t="str">
        <f>IF(E298="","",VLOOKUP('OPĆI DIO'!$C$1,'OPĆI DIO'!$N$4:$W$137,10,FALSE))</f>
        <v/>
      </c>
      <c r="B298" s="39" t="str">
        <f>IF(E298="","",VLOOKUP('OPĆI DIO'!$C$1,'OPĆI DIO'!$N$4:$W$137,9,FALSE))</f>
        <v/>
      </c>
      <c r="C298" s="83" t="str">
        <f t="shared" si="23"/>
        <v/>
      </c>
      <c r="D298" s="38" t="str">
        <f t="shared" si="24"/>
        <v/>
      </c>
      <c r="E298" s="49"/>
      <c r="F298" s="86" t="str">
        <f t="shared" si="25"/>
        <v/>
      </c>
      <c r="G298" s="81"/>
      <c r="H298" s="81"/>
      <c r="I298" s="81"/>
      <c r="J298" s="49"/>
      <c r="K298" s="246" t="str">
        <f>IF(E298="","",'OPĆI DIO'!$C$1)</f>
        <v/>
      </c>
      <c r="L298" s="40" t="str">
        <f t="shared" si="26"/>
        <v/>
      </c>
      <c r="M298" s="40" t="str">
        <f t="shared" si="27"/>
        <v/>
      </c>
    </row>
    <row r="299" spans="1:13">
      <c r="A299" s="39" t="str">
        <f>IF(E299="","",VLOOKUP('OPĆI DIO'!$C$1,'OPĆI DIO'!$N$4:$W$137,10,FALSE))</f>
        <v/>
      </c>
      <c r="B299" s="39" t="str">
        <f>IF(E299="","",VLOOKUP('OPĆI DIO'!$C$1,'OPĆI DIO'!$N$4:$W$137,9,FALSE))</f>
        <v/>
      </c>
      <c r="C299" s="83" t="str">
        <f t="shared" si="23"/>
        <v/>
      </c>
      <c r="D299" s="38" t="str">
        <f t="shared" si="24"/>
        <v/>
      </c>
      <c r="E299" s="49"/>
      <c r="F299" s="86" t="str">
        <f t="shared" si="25"/>
        <v/>
      </c>
      <c r="G299" s="81"/>
      <c r="H299" s="81"/>
      <c r="I299" s="81"/>
      <c r="J299" s="49"/>
      <c r="K299" s="246" t="str">
        <f>IF(E299="","",'OPĆI DIO'!$C$1)</f>
        <v/>
      </c>
      <c r="L299" s="40" t="str">
        <f t="shared" si="26"/>
        <v/>
      </c>
      <c r="M299" s="40" t="str">
        <f t="shared" si="27"/>
        <v/>
      </c>
    </row>
    <row r="300" spans="1:13">
      <c r="A300" s="39" t="str">
        <f>IF(E300="","",VLOOKUP('OPĆI DIO'!$C$1,'OPĆI DIO'!$N$4:$W$137,10,FALSE))</f>
        <v/>
      </c>
      <c r="B300" s="39" t="str">
        <f>IF(E300="","",VLOOKUP('OPĆI DIO'!$C$1,'OPĆI DIO'!$N$4:$W$137,9,FALSE))</f>
        <v/>
      </c>
      <c r="C300" s="83" t="str">
        <f t="shared" si="23"/>
        <v/>
      </c>
      <c r="D300" s="38" t="str">
        <f t="shared" si="24"/>
        <v/>
      </c>
      <c r="E300" s="49"/>
      <c r="F300" s="86" t="str">
        <f t="shared" si="25"/>
        <v/>
      </c>
      <c r="G300" s="81"/>
      <c r="H300" s="81"/>
      <c r="I300" s="81"/>
      <c r="J300" s="49"/>
      <c r="K300" s="246" t="str">
        <f>IF(E300="","",'OPĆI DIO'!$C$1)</f>
        <v/>
      </c>
      <c r="L300" s="40" t="str">
        <f t="shared" si="26"/>
        <v/>
      </c>
      <c r="M300" s="40" t="str">
        <f t="shared" si="27"/>
        <v/>
      </c>
    </row>
    <row r="301" spans="1:13">
      <c r="A301" s="39" t="str">
        <f>IF(E301="","",VLOOKUP('OPĆI DIO'!$C$1,'OPĆI DIO'!$N$4:$W$137,10,FALSE))</f>
        <v/>
      </c>
      <c r="B301" s="39" t="str">
        <f>IF(E301="","",VLOOKUP('OPĆI DIO'!$C$1,'OPĆI DIO'!$N$4:$W$137,9,FALSE))</f>
        <v/>
      </c>
      <c r="C301" s="83" t="str">
        <f t="shared" si="23"/>
        <v/>
      </c>
      <c r="D301" s="38" t="str">
        <f t="shared" si="24"/>
        <v/>
      </c>
      <c r="E301" s="49"/>
      <c r="F301" s="86" t="str">
        <f t="shared" si="25"/>
        <v/>
      </c>
      <c r="G301" s="81"/>
      <c r="H301" s="81"/>
      <c r="I301" s="81"/>
      <c r="J301" s="49"/>
      <c r="K301" s="246" t="str">
        <f>IF(E301="","",'OPĆI DIO'!$C$1)</f>
        <v/>
      </c>
      <c r="L301" s="40" t="str">
        <f t="shared" si="26"/>
        <v/>
      </c>
      <c r="M301" s="40" t="str">
        <f t="shared" si="27"/>
        <v/>
      </c>
    </row>
    <row r="302" spans="1:13">
      <c r="A302" s="39" t="str">
        <f>IF(E302="","",VLOOKUP('OPĆI DIO'!$C$1,'OPĆI DIO'!$N$4:$W$137,10,FALSE))</f>
        <v/>
      </c>
      <c r="B302" s="39" t="str">
        <f>IF(E302="","",VLOOKUP('OPĆI DIO'!$C$1,'OPĆI DIO'!$N$4:$W$137,9,FALSE))</f>
        <v/>
      </c>
      <c r="C302" s="83" t="str">
        <f t="shared" si="23"/>
        <v/>
      </c>
      <c r="D302" s="38" t="str">
        <f t="shared" si="24"/>
        <v/>
      </c>
      <c r="E302" s="49"/>
      <c r="F302" s="86" t="str">
        <f t="shared" si="25"/>
        <v/>
      </c>
      <c r="G302" s="81"/>
      <c r="H302" s="81"/>
      <c r="I302" s="81"/>
      <c r="J302" s="49"/>
      <c r="K302" s="246" t="str">
        <f>IF(E302="","",'OPĆI DIO'!$C$1)</f>
        <v/>
      </c>
      <c r="L302" s="40" t="str">
        <f t="shared" si="26"/>
        <v/>
      </c>
      <c r="M302" s="40" t="str">
        <f t="shared" si="27"/>
        <v/>
      </c>
    </row>
    <row r="303" spans="1:13">
      <c r="A303" s="39" t="str">
        <f>IF(E303="","",VLOOKUP('OPĆI DIO'!$C$1,'OPĆI DIO'!$N$4:$W$137,10,FALSE))</f>
        <v/>
      </c>
      <c r="B303" s="39" t="str">
        <f>IF(E303="","",VLOOKUP('OPĆI DIO'!$C$1,'OPĆI DIO'!$N$4:$W$137,9,FALSE))</f>
        <v/>
      </c>
      <c r="C303" s="83" t="str">
        <f t="shared" si="23"/>
        <v/>
      </c>
      <c r="D303" s="38" t="str">
        <f t="shared" si="24"/>
        <v/>
      </c>
      <c r="E303" s="49"/>
      <c r="F303" s="86" t="str">
        <f t="shared" si="25"/>
        <v/>
      </c>
      <c r="G303" s="81"/>
      <c r="H303" s="81"/>
      <c r="I303" s="81"/>
      <c r="J303" s="49"/>
      <c r="K303" s="246" t="str">
        <f>IF(E303="","",'OPĆI DIO'!$C$1)</f>
        <v/>
      </c>
      <c r="L303" s="40" t="str">
        <f t="shared" si="26"/>
        <v/>
      </c>
      <c r="M303" s="40" t="str">
        <f t="shared" si="27"/>
        <v/>
      </c>
    </row>
    <row r="304" spans="1:13">
      <c r="A304" s="39" t="str">
        <f>IF(E304="","",VLOOKUP('OPĆI DIO'!$C$1,'OPĆI DIO'!$N$4:$W$137,10,FALSE))</f>
        <v/>
      </c>
      <c r="B304" s="39" t="str">
        <f>IF(E304="","",VLOOKUP('OPĆI DIO'!$C$1,'OPĆI DIO'!$N$4:$W$137,9,FALSE))</f>
        <v/>
      </c>
      <c r="C304" s="83" t="str">
        <f t="shared" si="23"/>
        <v/>
      </c>
      <c r="D304" s="38" t="str">
        <f t="shared" si="24"/>
        <v/>
      </c>
      <c r="E304" s="49"/>
      <c r="F304" s="86" t="str">
        <f t="shared" si="25"/>
        <v/>
      </c>
      <c r="G304" s="81"/>
      <c r="H304" s="81"/>
      <c r="I304" s="81"/>
      <c r="J304" s="49"/>
      <c r="K304" s="246" t="str">
        <f>IF(E304="","",'OPĆI DIO'!$C$1)</f>
        <v/>
      </c>
      <c r="L304" s="40" t="str">
        <f t="shared" si="26"/>
        <v/>
      </c>
      <c r="M304" s="40" t="str">
        <f t="shared" si="27"/>
        <v/>
      </c>
    </row>
    <row r="305" spans="1:13">
      <c r="A305" s="39" t="str">
        <f>IF(E305="","",VLOOKUP('OPĆI DIO'!$C$1,'OPĆI DIO'!$N$4:$W$137,10,FALSE))</f>
        <v/>
      </c>
      <c r="B305" s="39" t="str">
        <f>IF(E305="","",VLOOKUP('OPĆI DIO'!$C$1,'OPĆI DIO'!$N$4:$W$137,9,FALSE))</f>
        <v/>
      </c>
      <c r="C305" s="83" t="str">
        <f t="shared" si="23"/>
        <v/>
      </c>
      <c r="D305" s="38" t="str">
        <f t="shared" si="24"/>
        <v/>
      </c>
      <c r="E305" s="49"/>
      <c r="F305" s="86" t="str">
        <f t="shared" si="25"/>
        <v/>
      </c>
      <c r="G305" s="81"/>
      <c r="H305" s="81"/>
      <c r="I305" s="81"/>
      <c r="J305" s="49"/>
      <c r="K305" s="246" t="str">
        <f>IF(E305="","",'OPĆI DIO'!$C$1)</f>
        <v/>
      </c>
      <c r="L305" s="40" t="str">
        <f t="shared" si="26"/>
        <v/>
      </c>
      <c r="M305" s="40" t="str">
        <f t="shared" si="27"/>
        <v/>
      </c>
    </row>
    <row r="306" spans="1:13">
      <c r="A306" s="39" t="str">
        <f>IF(E306="","",VLOOKUP('OPĆI DIO'!$C$1,'OPĆI DIO'!$N$4:$W$137,10,FALSE))</f>
        <v/>
      </c>
      <c r="B306" s="39" t="str">
        <f>IF(E306="","",VLOOKUP('OPĆI DIO'!$C$1,'OPĆI DIO'!$N$4:$W$137,9,FALSE))</f>
        <v/>
      </c>
      <c r="C306" s="83" t="str">
        <f t="shared" si="23"/>
        <v/>
      </c>
      <c r="D306" s="38" t="str">
        <f t="shared" si="24"/>
        <v/>
      </c>
      <c r="E306" s="49"/>
      <c r="F306" s="86" t="str">
        <f t="shared" si="25"/>
        <v/>
      </c>
      <c r="G306" s="81"/>
      <c r="H306" s="81"/>
      <c r="I306" s="81"/>
      <c r="J306" s="49"/>
      <c r="K306" s="246" t="str">
        <f>IF(E306="","",'OPĆI DIO'!$C$1)</f>
        <v/>
      </c>
      <c r="L306" s="40" t="str">
        <f t="shared" si="26"/>
        <v/>
      </c>
      <c r="M306" s="40" t="str">
        <f t="shared" si="27"/>
        <v/>
      </c>
    </row>
    <row r="307" spans="1:13">
      <c r="A307" s="39" t="str">
        <f>IF(E307="","",VLOOKUP('OPĆI DIO'!$C$1,'OPĆI DIO'!$N$4:$W$137,10,FALSE))</f>
        <v/>
      </c>
      <c r="B307" s="39" t="str">
        <f>IF(E307="","",VLOOKUP('OPĆI DIO'!$C$1,'OPĆI DIO'!$N$4:$W$137,9,FALSE))</f>
        <v/>
      </c>
      <c r="C307" s="83" t="str">
        <f t="shared" si="23"/>
        <v/>
      </c>
      <c r="D307" s="38" t="str">
        <f t="shared" si="24"/>
        <v/>
      </c>
      <c r="E307" s="49"/>
      <c r="F307" s="86" t="str">
        <f t="shared" si="25"/>
        <v/>
      </c>
      <c r="G307" s="81"/>
      <c r="H307" s="81"/>
      <c r="I307" s="81"/>
      <c r="J307" s="49"/>
      <c r="K307" s="246" t="str">
        <f>IF(E307="","",'OPĆI DIO'!$C$1)</f>
        <v/>
      </c>
      <c r="L307" s="40" t="str">
        <f t="shared" si="26"/>
        <v/>
      </c>
      <c r="M307" s="40" t="str">
        <f t="shared" si="27"/>
        <v/>
      </c>
    </row>
    <row r="308" spans="1:13">
      <c r="A308" s="39" t="str">
        <f>IF(E308="","",VLOOKUP('OPĆI DIO'!$C$1,'OPĆI DIO'!$N$4:$W$137,10,FALSE))</f>
        <v/>
      </c>
      <c r="B308" s="39" t="str">
        <f>IF(E308="","",VLOOKUP('OPĆI DIO'!$C$1,'OPĆI DIO'!$N$4:$W$137,9,FALSE))</f>
        <v/>
      </c>
      <c r="C308" s="83" t="str">
        <f t="shared" si="23"/>
        <v/>
      </c>
      <c r="D308" s="38" t="str">
        <f t="shared" si="24"/>
        <v/>
      </c>
      <c r="E308" s="49"/>
      <c r="F308" s="86" t="str">
        <f t="shared" si="25"/>
        <v/>
      </c>
      <c r="G308" s="81"/>
      <c r="H308" s="81"/>
      <c r="I308" s="81"/>
      <c r="J308" s="49"/>
      <c r="K308" s="246" t="str">
        <f>IF(E308="","",'OPĆI DIO'!$C$1)</f>
        <v/>
      </c>
      <c r="L308" s="40" t="str">
        <f t="shared" si="26"/>
        <v/>
      </c>
      <c r="M308" s="40" t="str">
        <f t="shared" si="27"/>
        <v/>
      </c>
    </row>
    <row r="309" spans="1:13">
      <c r="A309" s="39" t="str">
        <f>IF(E309="","",VLOOKUP('OPĆI DIO'!$C$1,'OPĆI DIO'!$N$4:$W$137,10,FALSE))</f>
        <v/>
      </c>
      <c r="B309" s="39" t="str">
        <f>IF(E309="","",VLOOKUP('OPĆI DIO'!$C$1,'OPĆI DIO'!$N$4:$W$137,9,FALSE))</f>
        <v/>
      </c>
      <c r="C309" s="83" t="str">
        <f t="shared" si="23"/>
        <v/>
      </c>
      <c r="D309" s="38" t="str">
        <f t="shared" si="24"/>
        <v/>
      </c>
      <c r="E309" s="49"/>
      <c r="F309" s="86" t="str">
        <f t="shared" si="25"/>
        <v/>
      </c>
      <c r="G309" s="81"/>
      <c r="H309" s="81"/>
      <c r="I309" s="81"/>
      <c r="J309" s="49"/>
      <c r="K309" s="246" t="str">
        <f>IF(E309="","",'OPĆI DIO'!$C$1)</f>
        <v/>
      </c>
      <c r="L309" s="40" t="str">
        <f t="shared" si="26"/>
        <v/>
      </c>
      <c r="M309" s="40" t="str">
        <f t="shared" si="27"/>
        <v/>
      </c>
    </row>
    <row r="310" spans="1:13">
      <c r="A310" s="39" t="str">
        <f>IF(E310="","",VLOOKUP('OPĆI DIO'!$C$1,'OPĆI DIO'!$N$4:$W$137,10,FALSE))</f>
        <v/>
      </c>
      <c r="B310" s="39" t="str">
        <f>IF(E310="","",VLOOKUP('OPĆI DIO'!$C$1,'OPĆI DIO'!$N$4:$W$137,9,FALSE))</f>
        <v/>
      </c>
      <c r="C310" s="83" t="str">
        <f t="shared" si="23"/>
        <v/>
      </c>
      <c r="D310" s="38" t="str">
        <f t="shared" si="24"/>
        <v/>
      </c>
      <c r="E310" s="49"/>
      <c r="F310" s="86" t="str">
        <f t="shared" si="25"/>
        <v/>
      </c>
      <c r="G310" s="81"/>
      <c r="H310" s="81"/>
      <c r="I310" s="81"/>
      <c r="J310" s="49"/>
      <c r="K310" s="246" t="str">
        <f>IF(E310="","",'OPĆI DIO'!$C$1)</f>
        <v/>
      </c>
      <c r="L310" s="40" t="str">
        <f t="shared" si="26"/>
        <v/>
      </c>
      <c r="M310" s="40" t="str">
        <f t="shared" si="27"/>
        <v/>
      </c>
    </row>
    <row r="311" spans="1:13">
      <c r="A311" s="39" t="str">
        <f>IF(E311="","",VLOOKUP('OPĆI DIO'!$C$1,'OPĆI DIO'!$N$4:$W$137,10,FALSE))</f>
        <v/>
      </c>
      <c r="B311" s="39" t="str">
        <f>IF(E311="","",VLOOKUP('OPĆI DIO'!$C$1,'OPĆI DIO'!$N$4:$W$137,9,FALSE))</f>
        <v/>
      </c>
      <c r="C311" s="83" t="str">
        <f t="shared" si="23"/>
        <v/>
      </c>
      <c r="D311" s="38" t="str">
        <f t="shared" si="24"/>
        <v/>
      </c>
      <c r="E311" s="49"/>
      <c r="F311" s="86" t="str">
        <f t="shared" si="25"/>
        <v/>
      </c>
      <c r="G311" s="81"/>
      <c r="H311" s="81"/>
      <c r="I311" s="81"/>
      <c r="J311" s="49"/>
      <c r="K311" s="246" t="str">
        <f>IF(E311="","",'OPĆI DIO'!$C$1)</f>
        <v/>
      </c>
      <c r="L311" s="40" t="str">
        <f t="shared" si="26"/>
        <v/>
      </c>
      <c r="M311" s="40" t="str">
        <f t="shared" si="27"/>
        <v/>
      </c>
    </row>
    <row r="312" spans="1:13">
      <c r="A312" s="39" t="str">
        <f>IF(E312="","",VLOOKUP('OPĆI DIO'!$C$1,'OPĆI DIO'!$N$4:$W$137,10,FALSE))</f>
        <v/>
      </c>
      <c r="B312" s="39" t="str">
        <f>IF(E312="","",VLOOKUP('OPĆI DIO'!$C$1,'OPĆI DIO'!$N$4:$W$137,9,FALSE))</f>
        <v/>
      </c>
      <c r="C312" s="83" t="str">
        <f t="shared" si="23"/>
        <v/>
      </c>
      <c r="D312" s="38" t="str">
        <f t="shared" si="24"/>
        <v/>
      </c>
      <c r="E312" s="49"/>
      <c r="F312" s="86" t="str">
        <f t="shared" si="25"/>
        <v/>
      </c>
      <c r="G312" s="81"/>
      <c r="H312" s="81"/>
      <c r="I312" s="81"/>
      <c r="J312" s="49"/>
      <c r="K312" s="246" t="str">
        <f>IF(E312="","",'OPĆI DIO'!$C$1)</f>
        <v/>
      </c>
      <c r="L312" s="40" t="str">
        <f t="shared" si="26"/>
        <v/>
      </c>
      <c r="M312" s="40" t="str">
        <f t="shared" si="27"/>
        <v/>
      </c>
    </row>
    <row r="313" spans="1:13">
      <c r="A313" s="39" t="str">
        <f>IF(E313="","",VLOOKUP('OPĆI DIO'!$C$1,'OPĆI DIO'!$N$4:$W$137,10,FALSE))</f>
        <v/>
      </c>
      <c r="B313" s="39" t="str">
        <f>IF(E313="","",VLOOKUP('OPĆI DIO'!$C$1,'OPĆI DIO'!$N$4:$W$137,9,FALSE))</f>
        <v/>
      </c>
      <c r="C313" s="83" t="str">
        <f t="shared" si="23"/>
        <v/>
      </c>
      <c r="D313" s="38" t="str">
        <f t="shared" si="24"/>
        <v/>
      </c>
      <c r="E313" s="49"/>
      <c r="F313" s="86" t="str">
        <f t="shared" si="25"/>
        <v/>
      </c>
      <c r="G313" s="81"/>
      <c r="H313" s="81"/>
      <c r="I313" s="81"/>
      <c r="J313" s="49"/>
      <c r="K313" s="246" t="str">
        <f>IF(E313="","",'OPĆI DIO'!$C$1)</f>
        <v/>
      </c>
      <c r="L313" s="40" t="str">
        <f t="shared" si="26"/>
        <v/>
      </c>
      <c r="M313" s="40" t="str">
        <f t="shared" si="27"/>
        <v/>
      </c>
    </row>
    <row r="314" spans="1:13">
      <c r="A314" s="39" t="str">
        <f>IF(E314="","",VLOOKUP('OPĆI DIO'!$C$1,'OPĆI DIO'!$N$4:$W$137,10,FALSE))</f>
        <v/>
      </c>
      <c r="B314" s="39" t="str">
        <f>IF(E314="","",VLOOKUP('OPĆI DIO'!$C$1,'OPĆI DIO'!$N$4:$W$137,9,FALSE))</f>
        <v/>
      </c>
      <c r="C314" s="83" t="str">
        <f t="shared" si="23"/>
        <v/>
      </c>
      <c r="D314" s="38" t="str">
        <f t="shared" si="24"/>
        <v/>
      </c>
      <c r="E314" s="49"/>
      <c r="F314" s="86" t="str">
        <f t="shared" si="25"/>
        <v/>
      </c>
      <c r="G314" s="81"/>
      <c r="H314" s="81"/>
      <c r="I314" s="81"/>
      <c r="J314" s="49"/>
      <c r="K314" s="246" t="str">
        <f>IF(E314="","",'OPĆI DIO'!$C$1)</f>
        <v/>
      </c>
      <c r="L314" s="40" t="str">
        <f t="shared" si="26"/>
        <v/>
      </c>
      <c r="M314" s="40" t="str">
        <f t="shared" si="27"/>
        <v/>
      </c>
    </row>
    <row r="315" spans="1:13">
      <c r="A315" s="39" t="str">
        <f>IF(E315="","",VLOOKUP('OPĆI DIO'!$C$1,'OPĆI DIO'!$N$4:$W$137,10,FALSE))</f>
        <v/>
      </c>
      <c r="B315" s="39" t="str">
        <f>IF(E315="","",VLOOKUP('OPĆI DIO'!$C$1,'OPĆI DIO'!$N$4:$W$137,9,FALSE))</f>
        <v/>
      </c>
      <c r="C315" s="83" t="str">
        <f t="shared" si="23"/>
        <v/>
      </c>
      <c r="D315" s="38" t="str">
        <f t="shared" si="24"/>
        <v/>
      </c>
      <c r="E315" s="49"/>
      <c r="F315" s="86" t="str">
        <f t="shared" si="25"/>
        <v/>
      </c>
      <c r="G315" s="81"/>
      <c r="H315" s="81"/>
      <c r="I315" s="81"/>
      <c r="J315" s="49"/>
      <c r="K315" s="246" t="str">
        <f>IF(E315="","",'OPĆI DIO'!$C$1)</f>
        <v/>
      </c>
      <c r="L315" s="40" t="str">
        <f t="shared" si="26"/>
        <v/>
      </c>
      <c r="M315" s="40" t="str">
        <f t="shared" si="27"/>
        <v/>
      </c>
    </row>
    <row r="316" spans="1:13">
      <c r="A316" s="39" t="str">
        <f>IF(E316="","",VLOOKUP('OPĆI DIO'!$C$1,'OPĆI DIO'!$N$4:$W$137,10,FALSE))</f>
        <v/>
      </c>
      <c r="B316" s="39" t="str">
        <f>IF(E316="","",VLOOKUP('OPĆI DIO'!$C$1,'OPĆI DIO'!$N$4:$W$137,9,FALSE))</f>
        <v/>
      </c>
      <c r="C316" s="83" t="str">
        <f t="shared" si="23"/>
        <v/>
      </c>
      <c r="D316" s="38" t="str">
        <f t="shared" si="24"/>
        <v/>
      </c>
      <c r="E316" s="49"/>
      <c r="F316" s="86" t="str">
        <f t="shared" si="25"/>
        <v/>
      </c>
      <c r="G316" s="81"/>
      <c r="H316" s="81"/>
      <c r="I316" s="81"/>
      <c r="J316" s="49"/>
      <c r="K316" s="246" t="str">
        <f>IF(E316="","",'OPĆI DIO'!$C$1)</f>
        <v/>
      </c>
      <c r="L316" s="40" t="str">
        <f t="shared" si="26"/>
        <v/>
      </c>
      <c r="M316" s="40" t="str">
        <f t="shared" si="27"/>
        <v/>
      </c>
    </row>
    <row r="317" spans="1:13">
      <c r="A317" s="39" t="str">
        <f>IF(E317="","",VLOOKUP('OPĆI DIO'!$C$1,'OPĆI DIO'!$N$4:$W$137,10,FALSE))</f>
        <v/>
      </c>
      <c r="B317" s="39" t="str">
        <f>IF(E317="","",VLOOKUP('OPĆI DIO'!$C$1,'OPĆI DIO'!$N$4:$W$137,9,FALSE))</f>
        <v/>
      </c>
      <c r="C317" s="83" t="str">
        <f t="shared" si="23"/>
        <v/>
      </c>
      <c r="D317" s="38" t="str">
        <f t="shared" si="24"/>
        <v/>
      </c>
      <c r="E317" s="49"/>
      <c r="F317" s="86" t="str">
        <f t="shared" si="25"/>
        <v/>
      </c>
      <c r="G317" s="81"/>
      <c r="H317" s="81"/>
      <c r="I317" s="81"/>
      <c r="J317" s="49"/>
      <c r="K317" s="246" t="str">
        <f>IF(E317="","",'OPĆI DIO'!$C$1)</f>
        <v/>
      </c>
      <c r="L317" s="40" t="str">
        <f t="shared" si="26"/>
        <v/>
      </c>
      <c r="M317" s="40" t="str">
        <f t="shared" si="27"/>
        <v/>
      </c>
    </row>
    <row r="318" spans="1:13">
      <c r="A318" s="39" t="str">
        <f>IF(E318="","",VLOOKUP('OPĆI DIO'!$C$1,'OPĆI DIO'!$N$4:$W$137,10,FALSE))</f>
        <v/>
      </c>
      <c r="B318" s="39" t="str">
        <f>IF(E318="","",VLOOKUP('OPĆI DIO'!$C$1,'OPĆI DIO'!$N$4:$W$137,9,FALSE))</f>
        <v/>
      </c>
      <c r="C318" s="83" t="str">
        <f t="shared" si="23"/>
        <v/>
      </c>
      <c r="D318" s="38" t="str">
        <f t="shared" si="24"/>
        <v/>
      </c>
      <c r="E318" s="49"/>
      <c r="F318" s="86" t="str">
        <f t="shared" si="25"/>
        <v/>
      </c>
      <c r="G318" s="81"/>
      <c r="H318" s="81"/>
      <c r="I318" s="81"/>
      <c r="J318" s="49"/>
      <c r="K318" s="246" t="str">
        <f>IF(E318="","",'OPĆI DIO'!$C$1)</f>
        <v/>
      </c>
      <c r="L318" s="40" t="str">
        <f t="shared" si="26"/>
        <v/>
      </c>
      <c r="M318" s="40" t="str">
        <f t="shared" si="27"/>
        <v/>
      </c>
    </row>
    <row r="319" spans="1:13">
      <c r="A319" s="39" t="str">
        <f>IF(E319="","",VLOOKUP('OPĆI DIO'!$C$1,'OPĆI DIO'!$N$4:$W$137,10,FALSE))</f>
        <v/>
      </c>
      <c r="B319" s="39" t="str">
        <f>IF(E319="","",VLOOKUP('OPĆI DIO'!$C$1,'OPĆI DIO'!$N$4:$W$137,9,FALSE))</f>
        <v/>
      </c>
      <c r="C319" s="83" t="str">
        <f t="shared" si="23"/>
        <v/>
      </c>
      <c r="D319" s="38" t="str">
        <f t="shared" si="24"/>
        <v/>
      </c>
      <c r="E319" s="49"/>
      <c r="F319" s="86" t="str">
        <f t="shared" si="25"/>
        <v/>
      </c>
      <c r="G319" s="81"/>
      <c r="H319" s="81"/>
      <c r="I319" s="81"/>
      <c r="J319" s="49"/>
      <c r="K319" s="246" t="str">
        <f>IF(E319="","",'OPĆI DIO'!$C$1)</f>
        <v/>
      </c>
      <c r="L319" s="40" t="str">
        <f t="shared" si="26"/>
        <v/>
      </c>
      <c r="M319" s="40" t="str">
        <f t="shared" si="27"/>
        <v/>
      </c>
    </row>
    <row r="320" spans="1:13">
      <c r="A320" s="39" t="str">
        <f>IF(E320="","",VLOOKUP('OPĆI DIO'!$C$1,'OPĆI DIO'!$N$4:$W$137,10,FALSE))</f>
        <v/>
      </c>
      <c r="B320" s="39" t="str">
        <f>IF(E320="","",VLOOKUP('OPĆI DIO'!$C$1,'OPĆI DIO'!$N$4:$W$137,9,FALSE))</f>
        <v/>
      </c>
      <c r="C320" s="83" t="str">
        <f t="shared" si="23"/>
        <v/>
      </c>
      <c r="D320" s="38" t="str">
        <f t="shared" si="24"/>
        <v/>
      </c>
      <c r="E320" s="49"/>
      <c r="F320" s="86" t="str">
        <f t="shared" si="25"/>
        <v/>
      </c>
      <c r="G320" s="81"/>
      <c r="H320" s="81"/>
      <c r="I320" s="81"/>
      <c r="J320" s="49"/>
      <c r="K320" s="246" t="str">
        <f>IF(E320="","",'OPĆI DIO'!$C$1)</f>
        <v/>
      </c>
      <c r="L320" s="40" t="str">
        <f t="shared" si="26"/>
        <v/>
      </c>
      <c r="M320" s="40" t="str">
        <f t="shared" si="27"/>
        <v/>
      </c>
    </row>
    <row r="321" spans="1:13">
      <c r="A321" s="39" t="str">
        <f>IF(E321="","",VLOOKUP('OPĆI DIO'!$C$1,'OPĆI DIO'!$N$4:$W$137,10,FALSE))</f>
        <v/>
      </c>
      <c r="B321" s="39" t="str">
        <f>IF(E321="","",VLOOKUP('OPĆI DIO'!$C$1,'OPĆI DIO'!$N$4:$W$137,9,FALSE))</f>
        <v/>
      </c>
      <c r="C321" s="83" t="str">
        <f t="shared" si="23"/>
        <v/>
      </c>
      <c r="D321" s="38" t="str">
        <f t="shared" si="24"/>
        <v/>
      </c>
      <c r="E321" s="49"/>
      <c r="F321" s="86" t="str">
        <f t="shared" si="25"/>
        <v/>
      </c>
      <c r="G321" s="81"/>
      <c r="H321" s="81"/>
      <c r="I321" s="81"/>
      <c r="J321" s="49"/>
      <c r="K321" s="246" t="str">
        <f>IF(E321="","",'OPĆI DIO'!$C$1)</f>
        <v/>
      </c>
      <c r="L321" s="40" t="str">
        <f t="shared" si="26"/>
        <v/>
      </c>
      <c r="M321" s="40" t="str">
        <f t="shared" si="27"/>
        <v/>
      </c>
    </row>
    <row r="322" spans="1:13">
      <c r="A322" s="39" t="str">
        <f>IF(E322="","",VLOOKUP('OPĆI DIO'!$C$1,'OPĆI DIO'!$N$4:$W$137,10,FALSE))</f>
        <v/>
      </c>
      <c r="B322" s="39" t="str">
        <f>IF(E322="","",VLOOKUP('OPĆI DIO'!$C$1,'OPĆI DIO'!$N$4:$W$137,9,FALSE))</f>
        <v/>
      </c>
      <c r="C322" s="83" t="str">
        <f t="shared" si="23"/>
        <v/>
      </c>
      <c r="D322" s="38" t="str">
        <f t="shared" si="24"/>
        <v/>
      </c>
      <c r="E322" s="49"/>
      <c r="F322" s="86" t="str">
        <f t="shared" si="25"/>
        <v/>
      </c>
      <c r="G322" s="81"/>
      <c r="H322" s="81"/>
      <c r="I322" s="81"/>
      <c r="J322" s="49"/>
      <c r="K322" s="246" t="str">
        <f>IF(E322="","",'OPĆI DIO'!$C$1)</f>
        <v/>
      </c>
      <c r="L322" s="40" t="str">
        <f t="shared" si="26"/>
        <v/>
      </c>
      <c r="M322" s="40" t="str">
        <f t="shared" si="27"/>
        <v/>
      </c>
    </row>
    <row r="323" spans="1:13">
      <c r="A323" s="39" t="str">
        <f>IF(E323="","",VLOOKUP('OPĆI DIO'!$C$1,'OPĆI DIO'!$N$4:$W$137,10,FALSE))</f>
        <v/>
      </c>
      <c r="B323" s="39" t="str">
        <f>IF(E323="","",VLOOKUP('OPĆI DIO'!$C$1,'OPĆI DIO'!$N$4:$W$137,9,FALSE))</f>
        <v/>
      </c>
      <c r="C323" s="83" t="str">
        <f t="shared" ref="C323:C386" si="28">IFERROR(VLOOKUP(E323,$R$6:$U$113,3,FALSE),"")</f>
        <v/>
      </c>
      <c r="D323" s="38" t="str">
        <f t="shared" ref="D323:D386" si="29">IFERROR(VLOOKUP(E323,$R$6:$U$113,4,FALSE),"")</f>
        <v/>
      </c>
      <c r="E323" s="49"/>
      <c r="F323" s="86" t="str">
        <f t="shared" ref="F323:F386" si="30">IFERROR(VLOOKUP(E323,$R$6:$U$113,2,FALSE),"")</f>
        <v/>
      </c>
      <c r="G323" s="81"/>
      <c r="H323" s="81"/>
      <c r="I323" s="81"/>
      <c r="J323" s="49"/>
      <c r="K323" s="246" t="str">
        <f>IF(E323="","",'OPĆI DIO'!$C$1)</f>
        <v/>
      </c>
      <c r="L323" s="40" t="str">
        <f t="shared" si="26"/>
        <v/>
      </c>
      <c r="M323" s="40" t="str">
        <f t="shared" si="27"/>
        <v/>
      </c>
    </row>
    <row r="324" spans="1:13">
      <c r="A324" s="39" t="str">
        <f>IF(E324="","",VLOOKUP('OPĆI DIO'!$C$1,'OPĆI DIO'!$N$4:$W$137,10,FALSE))</f>
        <v/>
      </c>
      <c r="B324" s="39" t="str">
        <f>IF(E324="","",VLOOKUP('OPĆI DIO'!$C$1,'OPĆI DIO'!$N$4:$W$137,9,FALSE))</f>
        <v/>
      </c>
      <c r="C324" s="83" t="str">
        <f t="shared" si="28"/>
        <v/>
      </c>
      <c r="D324" s="38" t="str">
        <f t="shared" si="29"/>
        <v/>
      </c>
      <c r="E324" s="49"/>
      <c r="F324" s="86" t="str">
        <f t="shared" si="30"/>
        <v/>
      </c>
      <c r="G324" s="81"/>
      <c r="H324" s="81"/>
      <c r="I324" s="81"/>
      <c r="J324" s="49"/>
      <c r="K324" s="246" t="str">
        <f>IF(E324="","",'OPĆI DIO'!$C$1)</f>
        <v/>
      </c>
      <c r="L324" s="40" t="str">
        <f t="shared" ref="L324:L387" si="31">LEFT(E324,2)</f>
        <v/>
      </c>
      <c r="M324" s="40" t="str">
        <f t="shared" ref="M324:M387" si="32">LEFT(E324,3)</f>
        <v/>
      </c>
    </row>
    <row r="325" spans="1:13">
      <c r="A325" s="39" t="str">
        <f>IF(E325="","",VLOOKUP('OPĆI DIO'!$C$1,'OPĆI DIO'!$N$4:$W$137,10,FALSE))</f>
        <v/>
      </c>
      <c r="B325" s="39" t="str">
        <f>IF(E325="","",VLOOKUP('OPĆI DIO'!$C$1,'OPĆI DIO'!$N$4:$W$137,9,FALSE))</f>
        <v/>
      </c>
      <c r="C325" s="83" t="str">
        <f t="shared" si="28"/>
        <v/>
      </c>
      <c r="D325" s="38" t="str">
        <f t="shared" si="29"/>
        <v/>
      </c>
      <c r="E325" s="49"/>
      <c r="F325" s="86" t="str">
        <f t="shared" si="30"/>
        <v/>
      </c>
      <c r="G325" s="81"/>
      <c r="H325" s="81"/>
      <c r="I325" s="81"/>
      <c r="J325" s="49"/>
      <c r="K325" s="246" t="str">
        <f>IF(E325="","",'OPĆI DIO'!$C$1)</f>
        <v/>
      </c>
      <c r="L325" s="40" t="str">
        <f t="shared" si="31"/>
        <v/>
      </c>
      <c r="M325" s="40" t="str">
        <f t="shared" si="32"/>
        <v/>
      </c>
    </row>
    <row r="326" spans="1:13">
      <c r="A326" s="39" t="str">
        <f>IF(E326="","",VLOOKUP('OPĆI DIO'!$C$1,'OPĆI DIO'!$N$4:$W$137,10,FALSE))</f>
        <v/>
      </c>
      <c r="B326" s="39" t="str">
        <f>IF(E326="","",VLOOKUP('OPĆI DIO'!$C$1,'OPĆI DIO'!$N$4:$W$137,9,FALSE))</f>
        <v/>
      </c>
      <c r="C326" s="83" t="str">
        <f t="shared" si="28"/>
        <v/>
      </c>
      <c r="D326" s="38" t="str">
        <f t="shared" si="29"/>
        <v/>
      </c>
      <c r="E326" s="49"/>
      <c r="F326" s="86" t="str">
        <f t="shared" si="30"/>
        <v/>
      </c>
      <c r="G326" s="81"/>
      <c r="H326" s="81"/>
      <c r="I326" s="81"/>
      <c r="J326" s="49"/>
      <c r="K326" s="246" t="str">
        <f>IF(E326="","",'OPĆI DIO'!$C$1)</f>
        <v/>
      </c>
      <c r="L326" s="40" t="str">
        <f t="shared" si="31"/>
        <v/>
      </c>
      <c r="M326" s="40" t="str">
        <f t="shared" si="32"/>
        <v/>
      </c>
    </row>
    <row r="327" spans="1:13">
      <c r="A327" s="39" t="str">
        <f>IF(E327="","",VLOOKUP('OPĆI DIO'!$C$1,'OPĆI DIO'!$N$4:$W$137,10,FALSE))</f>
        <v/>
      </c>
      <c r="B327" s="39" t="str">
        <f>IF(E327="","",VLOOKUP('OPĆI DIO'!$C$1,'OPĆI DIO'!$N$4:$W$137,9,FALSE))</f>
        <v/>
      </c>
      <c r="C327" s="83" t="str">
        <f t="shared" si="28"/>
        <v/>
      </c>
      <c r="D327" s="38" t="str">
        <f t="shared" si="29"/>
        <v/>
      </c>
      <c r="E327" s="49"/>
      <c r="F327" s="86" t="str">
        <f t="shared" si="30"/>
        <v/>
      </c>
      <c r="G327" s="81"/>
      <c r="H327" s="81"/>
      <c r="I327" s="81"/>
      <c r="J327" s="49"/>
      <c r="K327" s="246" t="str">
        <f>IF(E327="","",'OPĆI DIO'!$C$1)</f>
        <v/>
      </c>
      <c r="L327" s="40" t="str">
        <f t="shared" si="31"/>
        <v/>
      </c>
      <c r="M327" s="40" t="str">
        <f t="shared" si="32"/>
        <v/>
      </c>
    </row>
    <row r="328" spans="1:13">
      <c r="A328" s="39" t="str">
        <f>IF(E328="","",VLOOKUP('OPĆI DIO'!$C$1,'OPĆI DIO'!$N$4:$W$137,10,FALSE))</f>
        <v/>
      </c>
      <c r="B328" s="39" t="str">
        <f>IF(E328="","",VLOOKUP('OPĆI DIO'!$C$1,'OPĆI DIO'!$N$4:$W$137,9,FALSE))</f>
        <v/>
      </c>
      <c r="C328" s="83" t="str">
        <f t="shared" si="28"/>
        <v/>
      </c>
      <c r="D328" s="38" t="str">
        <f t="shared" si="29"/>
        <v/>
      </c>
      <c r="E328" s="49"/>
      <c r="F328" s="86" t="str">
        <f t="shared" si="30"/>
        <v/>
      </c>
      <c r="G328" s="81"/>
      <c r="H328" s="81"/>
      <c r="I328" s="81"/>
      <c r="J328" s="49"/>
      <c r="K328" s="246" t="str">
        <f>IF(E328="","",'OPĆI DIO'!$C$1)</f>
        <v/>
      </c>
      <c r="L328" s="40" t="str">
        <f t="shared" si="31"/>
        <v/>
      </c>
      <c r="M328" s="40" t="str">
        <f t="shared" si="32"/>
        <v/>
      </c>
    </row>
    <row r="329" spans="1:13">
      <c r="A329" s="39" t="str">
        <f>IF(E329="","",VLOOKUP('OPĆI DIO'!$C$1,'OPĆI DIO'!$N$4:$W$137,10,FALSE))</f>
        <v/>
      </c>
      <c r="B329" s="39" t="str">
        <f>IF(E329="","",VLOOKUP('OPĆI DIO'!$C$1,'OPĆI DIO'!$N$4:$W$137,9,FALSE))</f>
        <v/>
      </c>
      <c r="C329" s="83" t="str">
        <f t="shared" si="28"/>
        <v/>
      </c>
      <c r="D329" s="38" t="str">
        <f t="shared" si="29"/>
        <v/>
      </c>
      <c r="E329" s="49"/>
      <c r="F329" s="86" t="str">
        <f t="shared" si="30"/>
        <v/>
      </c>
      <c r="G329" s="81"/>
      <c r="H329" s="81"/>
      <c r="I329" s="81"/>
      <c r="J329" s="49"/>
      <c r="K329" s="246" t="str">
        <f>IF(E329="","",'OPĆI DIO'!$C$1)</f>
        <v/>
      </c>
      <c r="L329" s="40" t="str">
        <f t="shared" si="31"/>
        <v/>
      </c>
      <c r="M329" s="40" t="str">
        <f t="shared" si="32"/>
        <v/>
      </c>
    </row>
    <row r="330" spans="1:13">
      <c r="A330" s="39" t="str">
        <f>IF(E330="","",VLOOKUP('OPĆI DIO'!$C$1,'OPĆI DIO'!$N$4:$W$137,10,FALSE))</f>
        <v/>
      </c>
      <c r="B330" s="39" t="str">
        <f>IF(E330="","",VLOOKUP('OPĆI DIO'!$C$1,'OPĆI DIO'!$N$4:$W$137,9,FALSE))</f>
        <v/>
      </c>
      <c r="C330" s="83" t="str">
        <f t="shared" si="28"/>
        <v/>
      </c>
      <c r="D330" s="38" t="str">
        <f t="shared" si="29"/>
        <v/>
      </c>
      <c r="E330" s="49"/>
      <c r="F330" s="86" t="str">
        <f t="shared" si="30"/>
        <v/>
      </c>
      <c r="G330" s="81"/>
      <c r="H330" s="81"/>
      <c r="I330" s="81"/>
      <c r="J330" s="49"/>
      <c r="K330" s="246" t="str">
        <f>IF(E330="","",'OPĆI DIO'!$C$1)</f>
        <v/>
      </c>
      <c r="L330" s="40" t="str">
        <f t="shared" si="31"/>
        <v/>
      </c>
      <c r="M330" s="40" t="str">
        <f t="shared" si="32"/>
        <v/>
      </c>
    </row>
    <row r="331" spans="1:13">
      <c r="A331" s="39" t="str">
        <f>IF(E331="","",VLOOKUP('OPĆI DIO'!$C$1,'OPĆI DIO'!$N$4:$W$137,10,FALSE))</f>
        <v/>
      </c>
      <c r="B331" s="39" t="str">
        <f>IF(E331="","",VLOOKUP('OPĆI DIO'!$C$1,'OPĆI DIO'!$N$4:$W$137,9,FALSE))</f>
        <v/>
      </c>
      <c r="C331" s="83" t="str">
        <f t="shared" si="28"/>
        <v/>
      </c>
      <c r="D331" s="38" t="str">
        <f t="shared" si="29"/>
        <v/>
      </c>
      <c r="E331" s="49"/>
      <c r="F331" s="86" t="str">
        <f t="shared" si="30"/>
        <v/>
      </c>
      <c r="G331" s="81"/>
      <c r="H331" s="81"/>
      <c r="I331" s="81"/>
      <c r="J331" s="49"/>
      <c r="K331" s="246" t="str">
        <f>IF(E331="","",'OPĆI DIO'!$C$1)</f>
        <v/>
      </c>
      <c r="L331" s="40" t="str">
        <f t="shared" si="31"/>
        <v/>
      </c>
      <c r="M331" s="40" t="str">
        <f t="shared" si="32"/>
        <v/>
      </c>
    </row>
    <row r="332" spans="1:13">
      <c r="A332" s="39" t="str">
        <f>IF(E332="","",VLOOKUP('OPĆI DIO'!$C$1,'OPĆI DIO'!$N$4:$W$137,10,FALSE))</f>
        <v/>
      </c>
      <c r="B332" s="39" t="str">
        <f>IF(E332="","",VLOOKUP('OPĆI DIO'!$C$1,'OPĆI DIO'!$N$4:$W$137,9,FALSE))</f>
        <v/>
      </c>
      <c r="C332" s="83" t="str">
        <f t="shared" si="28"/>
        <v/>
      </c>
      <c r="D332" s="38" t="str">
        <f t="shared" si="29"/>
        <v/>
      </c>
      <c r="E332" s="49"/>
      <c r="F332" s="86" t="str">
        <f t="shared" si="30"/>
        <v/>
      </c>
      <c r="G332" s="81"/>
      <c r="H332" s="81"/>
      <c r="I332" s="81"/>
      <c r="J332" s="49"/>
      <c r="K332" s="246" t="str">
        <f>IF(E332="","",'OPĆI DIO'!$C$1)</f>
        <v/>
      </c>
      <c r="L332" s="40" t="str">
        <f t="shared" si="31"/>
        <v/>
      </c>
      <c r="M332" s="40" t="str">
        <f t="shared" si="32"/>
        <v/>
      </c>
    </row>
    <row r="333" spans="1:13">
      <c r="A333" s="39" t="str">
        <f>IF(E333="","",VLOOKUP('OPĆI DIO'!$C$1,'OPĆI DIO'!$N$4:$W$137,10,FALSE))</f>
        <v/>
      </c>
      <c r="B333" s="39" t="str">
        <f>IF(E333="","",VLOOKUP('OPĆI DIO'!$C$1,'OPĆI DIO'!$N$4:$W$137,9,FALSE))</f>
        <v/>
      </c>
      <c r="C333" s="83" t="str">
        <f t="shared" si="28"/>
        <v/>
      </c>
      <c r="D333" s="38" t="str">
        <f t="shared" si="29"/>
        <v/>
      </c>
      <c r="E333" s="49"/>
      <c r="F333" s="86" t="str">
        <f t="shared" si="30"/>
        <v/>
      </c>
      <c r="G333" s="81"/>
      <c r="H333" s="81"/>
      <c r="I333" s="81"/>
      <c r="J333" s="49"/>
      <c r="K333" s="246" t="str">
        <f>IF(E333="","",'OPĆI DIO'!$C$1)</f>
        <v/>
      </c>
      <c r="L333" s="40" t="str">
        <f t="shared" si="31"/>
        <v/>
      </c>
      <c r="M333" s="40" t="str">
        <f t="shared" si="32"/>
        <v/>
      </c>
    </row>
    <row r="334" spans="1:13">
      <c r="A334" s="39" t="str">
        <f>IF(E334="","",VLOOKUP('OPĆI DIO'!$C$1,'OPĆI DIO'!$N$4:$W$137,10,FALSE))</f>
        <v/>
      </c>
      <c r="B334" s="39" t="str">
        <f>IF(E334="","",VLOOKUP('OPĆI DIO'!$C$1,'OPĆI DIO'!$N$4:$W$137,9,FALSE))</f>
        <v/>
      </c>
      <c r="C334" s="83" t="str">
        <f t="shared" si="28"/>
        <v/>
      </c>
      <c r="D334" s="38" t="str">
        <f t="shared" si="29"/>
        <v/>
      </c>
      <c r="E334" s="49"/>
      <c r="F334" s="86" t="str">
        <f t="shared" si="30"/>
        <v/>
      </c>
      <c r="G334" s="81"/>
      <c r="H334" s="81"/>
      <c r="I334" s="81"/>
      <c r="J334" s="49"/>
      <c r="K334" s="246" t="str">
        <f>IF(E334="","",'OPĆI DIO'!$C$1)</f>
        <v/>
      </c>
      <c r="L334" s="40" t="str">
        <f t="shared" si="31"/>
        <v/>
      </c>
      <c r="M334" s="40" t="str">
        <f t="shared" si="32"/>
        <v/>
      </c>
    </row>
    <row r="335" spans="1:13">
      <c r="A335" s="39" t="str">
        <f>IF(E335="","",VLOOKUP('OPĆI DIO'!$C$1,'OPĆI DIO'!$N$4:$W$137,10,FALSE))</f>
        <v/>
      </c>
      <c r="B335" s="39" t="str">
        <f>IF(E335="","",VLOOKUP('OPĆI DIO'!$C$1,'OPĆI DIO'!$N$4:$W$137,9,FALSE))</f>
        <v/>
      </c>
      <c r="C335" s="83" t="str">
        <f t="shared" si="28"/>
        <v/>
      </c>
      <c r="D335" s="38" t="str">
        <f t="shared" si="29"/>
        <v/>
      </c>
      <c r="E335" s="49"/>
      <c r="F335" s="86" t="str">
        <f t="shared" si="30"/>
        <v/>
      </c>
      <c r="G335" s="81"/>
      <c r="H335" s="81"/>
      <c r="I335" s="81"/>
      <c r="J335" s="49"/>
      <c r="K335" s="246" t="str">
        <f>IF(E335="","",'OPĆI DIO'!$C$1)</f>
        <v/>
      </c>
      <c r="L335" s="40" t="str">
        <f t="shared" si="31"/>
        <v/>
      </c>
      <c r="M335" s="40" t="str">
        <f t="shared" si="32"/>
        <v/>
      </c>
    </row>
    <row r="336" spans="1:13">
      <c r="A336" s="39" t="str">
        <f>IF(E336="","",VLOOKUP('OPĆI DIO'!$C$1,'OPĆI DIO'!$N$4:$W$137,10,FALSE))</f>
        <v/>
      </c>
      <c r="B336" s="39" t="str">
        <f>IF(E336="","",VLOOKUP('OPĆI DIO'!$C$1,'OPĆI DIO'!$N$4:$W$137,9,FALSE))</f>
        <v/>
      </c>
      <c r="C336" s="83" t="str">
        <f t="shared" si="28"/>
        <v/>
      </c>
      <c r="D336" s="38" t="str">
        <f t="shared" si="29"/>
        <v/>
      </c>
      <c r="E336" s="49"/>
      <c r="F336" s="86" t="str">
        <f t="shared" si="30"/>
        <v/>
      </c>
      <c r="G336" s="81"/>
      <c r="H336" s="81"/>
      <c r="I336" s="81"/>
      <c r="J336" s="49"/>
      <c r="K336" s="246" t="str">
        <f>IF(E336="","",'OPĆI DIO'!$C$1)</f>
        <v/>
      </c>
      <c r="L336" s="40" t="str">
        <f t="shared" si="31"/>
        <v/>
      </c>
      <c r="M336" s="40" t="str">
        <f t="shared" si="32"/>
        <v/>
      </c>
    </row>
    <row r="337" spans="1:13">
      <c r="A337" s="39" t="str">
        <f>IF(E337="","",VLOOKUP('OPĆI DIO'!$C$1,'OPĆI DIO'!$N$4:$W$137,10,FALSE))</f>
        <v/>
      </c>
      <c r="B337" s="39" t="str">
        <f>IF(E337="","",VLOOKUP('OPĆI DIO'!$C$1,'OPĆI DIO'!$N$4:$W$137,9,FALSE))</f>
        <v/>
      </c>
      <c r="C337" s="83" t="str">
        <f t="shared" si="28"/>
        <v/>
      </c>
      <c r="D337" s="38" t="str">
        <f t="shared" si="29"/>
        <v/>
      </c>
      <c r="E337" s="49"/>
      <c r="F337" s="86" t="str">
        <f t="shared" si="30"/>
        <v/>
      </c>
      <c r="G337" s="81"/>
      <c r="H337" s="81"/>
      <c r="I337" s="81"/>
      <c r="J337" s="49"/>
      <c r="K337" s="246" t="str">
        <f>IF(E337="","",'OPĆI DIO'!$C$1)</f>
        <v/>
      </c>
      <c r="L337" s="40" t="str">
        <f t="shared" si="31"/>
        <v/>
      </c>
      <c r="M337" s="40" t="str">
        <f t="shared" si="32"/>
        <v/>
      </c>
    </row>
    <row r="338" spans="1:13">
      <c r="A338" s="39" t="str">
        <f>IF(E338="","",VLOOKUP('OPĆI DIO'!$C$1,'OPĆI DIO'!$N$4:$W$137,10,FALSE))</f>
        <v/>
      </c>
      <c r="B338" s="39" t="str">
        <f>IF(E338="","",VLOOKUP('OPĆI DIO'!$C$1,'OPĆI DIO'!$N$4:$W$137,9,FALSE))</f>
        <v/>
      </c>
      <c r="C338" s="83" t="str">
        <f t="shared" si="28"/>
        <v/>
      </c>
      <c r="D338" s="38" t="str">
        <f t="shared" si="29"/>
        <v/>
      </c>
      <c r="E338" s="49"/>
      <c r="F338" s="86" t="str">
        <f t="shared" si="30"/>
        <v/>
      </c>
      <c r="G338" s="81"/>
      <c r="H338" s="81"/>
      <c r="I338" s="81"/>
      <c r="J338" s="49"/>
      <c r="K338" s="246" t="str">
        <f>IF(E338="","",'OPĆI DIO'!$C$1)</f>
        <v/>
      </c>
      <c r="L338" s="40" t="str">
        <f t="shared" si="31"/>
        <v/>
      </c>
      <c r="M338" s="40" t="str">
        <f t="shared" si="32"/>
        <v/>
      </c>
    </row>
    <row r="339" spans="1:13">
      <c r="A339" s="39" t="str">
        <f>IF(E339="","",VLOOKUP('OPĆI DIO'!$C$1,'OPĆI DIO'!$N$4:$W$137,10,FALSE))</f>
        <v/>
      </c>
      <c r="B339" s="39" t="str">
        <f>IF(E339="","",VLOOKUP('OPĆI DIO'!$C$1,'OPĆI DIO'!$N$4:$W$137,9,FALSE))</f>
        <v/>
      </c>
      <c r="C339" s="83" t="str">
        <f t="shared" si="28"/>
        <v/>
      </c>
      <c r="D339" s="38" t="str">
        <f t="shared" si="29"/>
        <v/>
      </c>
      <c r="E339" s="49"/>
      <c r="F339" s="86" t="str">
        <f t="shared" si="30"/>
        <v/>
      </c>
      <c r="G339" s="81"/>
      <c r="H339" s="81"/>
      <c r="I339" s="81"/>
      <c r="J339" s="49"/>
      <c r="K339" s="246" t="str">
        <f>IF(E339="","",'OPĆI DIO'!$C$1)</f>
        <v/>
      </c>
      <c r="L339" s="40" t="str">
        <f t="shared" si="31"/>
        <v/>
      </c>
      <c r="M339" s="40" t="str">
        <f t="shared" si="32"/>
        <v/>
      </c>
    </row>
    <row r="340" spans="1:13">
      <c r="A340" s="39" t="str">
        <f>IF(E340="","",VLOOKUP('OPĆI DIO'!$C$1,'OPĆI DIO'!$N$4:$W$137,10,FALSE))</f>
        <v/>
      </c>
      <c r="B340" s="39" t="str">
        <f>IF(E340="","",VLOOKUP('OPĆI DIO'!$C$1,'OPĆI DIO'!$N$4:$W$137,9,FALSE))</f>
        <v/>
      </c>
      <c r="C340" s="83" t="str">
        <f t="shared" si="28"/>
        <v/>
      </c>
      <c r="D340" s="38" t="str">
        <f t="shared" si="29"/>
        <v/>
      </c>
      <c r="E340" s="49"/>
      <c r="F340" s="86" t="str">
        <f t="shared" si="30"/>
        <v/>
      </c>
      <c r="G340" s="81"/>
      <c r="H340" s="81"/>
      <c r="I340" s="81"/>
      <c r="J340" s="49"/>
      <c r="K340" s="246" t="str">
        <f>IF(E340="","",'OPĆI DIO'!$C$1)</f>
        <v/>
      </c>
      <c r="L340" s="40" t="str">
        <f t="shared" si="31"/>
        <v/>
      </c>
      <c r="M340" s="40" t="str">
        <f t="shared" si="32"/>
        <v/>
      </c>
    </row>
    <row r="341" spans="1:13">
      <c r="A341" s="39" t="str">
        <f>IF(E341="","",VLOOKUP('OPĆI DIO'!$C$1,'OPĆI DIO'!$N$4:$W$137,10,FALSE))</f>
        <v/>
      </c>
      <c r="B341" s="39" t="str">
        <f>IF(E341="","",VLOOKUP('OPĆI DIO'!$C$1,'OPĆI DIO'!$N$4:$W$137,9,FALSE))</f>
        <v/>
      </c>
      <c r="C341" s="83" t="str">
        <f t="shared" si="28"/>
        <v/>
      </c>
      <c r="D341" s="38" t="str">
        <f t="shared" si="29"/>
        <v/>
      </c>
      <c r="E341" s="49"/>
      <c r="F341" s="86" t="str">
        <f t="shared" si="30"/>
        <v/>
      </c>
      <c r="G341" s="81"/>
      <c r="H341" s="81"/>
      <c r="I341" s="81"/>
      <c r="J341" s="49"/>
      <c r="K341" s="246" t="str">
        <f>IF(E341="","",'OPĆI DIO'!$C$1)</f>
        <v/>
      </c>
      <c r="L341" s="40" t="str">
        <f t="shared" si="31"/>
        <v/>
      </c>
      <c r="M341" s="40" t="str">
        <f t="shared" si="32"/>
        <v/>
      </c>
    </row>
    <row r="342" spans="1:13">
      <c r="A342" s="39" t="str">
        <f>IF(E342="","",VLOOKUP('OPĆI DIO'!$C$1,'OPĆI DIO'!$N$4:$W$137,10,FALSE))</f>
        <v/>
      </c>
      <c r="B342" s="39" t="str">
        <f>IF(E342="","",VLOOKUP('OPĆI DIO'!$C$1,'OPĆI DIO'!$N$4:$W$137,9,FALSE))</f>
        <v/>
      </c>
      <c r="C342" s="83" t="str">
        <f t="shared" si="28"/>
        <v/>
      </c>
      <c r="D342" s="38" t="str">
        <f t="shared" si="29"/>
        <v/>
      </c>
      <c r="E342" s="49"/>
      <c r="F342" s="86" t="str">
        <f t="shared" si="30"/>
        <v/>
      </c>
      <c r="G342" s="81"/>
      <c r="H342" s="81"/>
      <c r="I342" s="81"/>
      <c r="J342" s="49"/>
      <c r="K342" s="246" t="str">
        <f>IF(E342="","",'OPĆI DIO'!$C$1)</f>
        <v/>
      </c>
      <c r="L342" s="40" t="str">
        <f t="shared" si="31"/>
        <v/>
      </c>
      <c r="M342" s="40" t="str">
        <f t="shared" si="32"/>
        <v/>
      </c>
    </row>
    <row r="343" spans="1:13">
      <c r="A343" s="39" t="str">
        <f>IF(E343="","",VLOOKUP('OPĆI DIO'!$C$1,'OPĆI DIO'!$N$4:$W$137,10,FALSE))</f>
        <v/>
      </c>
      <c r="B343" s="39" t="str">
        <f>IF(E343="","",VLOOKUP('OPĆI DIO'!$C$1,'OPĆI DIO'!$N$4:$W$137,9,FALSE))</f>
        <v/>
      </c>
      <c r="C343" s="83" t="str">
        <f t="shared" si="28"/>
        <v/>
      </c>
      <c r="D343" s="38" t="str">
        <f t="shared" si="29"/>
        <v/>
      </c>
      <c r="E343" s="49"/>
      <c r="F343" s="86" t="str">
        <f t="shared" si="30"/>
        <v/>
      </c>
      <c r="G343" s="81"/>
      <c r="H343" s="81"/>
      <c r="I343" s="81"/>
      <c r="J343" s="49"/>
      <c r="K343" s="246" t="str">
        <f>IF(E343="","",'OPĆI DIO'!$C$1)</f>
        <v/>
      </c>
      <c r="L343" s="40" t="str">
        <f t="shared" si="31"/>
        <v/>
      </c>
      <c r="M343" s="40" t="str">
        <f t="shared" si="32"/>
        <v/>
      </c>
    </row>
    <row r="344" spans="1:13">
      <c r="A344" s="39" t="str">
        <f>IF(E344="","",VLOOKUP('OPĆI DIO'!$C$1,'OPĆI DIO'!$N$4:$W$137,10,FALSE))</f>
        <v/>
      </c>
      <c r="B344" s="39" t="str">
        <f>IF(E344="","",VLOOKUP('OPĆI DIO'!$C$1,'OPĆI DIO'!$N$4:$W$137,9,FALSE))</f>
        <v/>
      </c>
      <c r="C344" s="83" t="str">
        <f t="shared" si="28"/>
        <v/>
      </c>
      <c r="D344" s="38" t="str">
        <f t="shared" si="29"/>
        <v/>
      </c>
      <c r="E344" s="49"/>
      <c r="F344" s="86" t="str">
        <f t="shared" si="30"/>
        <v/>
      </c>
      <c r="G344" s="81"/>
      <c r="H344" s="81"/>
      <c r="I344" s="81"/>
      <c r="J344" s="49"/>
      <c r="K344" s="246" t="str">
        <f>IF(E344="","",'OPĆI DIO'!$C$1)</f>
        <v/>
      </c>
      <c r="L344" s="40" t="str">
        <f t="shared" si="31"/>
        <v/>
      </c>
      <c r="M344" s="40" t="str">
        <f t="shared" si="32"/>
        <v/>
      </c>
    </row>
    <row r="345" spans="1:13">
      <c r="A345" s="39" t="str">
        <f>IF(E345="","",VLOOKUP('OPĆI DIO'!$C$1,'OPĆI DIO'!$N$4:$W$137,10,FALSE))</f>
        <v/>
      </c>
      <c r="B345" s="39" t="str">
        <f>IF(E345="","",VLOOKUP('OPĆI DIO'!$C$1,'OPĆI DIO'!$N$4:$W$137,9,FALSE))</f>
        <v/>
      </c>
      <c r="C345" s="83" t="str">
        <f t="shared" si="28"/>
        <v/>
      </c>
      <c r="D345" s="38" t="str">
        <f t="shared" si="29"/>
        <v/>
      </c>
      <c r="E345" s="49"/>
      <c r="F345" s="86" t="str">
        <f t="shared" si="30"/>
        <v/>
      </c>
      <c r="G345" s="81"/>
      <c r="H345" s="81"/>
      <c r="I345" s="81"/>
      <c r="J345" s="49"/>
      <c r="K345" s="246" t="str">
        <f>IF(E345="","",'OPĆI DIO'!$C$1)</f>
        <v/>
      </c>
      <c r="L345" s="40" t="str">
        <f t="shared" si="31"/>
        <v/>
      </c>
      <c r="M345" s="40" t="str">
        <f t="shared" si="32"/>
        <v/>
      </c>
    </row>
    <row r="346" spans="1:13">
      <c r="A346" s="39" t="str">
        <f>IF(E346="","",VLOOKUP('OPĆI DIO'!$C$1,'OPĆI DIO'!$N$4:$W$137,10,FALSE))</f>
        <v/>
      </c>
      <c r="B346" s="39" t="str">
        <f>IF(E346="","",VLOOKUP('OPĆI DIO'!$C$1,'OPĆI DIO'!$N$4:$W$137,9,FALSE))</f>
        <v/>
      </c>
      <c r="C346" s="83" t="str">
        <f t="shared" si="28"/>
        <v/>
      </c>
      <c r="D346" s="38" t="str">
        <f t="shared" si="29"/>
        <v/>
      </c>
      <c r="E346" s="49"/>
      <c r="F346" s="86" t="str">
        <f t="shared" si="30"/>
        <v/>
      </c>
      <c r="G346" s="81"/>
      <c r="H346" s="81"/>
      <c r="I346" s="81"/>
      <c r="J346" s="49"/>
      <c r="K346" s="246" t="str">
        <f>IF(E346="","",'OPĆI DIO'!$C$1)</f>
        <v/>
      </c>
      <c r="L346" s="40" t="str">
        <f t="shared" si="31"/>
        <v/>
      </c>
      <c r="M346" s="40" t="str">
        <f t="shared" si="32"/>
        <v/>
      </c>
    </row>
    <row r="347" spans="1:13">
      <c r="A347" s="39" t="str">
        <f>IF(E347="","",VLOOKUP('OPĆI DIO'!$C$1,'OPĆI DIO'!$N$4:$W$137,10,FALSE))</f>
        <v/>
      </c>
      <c r="B347" s="39" t="str">
        <f>IF(E347="","",VLOOKUP('OPĆI DIO'!$C$1,'OPĆI DIO'!$N$4:$W$137,9,FALSE))</f>
        <v/>
      </c>
      <c r="C347" s="83" t="str">
        <f t="shared" si="28"/>
        <v/>
      </c>
      <c r="D347" s="38" t="str">
        <f t="shared" si="29"/>
        <v/>
      </c>
      <c r="E347" s="49"/>
      <c r="F347" s="86" t="str">
        <f t="shared" si="30"/>
        <v/>
      </c>
      <c r="G347" s="81"/>
      <c r="H347" s="81"/>
      <c r="I347" s="81"/>
      <c r="J347" s="49"/>
      <c r="K347" s="246" t="str">
        <f>IF(E347="","",'OPĆI DIO'!$C$1)</f>
        <v/>
      </c>
      <c r="L347" s="40" t="str">
        <f t="shared" si="31"/>
        <v/>
      </c>
      <c r="M347" s="40" t="str">
        <f t="shared" si="32"/>
        <v/>
      </c>
    </row>
    <row r="348" spans="1:13">
      <c r="A348" s="39" t="str">
        <f>IF(E348="","",VLOOKUP('OPĆI DIO'!$C$1,'OPĆI DIO'!$N$4:$W$137,10,FALSE))</f>
        <v/>
      </c>
      <c r="B348" s="39" t="str">
        <f>IF(E348="","",VLOOKUP('OPĆI DIO'!$C$1,'OPĆI DIO'!$N$4:$W$137,9,FALSE))</f>
        <v/>
      </c>
      <c r="C348" s="83" t="str">
        <f t="shared" si="28"/>
        <v/>
      </c>
      <c r="D348" s="38" t="str">
        <f t="shared" si="29"/>
        <v/>
      </c>
      <c r="E348" s="49"/>
      <c r="F348" s="86" t="str">
        <f t="shared" si="30"/>
        <v/>
      </c>
      <c r="G348" s="81"/>
      <c r="H348" s="81"/>
      <c r="I348" s="81"/>
      <c r="J348" s="49"/>
      <c r="K348" s="246" t="str">
        <f>IF(E348="","",'OPĆI DIO'!$C$1)</f>
        <v/>
      </c>
      <c r="L348" s="40" t="str">
        <f t="shared" si="31"/>
        <v/>
      </c>
      <c r="M348" s="40" t="str">
        <f t="shared" si="32"/>
        <v/>
      </c>
    </row>
    <row r="349" spans="1:13">
      <c r="A349" s="39" t="str">
        <f>IF(E349="","",VLOOKUP('OPĆI DIO'!$C$1,'OPĆI DIO'!$N$4:$W$137,10,FALSE))</f>
        <v/>
      </c>
      <c r="B349" s="39" t="str">
        <f>IF(E349="","",VLOOKUP('OPĆI DIO'!$C$1,'OPĆI DIO'!$N$4:$W$137,9,FALSE))</f>
        <v/>
      </c>
      <c r="C349" s="83" t="str">
        <f t="shared" si="28"/>
        <v/>
      </c>
      <c r="D349" s="38" t="str">
        <f t="shared" si="29"/>
        <v/>
      </c>
      <c r="E349" s="49"/>
      <c r="F349" s="86" t="str">
        <f t="shared" si="30"/>
        <v/>
      </c>
      <c r="G349" s="81"/>
      <c r="H349" s="81"/>
      <c r="I349" s="81"/>
      <c r="J349" s="49"/>
      <c r="K349" s="246" t="str">
        <f>IF(E349="","",'OPĆI DIO'!$C$1)</f>
        <v/>
      </c>
      <c r="L349" s="40" t="str">
        <f t="shared" si="31"/>
        <v/>
      </c>
      <c r="M349" s="40" t="str">
        <f t="shared" si="32"/>
        <v/>
      </c>
    </row>
    <row r="350" spans="1:13">
      <c r="A350" s="39" t="str">
        <f>IF(E350="","",VLOOKUP('OPĆI DIO'!$C$1,'OPĆI DIO'!$N$4:$W$137,10,FALSE))</f>
        <v/>
      </c>
      <c r="B350" s="39" t="str">
        <f>IF(E350="","",VLOOKUP('OPĆI DIO'!$C$1,'OPĆI DIO'!$N$4:$W$137,9,FALSE))</f>
        <v/>
      </c>
      <c r="C350" s="83" t="str">
        <f t="shared" si="28"/>
        <v/>
      </c>
      <c r="D350" s="38" t="str">
        <f t="shared" si="29"/>
        <v/>
      </c>
      <c r="E350" s="49"/>
      <c r="F350" s="86" t="str">
        <f t="shared" si="30"/>
        <v/>
      </c>
      <c r="G350" s="81"/>
      <c r="H350" s="81"/>
      <c r="I350" s="81"/>
      <c r="J350" s="49"/>
      <c r="K350" s="246" t="str">
        <f>IF(E350="","",'OPĆI DIO'!$C$1)</f>
        <v/>
      </c>
      <c r="L350" s="40" t="str">
        <f t="shared" si="31"/>
        <v/>
      </c>
      <c r="M350" s="40" t="str">
        <f t="shared" si="32"/>
        <v/>
      </c>
    </row>
    <row r="351" spans="1:13">
      <c r="A351" s="39" t="str">
        <f>IF(E351="","",VLOOKUP('OPĆI DIO'!$C$1,'OPĆI DIO'!$N$4:$W$137,10,FALSE))</f>
        <v/>
      </c>
      <c r="B351" s="39" t="str">
        <f>IF(E351="","",VLOOKUP('OPĆI DIO'!$C$1,'OPĆI DIO'!$N$4:$W$137,9,FALSE))</f>
        <v/>
      </c>
      <c r="C351" s="83" t="str">
        <f t="shared" si="28"/>
        <v/>
      </c>
      <c r="D351" s="38" t="str">
        <f t="shared" si="29"/>
        <v/>
      </c>
      <c r="E351" s="49"/>
      <c r="F351" s="86" t="str">
        <f t="shared" si="30"/>
        <v/>
      </c>
      <c r="G351" s="81"/>
      <c r="H351" s="81"/>
      <c r="I351" s="81"/>
      <c r="J351" s="49"/>
      <c r="K351" s="246" t="str">
        <f>IF(E351="","",'OPĆI DIO'!$C$1)</f>
        <v/>
      </c>
      <c r="L351" s="40" t="str">
        <f t="shared" si="31"/>
        <v/>
      </c>
      <c r="M351" s="40" t="str">
        <f t="shared" si="32"/>
        <v/>
      </c>
    </row>
    <row r="352" spans="1:13">
      <c r="A352" s="39" t="str">
        <f>IF(E352="","",VLOOKUP('OPĆI DIO'!$C$1,'OPĆI DIO'!$N$4:$W$137,10,FALSE))</f>
        <v/>
      </c>
      <c r="B352" s="39" t="str">
        <f>IF(E352="","",VLOOKUP('OPĆI DIO'!$C$1,'OPĆI DIO'!$N$4:$W$137,9,FALSE))</f>
        <v/>
      </c>
      <c r="C352" s="83" t="str">
        <f t="shared" si="28"/>
        <v/>
      </c>
      <c r="D352" s="38" t="str">
        <f t="shared" si="29"/>
        <v/>
      </c>
      <c r="E352" s="49"/>
      <c r="F352" s="86" t="str">
        <f t="shared" si="30"/>
        <v/>
      </c>
      <c r="G352" s="81"/>
      <c r="H352" s="81"/>
      <c r="I352" s="81"/>
      <c r="J352" s="49"/>
      <c r="K352" s="246" t="str">
        <f>IF(E352="","",'OPĆI DIO'!$C$1)</f>
        <v/>
      </c>
      <c r="L352" s="40" t="str">
        <f t="shared" si="31"/>
        <v/>
      </c>
      <c r="M352" s="40" t="str">
        <f t="shared" si="32"/>
        <v/>
      </c>
    </row>
    <row r="353" spans="1:13">
      <c r="A353" s="39" t="str">
        <f>IF(E353="","",VLOOKUP('OPĆI DIO'!$C$1,'OPĆI DIO'!$N$4:$W$137,10,FALSE))</f>
        <v/>
      </c>
      <c r="B353" s="39" t="str">
        <f>IF(E353="","",VLOOKUP('OPĆI DIO'!$C$1,'OPĆI DIO'!$N$4:$W$137,9,FALSE))</f>
        <v/>
      </c>
      <c r="C353" s="83" t="str">
        <f t="shared" si="28"/>
        <v/>
      </c>
      <c r="D353" s="38" t="str">
        <f t="shared" si="29"/>
        <v/>
      </c>
      <c r="E353" s="49"/>
      <c r="F353" s="86" t="str">
        <f t="shared" si="30"/>
        <v/>
      </c>
      <c r="G353" s="81"/>
      <c r="H353" s="81"/>
      <c r="I353" s="81"/>
      <c r="J353" s="49"/>
      <c r="K353" s="246" t="str">
        <f>IF(E353="","",'OPĆI DIO'!$C$1)</f>
        <v/>
      </c>
      <c r="L353" s="40" t="str">
        <f t="shared" si="31"/>
        <v/>
      </c>
      <c r="M353" s="40" t="str">
        <f t="shared" si="32"/>
        <v/>
      </c>
    </row>
    <row r="354" spans="1:13">
      <c r="A354" s="39" t="str">
        <f>IF(E354="","",VLOOKUP('OPĆI DIO'!$C$1,'OPĆI DIO'!$N$4:$W$137,10,FALSE))</f>
        <v/>
      </c>
      <c r="B354" s="39" t="str">
        <f>IF(E354="","",VLOOKUP('OPĆI DIO'!$C$1,'OPĆI DIO'!$N$4:$W$137,9,FALSE))</f>
        <v/>
      </c>
      <c r="C354" s="83" t="str">
        <f t="shared" si="28"/>
        <v/>
      </c>
      <c r="D354" s="38" t="str">
        <f t="shared" si="29"/>
        <v/>
      </c>
      <c r="E354" s="49"/>
      <c r="F354" s="86" t="str">
        <f t="shared" si="30"/>
        <v/>
      </c>
      <c r="G354" s="81"/>
      <c r="H354" s="81"/>
      <c r="I354" s="81"/>
      <c r="J354" s="49"/>
      <c r="K354" s="246" t="str">
        <f>IF(E354="","",'OPĆI DIO'!$C$1)</f>
        <v/>
      </c>
      <c r="L354" s="40" t="str">
        <f t="shared" si="31"/>
        <v/>
      </c>
      <c r="M354" s="40" t="str">
        <f t="shared" si="32"/>
        <v/>
      </c>
    </row>
    <row r="355" spans="1:13">
      <c r="A355" s="39" t="str">
        <f>IF(E355="","",VLOOKUP('OPĆI DIO'!$C$1,'OPĆI DIO'!$N$4:$W$137,10,FALSE))</f>
        <v/>
      </c>
      <c r="B355" s="39" t="str">
        <f>IF(E355="","",VLOOKUP('OPĆI DIO'!$C$1,'OPĆI DIO'!$N$4:$W$137,9,FALSE))</f>
        <v/>
      </c>
      <c r="C355" s="83" t="str">
        <f t="shared" si="28"/>
        <v/>
      </c>
      <c r="D355" s="38" t="str">
        <f t="shared" si="29"/>
        <v/>
      </c>
      <c r="E355" s="49"/>
      <c r="F355" s="86" t="str">
        <f t="shared" si="30"/>
        <v/>
      </c>
      <c r="G355" s="81"/>
      <c r="H355" s="81"/>
      <c r="I355" s="81"/>
      <c r="J355" s="49"/>
      <c r="K355" s="246" t="str">
        <f>IF(E355="","",'OPĆI DIO'!$C$1)</f>
        <v/>
      </c>
      <c r="L355" s="40" t="str">
        <f t="shared" si="31"/>
        <v/>
      </c>
      <c r="M355" s="40" t="str">
        <f t="shared" si="32"/>
        <v/>
      </c>
    </row>
    <row r="356" spans="1:13">
      <c r="A356" s="39" t="str">
        <f>IF(E356="","",VLOOKUP('OPĆI DIO'!$C$1,'OPĆI DIO'!$N$4:$W$137,10,FALSE))</f>
        <v/>
      </c>
      <c r="B356" s="39" t="str">
        <f>IF(E356="","",VLOOKUP('OPĆI DIO'!$C$1,'OPĆI DIO'!$N$4:$W$137,9,FALSE))</f>
        <v/>
      </c>
      <c r="C356" s="83" t="str">
        <f t="shared" si="28"/>
        <v/>
      </c>
      <c r="D356" s="38" t="str">
        <f t="shared" si="29"/>
        <v/>
      </c>
      <c r="E356" s="49"/>
      <c r="F356" s="86" t="str">
        <f t="shared" si="30"/>
        <v/>
      </c>
      <c r="G356" s="81"/>
      <c r="H356" s="81"/>
      <c r="I356" s="81"/>
      <c r="J356" s="49"/>
      <c r="K356" s="246" t="str">
        <f>IF(E356="","",'OPĆI DIO'!$C$1)</f>
        <v/>
      </c>
      <c r="L356" s="40" t="str">
        <f t="shared" si="31"/>
        <v/>
      </c>
      <c r="M356" s="40" t="str">
        <f t="shared" si="32"/>
        <v/>
      </c>
    </row>
    <row r="357" spans="1:13">
      <c r="A357" s="39" t="str">
        <f>IF(E357="","",VLOOKUP('OPĆI DIO'!$C$1,'OPĆI DIO'!$N$4:$W$137,10,FALSE))</f>
        <v/>
      </c>
      <c r="B357" s="39" t="str">
        <f>IF(E357="","",VLOOKUP('OPĆI DIO'!$C$1,'OPĆI DIO'!$N$4:$W$137,9,FALSE))</f>
        <v/>
      </c>
      <c r="C357" s="83" t="str">
        <f t="shared" si="28"/>
        <v/>
      </c>
      <c r="D357" s="38" t="str">
        <f t="shared" si="29"/>
        <v/>
      </c>
      <c r="E357" s="49"/>
      <c r="F357" s="86" t="str">
        <f t="shared" si="30"/>
        <v/>
      </c>
      <c r="G357" s="81"/>
      <c r="H357" s="81"/>
      <c r="I357" s="81"/>
      <c r="J357" s="49"/>
      <c r="K357" s="246" t="str">
        <f>IF(E357="","",'OPĆI DIO'!$C$1)</f>
        <v/>
      </c>
      <c r="L357" s="40" t="str">
        <f t="shared" si="31"/>
        <v/>
      </c>
      <c r="M357" s="40" t="str">
        <f t="shared" si="32"/>
        <v/>
      </c>
    </row>
    <row r="358" spans="1:13">
      <c r="A358" s="39" t="str">
        <f>IF(E358="","",VLOOKUP('OPĆI DIO'!$C$1,'OPĆI DIO'!$N$4:$W$137,10,FALSE))</f>
        <v/>
      </c>
      <c r="B358" s="39" t="str">
        <f>IF(E358="","",VLOOKUP('OPĆI DIO'!$C$1,'OPĆI DIO'!$N$4:$W$137,9,FALSE))</f>
        <v/>
      </c>
      <c r="C358" s="83" t="str">
        <f t="shared" si="28"/>
        <v/>
      </c>
      <c r="D358" s="38" t="str">
        <f t="shared" si="29"/>
        <v/>
      </c>
      <c r="E358" s="49"/>
      <c r="F358" s="86" t="str">
        <f t="shared" si="30"/>
        <v/>
      </c>
      <c r="G358" s="81"/>
      <c r="H358" s="81"/>
      <c r="I358" s="81"/>
      <c r="J358" s="49"/>
      <c r="K358" s="246" t="str">
        <f>IF(E358="","",'OPĆI DIO'!$C$1)</f>
        <v/>
      </c>
      <c r="L358" s="40" t="str">
        <f t="shared" si="31"/>
        <v/>
      </c>
      <c r="M358" s="40" t="str">
        <f t="shared" si="32"/>
        <v/>
      </c>
    </row>
    <row r="359" spans="1:13">
      <c r="A359" s="39" t="str">
        <f>IF(E359="","",VLOOKUP('OPĆI DIO'!$C$1,'OPĆI DIO'!$N$4:$W$137,10,FALSE))</f>
        <v/>
      </c>
      <c r="B359" s="39" t="str">
        <f>IF(E359="","",VLOOKUP('OPĆI DIO'!$C$1,'OPĆI DIO'!$N$4:$W$137,9,FALSE))</f>
        <v/>
      </c>
      <c r="C359" s="83" t="str">
        <f t="shared" si="28"/>
        <v/>
      </c>
      <c r="D359" s="38" t="str">
        <f t="shared" si="29"/>
        <v/>
      </c>
      <c r="E359" s="49"/>
      <c r="F359" s="86" t="str">
        <f t="shared" si="30"/>
        <v/>
      </c>
      <c r="G359" s="81"/>
      <c r="H359" s="81"/>
      <c r="I359" s="81"/>
      <c r="J359" s="49"/>
      <c r="K359" s="246" t="str">
        <f>IF(E359="","",'OPĆI DIO'!$C$1)</f>
        <v/>
      </c>
      <c r="L359" s="40" t="str">
        <f t="shared" si="31"/>
        <v/>
      </c>
      <c r="M359" s="40" t="str">
        <f t="shared" si="32"/>
        <v/>
      </c>
    </row>
    <row r="360" spans="1:13">
      <c r="A360" s="39" t="str">
        <f>IF(E360="","",VLOOKUP('OPĆI DIO'!$C$1,'OPĆI DIO'!$N$4:$W$137,10,FALSE))</f>
        <v/>
      </c>
      <c r="B360" s="39" t="str">
        <f>IF(E360="","",VLOOKUP('OPĆI DIO'!$C$1,'OPĆI DIO'!$N$4:$W$137,9,FALSE))</f>
        <v/>
      </c>
      <c r="C360" s="83" t="str">
        <f t="shared" si="28"/>
        <v/>
      </c>
      <c r="D360" s="38" t="str">
        <f t="shared" si="29"/>
        <v/>
      </c>
      <c r="E360" s="49"/>
      <c r="F360" s="86" t="str">
        <f t="shared" si="30"/>
        <v/>
      </c>
      <c r="G360" s="81"/>
      <c r="H360" s="81"/>
      <c r="I360" s="81"/>
      <c r="J360" s="49"/>
      <c r="K360" s="246" t="str">
        <f>IF(E360="","",'OPĆI DIO'!$C$1)</f>
        <v/>
      </c>
      <c r="L360" s="40" t="str">
        <f t="shared" si="31"/>
        <v/>
      </c>
      <c r="M360" s="40" t="str">
        <f t="shared" si="32"/>
        <v/>
      </c>
    </row>
    <row r="361" spans="1:13">
      <c r="A361" s="39" t="str">
        <f>IF(E361="","",VLOOKUP('OPĆI DIO'!$C$1,'OPĆI DIO'!$N$4:$W$137,10,FALSE))</f>
        <v/>
      </c>
      <c r="B361" s="39" t="str">
        <f>IF(E361="","",VLOOKUP('OPĆI DIO'!$C$1,'OPĆI DIO'!$N$4:$W$137,9,FALSE))</f>
        <v/>
      </c>
      <c r="C361" s="83" t="str">
        <f t="shared" si="28"/>
        <v/>
      </c>
      <c r="D361" s="38" t="str">
        <f t="shared" si="29"/>
        <v/>
      </c>
      <c r="E361" s="49"/>
      <c r="F361" s="86" t="str">
        <f t="shared" si="30"/>
        <v/>
      </c>
      <c r="G361" s="81"/>
      <c r="H361" s="81"/>
      <c r="I361" s="81"/>
      <c r="J361" s="49"/>
      <c r="K361" s="246" t="str">
        <f>IF(E361="","",'OPĆI DIO'!$C$1)</f>
        <v/>
      </c>
      <c r="L361" s="40" t="str">
        <f t="shared" si="31"/>
        <v/>
      </c>
      <c r="M361" s="40" t="str">
        <f t="shared" si="32"/>
        <v/>
      </c>
    </row>
    <row r="362" spans="1:13">
      <c r="A362" s="39" t="str">
        <f>IF(E362="","",VLOOKUP('OPĆI DIO'!$C$1,'OPĆI DIO'!$N$4:$W$137,10,FALSE))</f>
        <v/>
      </c>
      <c r="B362" s="39" t="str">
        <f>IF(E362="","",VLOOKUP('OPĆI DIO'!$C$1,'OPĆI DIO'!$N$4:$W$137,9,FALSE))</f>
        <v/>
      </c>
      <c r="C362" s="83" t="str">
        <f t="shared" si="28"/>
        <v/>
      </c>
      <c r="D362" s="38" t="str">
        <f t="shared" si="29"/>
        <v/>
      </c>
      <c r="E362" s="49"/>
      <c r="F362" s="86" t="str">
        <f t="shared" si="30"/>
        <v/>
      </c>
      <c r="G362" s="81"/>
      <c r="H362" s="81"/>
      <c r="I362" s="81"/>
      <c r="J362" s="49"/>
      <c r="K362" s="246" t="str">
        <f>IF(E362="","",'OPĆI DIO'!$C$1)</f>
        <v/>
      </c>
      <c r="L362" s="40" t="str">
        <f t="shared" si="31"/>
        <v/>
      </c>
      <c r="M362" s="40" t="str">
        <f t="shared" si="32"/>
        <v/>
      </c>
    </row>
    <row r="363" spans="1:13">
      <c r="A363" s="39" t="str">
        <f>IF(E363="","",VLOOKUP('OPĆI DIO'!$C$1,'OPĆI DIO'!$N$4:$W$137,10,FALSE))</f>
        <v/>
      </c>
      <c r="B363" s="39" t="str">
        <f>IF(E363="","",VLOOKUP('OPĆI DIO'!$C$1,'OPĆI DIO'!$N$4:$W$137,9,FALSE))</f>
        <v/>
      </c>
      <c r="C363" s="83" t="str">
        <f t="shared" si="28"/>
        <v/>
      </c>
      <c r="D363" s="38" t="str">
        <f t="shared" si="29"/>
        <v/>
      </c>
      <c r="E363" s="49"/>
      <c r="F363" s="86" t="str">
        <f t="shared" si="30"/>
        <v/>
      </c>
      <c r="G363" s="81"/>
      <c r="H363" s="81"/>
      <c r="I363" s="81"/>
      <c r="J363" s="49"/>
      <c r="K363" s="246" t="str">
        <f>IF(E363="","",'OPĆI DIO'!$C$1)</f>
        <v/>
      </c>
      <c r="L363" s="40" t="str">
        <f t="shared" si="31"/>
        <v/>
      </c>
      <c r="M363" s="40" t="str">
        <f t="shared" si="32"/>
        <v/>
      </c>
    </row>
    <row r="364" spans="1:13">
      <c r="A364" s="39" t="str">
        <f>IF(E364="","",VLOOKUP('OPĆI DIO'!$C$1,'OPĆI DIO'!$N$4:$W$137,10,FALSE))</f>
        <v/>
      </c>
      <c r="B364" s="39" t="str">
        <f>IF(E364="","",VLOOKUP('OPĆI DIO'!$C$1,'OPĆI DIO'!$N$4:$W$137,9,FALSE))</f>
        <v/>
      </c>
      <c r="C364" s="83" t="str">
        <f t="shared" si="28"/>
        <v/>
      </c>
      <c r="D364" s="38" t="str">
        <f t="shared" si="29"/>
        <v/>
      </c>
      <c r="E364" s="49"/>
      <c r="F364" s="86" t="str">
        <f t="shared" si="30"/>
        <v/>
      </c>
      <c r="G364" s="81"/>
      <c r="H364" s="81"/>
      <c r="I364" s="81"/>
      <c r="J364" s="49"/>
      <c r="K364" s="246" t="str">
        <f>IF(E364="","",'OPĆI DIO'!$C$1)</f>
        <v/>
      </c>
      <c r="L364" s="40" t="str">
        <f t="shared" si="31"/>
        <v/>
      </c>
      <c r="M364" s="40" t="str">
        <f t="shared" si="32"/>
        <v/>
      </c>
    </row>
    <row r="365" spans="1:13">
      <c r="A365" s="39" t="str">
        <f>IF(E365="","",VLOOKUP('OPĆI DIO'!$C$1,'OPĆI DIO'!$N$4:$W$137,10,FALSE))</f>
        <v/>
      </c>
      <c r="B365" s="39" t="str">
        <f>IF(E365="","",VLOOKUP('OPĆI DIO'!$C$1,'OPĆI DIO'!$N$4:$W$137,9,FALSE))</f>
        <v/>
      </c>
      <c r="C365" s="83" t="str">
        <f t="shared" si="28"/>
        <v/>
      </c>
      <c r="D365" s="38" t="str">
        <f t="shared" si="29"/>
        <v/>
      </c>
      <c r="E365" s="49"/>
      <c r="F365" s="86" t="str">
        <f t="shared" si="30"/>
        <v/>
      </c>
      <c r="G365" s="81"/>
      <c r="H365" s="81"/>
      <c r="I365" s="81"/>
      <c r="J365" s="49"/>
      <c r="K365" s="246" t="str">
        <f>IF(E365="","",'OPĆI DIO'!$C$1)</f>
        <v/>
      </c>
      <c r="L365" s="40" t="str">
        <f t="shared" si="31"/>
        <v/>
      </c>
      <c r="M365" s="40" t="str">
        <f t="shared" si="32"/>
        <v/>
      </c>
    </row>
    <row r="366" spans="1:13">
      <c r="A366" s="39" t="str">
        <f>IF(E366="","",VLOOKUP('OPĆI DIO'!$C$1,'OPĆI DIO'!$N$4:$W$137,10,FALSE))</f>
        <v/>
      </c>
      <c r="B366" s="39" t="str">
        <f>IF(E366="","",VLOOKUP('OPĆI DIO'!$C$1,'OPĆI DIO'!$N$4:$W$137,9,FALSE))</f>
        <v/>
      </c>
      <c r="C366" s="83" t="str">
        <f t="shared" si="28"/>
        <v/>
      </c>
      <c r="D366" s="38" t="str">
        <f t="shared" si="29"/>
        <v/>
      </c>
      <c r="E366" s="49"/>
      <c r="F366" s="86" t="str">
        <f t="shared" si="30"/>
        <v/>
      </c>
      <c r="G366" s="81"/>
      <c r="H366" s="81"/>
      <c r="I366" s="81"/>
      <c r="J366" s="49"/>
      <c r="K366" s="246" t="str">
        <f>IF(E366="","",'OPĆI DIO'!$C$1)</f>
        <v/>
      </c>
      <c r="L366" s="40" t="str">
        <f t="shared" si="31"/>
        <v/>
      </c>
      <c r="M366" s="40" t="str">
        <f t="shared" si="32"/>
        <v/>
      </c>
    </row>
    <row r="367" spans="1:13">
      <c r="A367" s="39" t="str">
        <f>IF(E367="","",VLOOKUP('OPĆI DIO'!$C$1,'OPĆI DIO'!$N$4:$W$137,10,FALSE))</f>
        <v/>
      </c>
      <c r="B367" s="39" t="str">
        <f>IF(E367="","",VLOOKUP('OPĆI DIO'!$C$1,'OPĆI DIO'!$N$4:$W$137,9,FALSE))</f>
        <v/>
      </c>
      <c r="C367" s="83" t="str">
        <f t="shared" si="28"/>
        <v/>
      </c>
      <c r="D367" s="38" t="str">
        <f t="shared" si="29"/>
        <v/>
      </c>
      <c r="E367" s="49"/>
      <c r="F367" s="86" t="str">
        <f t="shared" si="30"/>
        <v/>
      </c>
      <c r="G367" s="81"/>
      <c r="H367" s="81"/>
      <c r="I367" s="81"/>
      <c r="J367" s="49"/>
      <c r="K367" s="246" t="str">
        <f>IF(E367="","",'OPĆI DIO'!$C$1)</f>
        <v/>
      </c>
      <c r="L367" s="40" t="str">
        <f t="shared" si="31"/>
        <v/>
      </c>
      <c r="M367" s="40" t="str">
        <f t="shared" si="32"/>
        <v/>
      </c>
    </row>
    <row r="368" spans="1:13">
      <c r="A368" s="39" t="str">
        <f>IF(E368="","",VLOOKUP('OPĆI DIO'!$C$1,'OPĆI DIO'!$N$4:$W$137,10,FALSE))</f>
        <v/>
      </c>
      <c r="B368" s="39" t="str">
        <f>IF(E368="","",VLOOKUP('OPĆI DIO'!$C$1,'OPĆI DIO'!$N$4:$W$137,9,FALSE))</f>
        <v/>
      </c>
      <c r="C368" s="83" t="str">
        <f t="shared" si="28"/>
        <v/>
      </c>
      <c r="D368" s="38" t="str">
        <f t="shared" si="29"/>
        <v/>
      </c>
      <c r="E368" s="49"/>
      <c r="F368" s="86" t="str">
        <f t="shared" si="30"/>
        <v/>
      </c>
      <c r="G368" s="81"/>
      <c r="H368" s="81"/>
      <c r="I368" s="81"/>
      <c r="J368" s="49"/>
      <c r="K368" s="246" t="str">
        <f>IF(E368="","",'OPĆI DIO'!$C$1)</f>
        <v/>
      </c>
      <c r="L368" s="40" t="str">
        <f t="shared" si="31"/>
        <v/>
      </c>
      <c r="M368" s="40" t="str">
        <f t="shared" si="32"/>
        <v/>
      </c>
    </row>
    <row r="369" spans="1:13">
      <c r="A369" s="39" t="str">
        <f>IF(E369="","",VLOOKUP('OPĆI DIO'!$C$1,'OPĆI DIO'!$N$4:$W$137,10,FALSE))</f>
        <v/>
      </c>
      <c r="B369" s="39" t="str">
        <f>IF(E369="","",VLOOKUP('OPĆI DIO'!$C$1,'OPĆI DIO'!$N$4:$W$137,9,FALSE))</f>
        <v/>
      </c>
      <c r="C369" s="83" t="str">
        <f t="shared" si="28"/>
        <v/>
      </c>
      <c r="D369" s="38" t="str">
        <f t="shared" si="29"/>
        <v/>
      </c>
      <c r="E369" s="49"/>
      <c r="F369" s="86" t="str">
        <f t="shared" si="30"/>
        <v/>
      </c>
      <c r="G369" s="81"/>
      <c r="H369" s="81"/>
      <c r="I369" s="81"/>
      <c r="J369" s="49"/>
      <c r="K369" s="246" t="str">
        <f>IF(E369="","",'OPĆI DIO'!$C$1)</f>
        <v/>
      </c>
      <c r="L369" s="40" t="str">
        <f t="shared" si="31"/>
        <v/>
      </c>
      <c r="M369" s="40" t="str">
        <f t="shared" si="32"/>
        <v/>
      </c>
    </row>
    <row r="370" spans="1:13">
      <c r="A370" s="39" t="str">
        <f>IF(E370="","",VLOOKUP('OPĆI DIO'!$C$1,'OPĆI DIO'!$N$4:$W$137,10,FALSE))</f>
        <v/>
      </c>
      <c r="B370" s="39" t="str">
        <f>IF(E370="","",VLOOKUP('OPĆI DIO'!$C$1,'OPĆI DIO'!$N$4:$W$137,9,FALSE))</f>
        <v/>
      </c>
      <c r="C370" s="83" t="str">
        <f t="shared" si="28"/>
        <v/>
      </c>
      <c r="D370" s="38" t="str">
        <f t="shared" si="29"/>
        <v/>
      </c>
      <c r="E370" s="49"/>
      <c r="F370" s="86" t="str">
        <f t="shared" si="30"/>
        <v/>
      </c>
      <c r="G370" s="81"/>
      <c r="H370" s="81"/>
      <c r="I370" s="81"/>
      <c r="J370" s="49"/>
      <c r="K370" s="246" t="str">
        <f>IF(E370="","",'OPĆI DIO'!$C$1)</f>
        <v/>
      </c>
      <c r="L370" s="40" t="str">
        <f t="shared" si="31"/>
        <v/>
      </c>
      <c r="M370" s="40" t="str">
        <f t="shared" si="32"/>
        <v/>
      </c>
    </row>
    <row r="371" spans="1:13">
      <c r="A371" s="39" t="str">
        <f>IF(E371="","",VLOOKUP('OPĆI DIO'!$C$1,'OPĆI DIO'!$N$4:$W$137,10,FALSE))</f>
        <v/>
      </c>
      <c r="B371" s="39" t="str">
        <f>IF(E371="","",VLOOKUP('OPĆI DIO'!$C$1,'OPĆI DIO'!$N$4:$W$137,9,FALSE))</f>
        <v/>
      </c>
      <c r="C371" s="83" t="str">
        <f t="shared" si="28"/>
        <v/>
      </c>
      <c r="D371" s="38" t="str">
        <f t="shared" si="29"/>
        <v/>
      </c>
      <c r="E371" s="49"/>
      <c r="F371" s="86" t="str">
        <f t="shared" si="30"/>
        <v/>
      </c>
      <c r="G371" s="81"/>
      <c r="H371" s="81"/>
      <c r="I371" s="81"/>
      <c r="J371" s="49"/>
      <c r="K371" s="246" t="str">
        <f>IF(E371="","",'OPĆI DIO'!$C$1)</f>
        <v/>
      </c>
      <c r="L371" s="40" t="str">
        <f t="shared" si="31"/>
        <v/>
      </c>
      <c r="M371" s="40" t="str">
        <f t="shared" si="32"/>
        <v/>
      </c>
    </row>
    <row r="372" spans="1:13">
      <c r="A372" s="39" t="str">
        <f>IF(E372="","",VLOOKUP('OPĆI DIO'!$C$1,'OPĆI DIO'!$N$4:$W$137,10,FALSE))</f>
        <v/>
      </c>
      <c r="B372" s="39" t="str">
        <f>IF(E372="","",VLOOKUP('OPĆI DIO'!$C$1,'OPĆI DIO'!$N$4:$W$137,9,FALSE))</f>
        <v/>
      </c>
      <c r="C372" s="83" t="str">
        <f t="shared" si="28"/>
        <v/>
      </c>
      <c r="D372" s="38" t="str">
        <f t="shared" si="29"/>
        <v/>
      </c>
      <c r="E372" s="49"/>
      <c r="F372" s="86" t="str">
        <f t="shared" si="30"/>
        <v/>
      </c>
      <c r="G372" s="81"/>
      <c r="H372" s="81"/>
      <c r="I372" s="81"/>
      <c r="J372" s="49"/>
      <c r="K372" s="246" t="str">
        <f>IF(E372="","",'OPĆI DIO'!$C$1)</f>
        <v/>
      </c>
      <c r="L372" s="40" t="str">
        <f t="shared" si="31"/>
        <v/>
      </c>
      <c r="M372" s="40" t="str">
        <f t="shared" si="32"/>
        <v/>
      </c>
    </row>
    <row r="373" spans="1:13">
      <c r="A373" s="39" t="str">
        <f>IF(E373="","",VLOOKUP('OPĆI DIO'!$C$1,'OPĆI DIO'!$N$4:$W$137,10,FALSE))</f>
        <v/>
      </c>
      <c r="B373" s="39" t="str">
        <f>IF(E373="","",VLOOKUP('OPĆI DIO'!$C$1,'OPĆI DIO'!$N$4:$W$137,9,FALSE))</f>
        <v/>
      </c>
      <c r="C373" s="83" t="str">
        <f t="shared" si="28"/>
        <v/>
      </c>
      <c r="D373" s="38" t="str">
        <f t="shared" si="29"/>
        <v/>
      </c>
      <c r="E373" s="49"/>
      <c r="F373" s="86" t="str">
        <f t="shared" si="30"/>
        <v/>
      </c>
      <c r="G373" s="81"/>
      <c r="H373" s="81"/>
      <c r="I373" s="81"/>
      <c r="J373" s="49"/>
      <c r="K373" s="246" t="str">
        <f>IF(E373="","",'OPĆI DIO'!$C$1)</f>
        <v/>
      </c>
      <c r="L373" s="40" t="str">
        <f t="shared" si="31"/>
        <v/>
      </c>
      <c r="M373" s="40" t="str">
        <f t="shared" si="32"/>
        <v/>
      </c>
    </row>
    <row r="374" spans="1:13">
      <c r="A374" s="39" t="str">
        <f>IF(E374="","",VLOOKUP('OPĆI DIO'!$C$1,'OPĆI DIO'!$N$4:$W$137,10,FALSE))</f>
        <v/>
      </c>
      <c r="B374" s="39" t="str">
        <f>IF(E374="","",VLOOKUP('OPĆI DIO'!$C$1,'OPĆI DIO'!$N$4:$W$137,9,FALSE))</f>
        <v/>
      </c>
      <c r="C374" s="83" t="str">
        <f t="shared" si="28"/>
        <v/>
      </c>
      <c r="D374" s="38" t="str">
        <f t="shared" si="29"/>
        <v/>
      </c>
      <c r="E374" s="49"/>
      <c r="F374" s="86" t="str">
        <f t="shared" si="30"/>
        <v/>
      </c>
      <c r="G374" s="81"/>
      <c r="H374" s="81"/>
      <c r="I374" s="81"/>
      <c r="J374" s="49"/>
      <c r="K374" s="246" t="str">
        <f>IF(E374="","",'OPĆI DIO'!$C$1)</f>
        <v/>
      </c>
      <c r="L374" s="40" t="str">
        <f t="shared" si="31"/>
        <v/>
      </c>
      <c r="M374" s="40" t="str">
        <f t="shared" si="32"/>
        <v/>
      </c>
    </row>
    <row r="375" spans="1:13">
      <c r="A375" s="39" t="str">
        <f>IF(E375="","",VLOOKUP('OPĆI DIO'!$C$1,'OPĆI DIO'!$N$4:$W$137,10,FALSE))</f>
        <v/>
      </c>
      <c r="B375" s="39" t="str">
        <f>IF(E375="","",VLOOKUP('OPĆI DIO'!$C$1,'OPĆI DIO'!$N$4:$W$137,9,FALSE))</f>
        <v/>
      </c>
      <c r="C375" s="83" t="str">
        <f t="shared" si="28"/>
        <v/>
      </c>
      <c r="D375" s="38" t="str">
        <f t="shared" si="29"/>
        <v/>
      </c>
      <c r="E375" s="49"/>
      <c r="F375" s="86" t="str">
        <f t="shared" si="30"/>
        <v/>
      </c>
      <c r="G375" s="81"/>
      <c r="H375" s="81"/>
      <c r="I375" s="81"/>
      <c r="J375" s="49"/>
      <c r="K375" s="246" t="str">
        <f>IF(E375="","",'OPĆI DIO'!$C$1)</f>
        <v/>
      </c>
      <c r="L375" s="40" t="str">
        <f t="shared" si="31"/>
        <v/>
      </c>
      <c r="M375" s="40" t="str">
        <f t="shared" si="32"/>
        <v/>
      </c>
    </row>
    <row r="376" spans="1:13">
      <c r="A376" s="39" t="str">
        <f>IF(E376="","",VLOOKUP('OPĆI DIO'!$C$1,'OPĆI DIO'!$N$4:$W$137,10,FALSE))</f>
        <v/>
      </c>
      <c r="B376" s="39" t="str">
        <f>IF(E376="","",VLOOKUP('OPĆI DIO'!$C$1,'OPĆI DIO'!$N$4:$W$137,9,FALSE))</f>
        <v/>
      </c>
      <c r="C376" s="83" t="str">
        <f t="shared" si="28"/>
        <v/>
      </c>
      <c r="D376" s="38" t="str">
        <f t="shared" si="29"/>
        <v/>
      </c>
      <c r="E376" s="49"/>
      <c r="F376" s="86" t="str">
        <f t="shared" si="30"/>
        <v/>
      </c>
      <c r="G376" s="81"/>
      <c r="H376" s="81"/>
      <c r="I376" s="81"/>
      <c r="J376" s="49"/>
      <c r="K376" s="246" t="str">
        <f>IF(E376="","",'OPĆI DIO'!$C$1)</f>
        <v/>
      </c>
      <c r="L376" s="40" t="str">
        <f t="shared" si="31"/>
        <v/>
      </c>
      <c r="M376" s="40" t="str">
        <f t="shared" si="32"/>
        <v/>
      </c>
    </row>
    <row r="377" spans="1:13">
      <c r="A377" s="39" t="str">
        <f>IF(E377="","",VLOOKUP('OPĆI DIO'!$C$1,'OPĆI DIO'!$N$4:$W$137,10,FALSE))</f>
        <v/>
      </c>
      <c r="B377" s="39" t="str">
        <f>IF(E377="","",VLOOKUP('OPĆI DIO'!$C$1,'OPĆI DIO'!$N$4:$W$137,9,FALSE))</f>
        <v/>
      </c>
      <c r="C377" s="83" t="str">
        <f t="shared" si="28"/>
        <v/>
      </c>
      <c r="D377" s="38" t="str">
        <f t="shared" si="29"/>
        <v/>
      </c>
      <c r="E377" s="49"/>
      <c r="F377" s="86" t="str">
        <f t="shared" si="30"/>
        <v/>
      </c>
      <c r="G377" s="81"/>
      <c r="H377" s="81"/>
      <c r="I377" s="81"/>
      <c r="J377" s="49"/>
      <c r="K377" s="246" t="str">
        <f>IF(E377="","",'OPĆI DIO'!$C$1)</f>
        <v/>
      </c>
      <c r="L377" s="40" t="str">
        <f t="shared" si="31"/>
        <v/>
      </c>
      <c r="M377" s="40" t="str">
        <f t="shared" si="32"/>
        <v/>
      </c>
    </row>
    <row r="378" spans="1:13">
      <c r="A378" s="39" t="str">
        <f>IF(E378="","",VLOOKUP('OPĆI DIO'!$C$1,'OPĆI DIO'!$N$4:$W$137,10,FALSE))</f>
        <v/>
      </c>
      <c r="B378" s="39" t="str">
        <f>IF(E378="","",VLOOKUP('OPĆI DIO'!$C$1,'OPĆI DIO'!$N$4:$W$137,9,FALSE))</f>
        <v/>
      </c>
      <c r="C378" s="83" t="str">
        <f t="shared" si="28"/>
        <v/>
      </c>
      <c r="D378" s="38" t="str">
        <f t="shared" si="29"/>
        <v/>
      </c>
      <c r="E378" s="49"/>
      <c r="F378" s="86" t="str">
        <f t="shared" si="30"/>
        <v/>
      </c>
      <c r="G378" s="81"/>
      <c r="H378" s="81"/>
      <c r="I378" s="81"/>
      <c r="J378" s="49"/>
      <c r="K378" s="246" t="str">
        <f>IF(E378="","",'OPĆI DIO'!$C$1)</f>
        <v/>
      </c>
      <c r="L378" s="40" t="str">
        <f t="shared" si="31"/>
        <v/>
      </c>
      <c r="M378" s="40" t="str">
        <f t="shared" si="32"/>
        <v/>
      </c>
    </row>
    <row r="379" spans="1:13">
      <c r="A379" s="39" t="str">
        <f>IF(E379="","",VLOOKUP('OPĆI DIO'!$C$1,'OPĆI DIO'!$N$4:$W$137,10,FALSE))</f>
        <v/>
      </c>
      <c r="B379" s="39" t="str">
        <f>IF(E379="","",VLOOKUP('OPĆI DIO'!$C$1,'OPĆI DIO'!$N$4:$W$137,9,FALSE))</f>
        <v/>
      </c>
      <c r="C379" s="83" t="str">
        <f t="shared" si="28"/>
        <v/>
      </c>
      <c r="D379" s="38" t="str">
        <f t="shared" si="29"/>
        <v/>
      </c>
      <c r="E379" s="49"/>
      <c r="F379" s="86" t="str">
        <f t="shared" si="30"/>
        <v/>
      </c>
      <c r="G379" s="81"/>
      <c r="H379" s="81"/>
      <c r="I379" s="81"/>
      <c r="J379" s="49"/>
      <c r="K379" s="246" t="str">
        <f>IF(E379="","",'OPĆI DIO'!$C$1)</f>
        <v/>
      </c>
      <c r="L379" s="40" t="str">
        <f t="shared" si="31"/>
        <v/>
      </c>
      <c r="M379" s="40" t="str">
        <f t="shared" si="32"/>
        <v/>
      </c>
    </row>
    <row r="380" spans="1:13">
      <c r="A380" s="39" t="str">
        <f>IF(E380="","",VLOOKUP('OPĆI DIO'!$C$1,'OPĆI DIO'!$N$4:$W$137,10,FALSE))</f>
        <v/>
      </c>
      <c r="B380" s="39" t="str">
        <f>IF(E380="","",VLOOKUP('OPĆI DIO'!$C$1,'OPĆI DIO'!$N$4:$W$137,9,FALSE))</f>
        <v/>
      </c>
      <c r="C380" s="83" t="str">
        <f t="shared" si="28"/>
        <v/>
      </c>
      <c r="D380" s="38" t="str">
        <f t="shared" si="29"/>
        <v/>
      </c>
      <c r="E380" s="49"/>
      <c r="F380" s="86" t="str">
        <f t="shared" si="30"/>
        <v/>
      </c>
      <c r="G380" s="81"/>
      <c r="H380" s="81"/>
      <c r="I380" s="81"/>
      <c r="J380" s="49"/>
      <c r="K380" s="246" t="str">
        <f>IF(E380="","",'OPĆI DIO'!$C$1)</f>
        <v/>
      </c>
      <c r="L380" s="40" t="str">
        <f t="shared" si="31"/>
        <v/>
      </c>
      <c r="M380" s="40" t="str">
        <f t="shared" si="32"/>
        <v/>
      </c>
    </row>
    <row r="381" spans="1:13">
      <c r="A381" s="39" t="str">
        <f>IF(E381="","",VLOOKUP('OPĆI DIO'!$C$1,'OPĆI DIO'!$N$4:$W$137,10,FALSE))</f>
        <v/>
      </c>
      <c r="B381" s="39" t="str">
        <f>IF(E381="","",VLOOKUP('OPĆI DIO'!$C$1,'OPĆI DIO'!$N$4:$W$137,9,FALSE))</f>
        <v/>
      </c>
      <c r="C381" s="83" t="str">
        <f t="shared" si="28"/>
        <v/>
      </c>
      <c r="D381" s="38" t="str">
        <f t="shared" si="29"/>
        <v/>
      </c>
      <c r="E381" s="49"/>
      <c r="F381" s="86" t="str">
        <f t="shared" si="30"/>
        <v/>
      </c>
      <c r="G381" s="81"/>
      <c r="H381" s="81"/>
      <c r="I381" s="81"/>
      <c r="J381" s="49"/>
      <c r="K381" s="246" t="str">
        <f>IF(E381="","",'OPĆI DIO'!$C$1)</f>
        <v/>
      </c>
      <c r="L381" s="40" t="str">
        <f t="shared" si="31"/>
        <v/>
      </c>
      <c r="M381" s="40" t="str">
        <f t="shared" si="32"/>
        <v/>
      </c>
    </row>
    <row r="382" spans="1:13">
      <c r="A382" s="39" t="str">
        <f>IF(E382="","",VLOOKUP('OPĆI DIO'!$C$1,'OPĆI DIO'!$N$4:$W$137,10,FALSE))</f>
        <v/>
      </c>
      <c r="B382" s="39" t="str">
        <f>IF(E382="","",VLOOKUP('OPĆI DIO'!$C$1,'OPĆI DIO'!$N$4:$W$137,9,FALSE))</f>
        <v/>
      </c>
      <c r="C382" s="83" t="str">
        <f t="shared" si="28"/>
        <v/>
      </c>
      <c r="D382" s="38" t="str">
        <f t="shared" si="29"/>
        <v/>
      </c>
      <c r="E382" s="49"/>
      <c r="F382" s="86" t="str">
        <f t="shared" si="30"/>
        <v/>
      </c>
      <c r="G382" s="81"/>
      <c r="H382" s="81"/>
      <c r="I382" s="81"/>
      <c r="J382" s="49"/>
      <c r="K382" s="246" t="str">
        <f>IF(E382="","",'OPĆI DIO'!$C$1)</f>
        <v/>
      </c>
      <c r="L382" s="40" t="str">
        <f t="shared" si="31"/>
        <v/>
      </c>
      <c r="M382" s="40" t="str">
        <f t="shared" si="32"/>
        <v/>
      </c>
    </row>
    <row r="383" spans="1:13">
      <c r="A383" s="39" t="str">
        <f>IF(E383="","",VLOOKUP('OPĆI DIO'!$C$1,'OPĆI DIO'!$N$4:$W$137,10,FALSE))</f>
        <v/>
      </c>
      <c r="B383" s="39" t="str">
        <f>IF(E383="","",VLOOKUP('OPĆI DIO'!$C$1,'OPĆI DIO'!$N$4:$W$137,9,FALSE))</f>
        <v/>
      </c>
      <c r="C383" s="83" t="str">
        <f t="shared" si="28"/>
        <v/>
      </c>
      <c r="D383" s="38" t="str">
        <f t="shared" si="29"/>
        <v/>
      </c>
      <c r="E383" s="49"/>
      <c r="F383" s="86" t="str">
        <f t="shared" si="30"/>
        <v/>
      </c>
      <c r="G383" s="81"/>
      <c r="H383" s="81"/>
      <c r="I383" s="81"/>
      <c r="J383" s="49"/>
      <c r="K383" s="246" t="str">
        <f>IF(E383="","",'OPĆI DIO'!$C$1)</f>
        <v/>
      </c>
      <c r="L383" s="40" t="str">
        <f t="shared" si="31"/>
        <v/>
      </c>
      <c r="M383" s="40" t="str">
        <f t="shared" si="32"/>
        <v/>
      </c>
    </row>
    <row r="384" spans="1:13">
      <c r="A384" s="39" t="str">
        <f>IF(E384="","",VLOOKUP('OPĆI DIO'!$C$1,'OPĆI DIO'!$N$4:$W$137,10,FALSE))</f>
        <v/>
      </c>
      <c r="B384" s="39" t="str">
        <f>IF(E384="","",VLOOKUP('OPĆI DIO'!$C$1,'OPĆI DIO'!$N$4:$W$137,9,FALSE))</f>
        <v/>
      </c>
      <c r="C384" s="83" t="str">
        <f t="shared" si="28"/>
        <v/>
      </c>
      <c r="D384" s="38" t="str">
        <f t="shared" si="29"/>
        <v/>
      </c>
      <c r="E384" s="49"/>
      <c r="F384" s="86" t="str">
        <f t="shared" si="30"/>
        <v/>
      </c>
      <c r="G384" s="81"/>
      <c r="H384" s="81"/>
      <c r="I384" s="81"/>
      <c r="J384" s="49"/>
      <c r="K384" s="246" t="str">
        <f>IF(E384="","",'OPĆI DIO'!$C$1)</f>
        <v/>
      </c>
      <c r="L384" s="40" t="str">
        <f t="shared" si="31"/>
        <v/>
      </c>
      <c r="M384" s="40" t="str">
        <f t="shared" si="32"/>
        <v/>
      </c>
    </row>
    <row r="385" spans="1:13">
      <c r="A385" s="39" t="str">
        <f>IF(E385="","",VLOOKUP('OPĆI DIO'!$C$1,'OPĆI DIO'!$N$4:$W$137,10,FALSE))</f>
        <v/>
      </c>
      <c r="B385" s="39" t="str">
        <f>IF(E385="","",VLOOKUP('OPĆI DIO'!$C$1,'OPĆI DIO'!$N$4:$W$137,9,FALSE))</f>
        <v/>
      </c>
      <c r="C385" s="83" t="str">
        <f t="shared" si="28"/>
        <v/>
      </c>
      <c r="D385" s="38" t="str">
        <f t="shared" si="29"/>
        <v/>
      </c>
      <c r="E385" s="49"/>
      <c r="F385" s="86" t="str">
        <f t="shared" si="30"/>
        <v/>
      </c>
      <c r="G385" s="81"/>
      <c r="H385" s="81"/>
      <c r="I385" s="81"/>
      <c r="J385" s="49"/>
      <c r="K385" s="246" t="str">
        <f>IF(E385="","",'OPĆI DIO'!$C$1)</f>
        <v/>
      </c>
      <c r="L385" s="40" t="str">
        <f t="shared" si="31"/>
        <v/>
      </c>
      <c r="M385" s="40" t="str">
        <f t="shared" si="32"/>
        <v/>
      </c>
    </row>
    <row r="386" spans="1:13">
      <c r="A386" s="39" t="str">
        <f>IF(E386="","",VLOOKUP('OPĆI DIO'!$C$1,'OPĆI DIO'!$N$4:$W$137,10,FALSE))</f>
        <v/>
      </c>
      <c r="B386" s="39" t="str">
        <f>IF(E386="","",VLOOKUP('OPĆI DIO'!$C$1,'OPĆI DIO'!$N$4:$W$137,9,FALSE))</f>
        <v/>
      </c>
      <c r="C386" s="83" t="str">
        <f t="shared" si="28"/>
        <v/>
      </c>
      <c r="D386" s="38" t="str">
        <f t="shared" si="29"/>
        <v/>
      </c>
      <c r="E386" s="49"/>
      <c r="F386" s="86" t="str">
        <f t="shared" si="30"/>
        <v/>
      </c>
      <c r="G386" s="81"/>
      <c r="H386" s="81"/>
      <c r="I386" s="81"/>
      <c r="J386" s="49"/>
      <c r="K386" s="246" t="str">
        <f>IF(E386="","",'OPĆI DIO'!$C$1)</f>
        <v/>
      </c>
      <c r="L386" s="40" t="str">
        <f t="shared" si="31"/>
        <v/>
      </c>
      <c r="M386" s="40" t="str">
        <f t="shared" si="32"/>
        <v/>
      </c>
    </row>
    <row r="387" spans="1:13">
      <c r="A387" s="39" t="str">
        <f>IF(E387="","",VLOOKUP('OPĆI DIO'!$C$1,'OPĆI DIO'!$N$4:$W$137,10,FALSE))</f>
        <v/>
      </c>
      <c r="B387" s="39" t="str">
        <f>IF(E387="","",VLOOKUP('OPĆI DIO'!$C$1,'OPĆI DIO'!$N$4:$W$137,9,FALSE))</f>
        <v/>
      </c>
      <c r="C387" s="83" t="str">
        <f t="shared" ref="C387:C450" si="33">IFERROR(VLOOKUP(E387,$R$6:$U$113,3,FALSE),"")</f>
        <v/>
      </c>
      <c r="D387" s="38" t="str">
        <f t="shared" ref="D387:D450" si="34">IFERROR(VLOOKUP(E387,$R$6:$U$113,4,FALSE),"")</f>
        <v/>
      </c>
      <c r="E387" s="49"/>
      <c r="F387" s="86" t="str">
        <f t="shared" ref="F387:F450" si="35">IFERROR(VLOOKUP(E387,$R$6:$U$113,2,FALSE),"")</f>
        <v/>
      </c>
      <c r="G387" s="81"/>
      <c r="H387" s="81"/>
      <c r="I387" s="81"/>
      <c r="J387" s="49"/>
      <c r="K387" s="246" t="str">
        <f>IF(E387="","",'OPĆI DIO'!$C$1)</f>
        <v/>
      </c>
      <c r="L387" s="40" t="str">
        <f t="shared" si="31"/>
        <v/>
      </c>
      <c r="M387" s="40" t="str">
        <f t="shared" si="32"/>
        <v/>
      </c>
    </row>
    <row r="388" spans="1:13">
      <c r="A388" s="39" t="str">
        <f>IF(E388="","",VLOOKUP('OPĆI DIO'!$C$1,'OPĆI DIO'!$N$4:$W$137,10,FALSE))</f>
        <v/>
      </c>
      <c r="B388" s="39" t="str">
        <f>IF(E388="","",VLOOKUP('OPĆI DIO'!$C$1,'OPĆI DIO'!$N$4:$W$137,9,FALSE))</f>
        <v/>
      </c>
      <c r="C388" s="83" t="str">
        <f t="shared" si="33"/>
        <v/>
      </c>
      <c r="D388" s="38" t="str">
        <f t="shared" si="34"/>
        <v/>
      </c>
      <c r="E388" s="49"/>
      <c r="F388" s="86" t="str">
        <f t="shared" si="35"/>
        <v/>
      </c>
      <c r="G388" s="81"/>
      <c r="H388" s="81"/>
      <c r="I388" s="81"/>
      <c r="J388" s="49"/>
      <c r="K388" s="246" t="str">
        <f>IF(E388="","",'OPĆI DIO'!$C$1)</f>
        <v/>
      </c>
      <c r="L388" s="40" t="str">
        <f t="shared" ref="L388:L451" si="36">LEFT(E388,2)</f>
        <v/>
      </c>
      <c r="M388" s="40" t="str">
        <f t="shared" ref="M388:M451" si="37">LEFT(E388,3)</f>
        <v/>
      </c>
    </row>
    <row r="389" spans="1:13">
      <c r="A389" s="39" t="str">
        <f>IF(E389="","",VLOOKUP('OPĆI DIO'!$C$1,'OPĆI DIO'!$N$4:$W$137,10,FALSE))</f>
        <v/>
      </c>
      <c r="B389" s="39" t="str">
        <f>IF(E389="","",VLOOKUP('OPĆI DIO'!$C$1,'OPĆI DIO'!$N$4:$W$137,9,FALSE))</f>
        <v/>
      </c>
      <c r="C389" s="83" t="str">
        <f t="shared" si="33"/>
        <v/>
      </c>
      <c r="D389" s="38" t="str">
        <f t="shared" si="34"/>
        <v/>
      </c>
      <c r="E389" s="49"/>
      <c r="F389" s="86" t="str">
        <f t="shared" si="35"/>
        <v/>
      </c>
      <c r="G389" s="81"/>
      <c r="H389" s="81"/>
      <c r="I389" s="81"/>
      <c r="J389" s="49"/>
      <c r="K389" s="246" t="str">
        <f>IF(E389="","",'OPĆI DIO'!$C$1)</f>
        <v/>
      </c>
      <c r="L389" s="40" t="str">
        <f t="shared" si="36"/>
        <v/>
      </c>
      <c r="M389" s="40" t="str">
        <f t="shared" si="37"/>
        <v/>
      </c>
    </row>
    <row r="390" spans="1:13">
      <c r="A390" s="39" t="str">
        <f>IF(E390="","",VLOOKUP('OPĆI DIO'!$C$1,'OPĆI DIO'!$N$4:$W$137,10,FALSE))</f>
        <v/>
      </c>
      <c r="B390" s="39" t="str">
        <f>IF(E390="","",VLOOKUP('OPĆI DIO'!$C$1,'OPĆI DIO'!$N$4:$W$137,9,FALSE))</f>
        <v/>
      </c>
      <c r="C390" s="83" t="str">
        <f t="shared" si="33"/>
        <v/>
      </c>
      <c r="D390" s="38" t="str">
        <f t="shared" si="34"/>
        <v/>
      </c>
      <c r="E390" s="49"/>
      <c r="F390" s="86" t="str">
        <f t="shared" si="35"/>
        <v/>
      </c>
      <c r="G390" s="81"/>
      <c r="H390" s="81"/>
      <c r="I390" s="81"/>
      <c r="J390" s="49"/>
      <c r="K390" s="246" t="str">
        <f>IF(E390="","",'OPĆI DIO'!$C$1)</f>
        <v/>
      </c>
      <c r="L390" s="40" t="str">
        <f t="shared" si="36"/>
        <v/>
      </c>
      <c r="M390" s="40" t="str">
        <f t="shared" si="37"/>
        <v/>
      </c>
    </row>
    <row r="391" spans="1:13">
      <c r="A391" s="39" t="str">
        <f>IF(E391="","",VLOOKUP('OPĆI DIO'!$C$1,'OPĆI DIO'!$N$4:$W$137,10,FALSE))</f>
        <v/>
      </c>
      <c r="B391" s="39" t="str">
        <f>IF(E391="","",VLOOKUP('OPĆI DIO'!$C$1,'OPĆI DIO'!$N$4:$W$137,9,FALSE))</f>
        <v/>
      </c>
      <c r="C391" s="83" t="str">
        <f t="shared" si="33"/>
        <v/>
      </c>
      <c r="D391" s="38" t="str">
        <f t="shared" si="34"/>
        <v/>
      </c>
      <c r="E391" s="49"/>
      <c r="F391" s="86" t="str">
        <f t="shared" si="35"/>
        <v/>
      </c>
      <c r="G391" s="81"/>
      <c r="H391" s="81"/>
      <c r="I391" s="81"/>
      <c r="J391" s="49"/>
      <c r="K391" s="246" t="str">
        <f>IF(E391="","",'OPĆI DIO'!$C$1)</f>
        <v/>
      </c>
      <c r="L391" s="40" t="str">
        <f t="shared" si="36"/>
        <v/>
      </c>
      <c r="M391" s="40" t="str">
        <f t="shared" si="37"/>
        <v/>
      </c>
    </row>
    <row r="392" spans="1:13">
      <c r="A392" s="39" t="str">
        <f>IF(E392="","",VLOOKUP('OPĆI DIO'!$C$1,'OPĆI DIO'!$N$4:$W$137,10,FALSE))</f>
        <v/>
      </c>
      <c r="B392" s="39" t="str">
        <f>IF(E392="","",VLOOKUP('OPĆI DIO'!$C$1,'OPĆI DIO'!$N$4:$W$137,9,FALSE))</f>
        <v/>
      </c>
      <c r="C392" s="83" t="str">
        <f t="shared" si="33"/>
        <v/>
      </c>
      <c r="D392" s="38" t="str">
        <f t="shared" si="34"/>
        <v/>
      </c>
      <c r="E392" s="49"/>
      <c r="F392" s="86" t="str">
        <f t="shared" si="35"/>
        <v/>
      </c>
      <c r="G392" s="81"/>
      <c r="H392" s="81"/>
      <c r="I392" s="81"/>
      <c r="J392" s="49"/>
      <c r="K392" s="246" t="str">
        <f>IF(E392="","",'OPĆI DIO'!$C$1)</f>
        <v/>
      </c>
      <c r="L392" s="40" t="str">
        <f t="shared" si="36"/>
        <v/>
      </c>
      <c r="M392" s="40" t="str">
        <f t="shared" si="37"/>
        <v/>
      </c>
    </row>
    <row r="393" spans="1:13">
      <c r="A393" s="39" t="str">
        <f>IF(E393="","",VLOOKUP('OPĆI DIO'!$C$1,'OPĆI DIO'!$N$4:$W$137,10,FALSE))</f>
        <v/>
      </c>
      <c r="B393" s="39" t="str">
        <f>IF(E393="","",VLOOKUP('OPĆI DIO'!$C$1,'OPĆI DIO'!$N$4:$W$137,9,FALSE))</f>
        <v/>
      </c>
      <c r="C393" s="83" t="str">
        <f t="shared" si="33"/>
        <v/>
      </c>
      <c r="D393" s="38" t="str">
        <f t="shared" si="34"/>
        <v/>
      </c>
      <c r="E393" s="49"/>
      <c r="F393" s="86" t="str">
        <f t="shared" si="35"/>
        <v/>
      </c>
      <c r="G393" s="81"/>
      <c r="H393" s="81"/>
      <c r="I393" s="81"/>
      <c r="J393" s="49"/>
      <c r="K393" s="246" t="str">
        <f>IF(E393="","",'OPĆI DIO'!$C$1)</f>
        <v/>
      </c>
      <c r="L393" s="40" t="str">
        <f t="shared" si="36"/>
        <v/>
      </c>
      <c r="M393" s="40" t="str">
        <f t="shared" si="37"/>
        <v/>
      </c>
    </row>
    <row r="394" spans="1:13">
      <c r="A394" s="39" t="str">
        <f>IF(E394="","",VLOOKUP('OPĆI DIO'!$C$1,'OPĆI DIO'!$N$4:$W$137,10,FALSE))</f>
        <v/>
      </c>
      <c r="B394" s="39" t="str">
        <f>IF(E394="","",VLOOKUP('OPĆI DIO'!$C$1,'OPĆI DIO'!$N$4:$W$137,9,FALSE))</f>
        <v/>
      </c>
      <c r="C394" s="83" t="str">
        <f t="shared" si="33"/>
        <v/>
      </c>
      <c r="D394" s="38" t="str">
        <f t="shared" si="34"/>
        <v/>
      </c>
      <c r="E394" s="49"/>
      <c r="F394" s="86" t="str">
        <f t="shared" si="35"/>
        <v/>
      </c>
      <c r="G394" s="81"/>
      <c r="H394" s="81"/>
      <c r="I394" s="81"/>
      <c r="J394" s="49"/>
      <c r="K394" s="246" t="str">
        <f>IF(E394="","",'OPĆI DIO'!$C$1)</f>
        <v/>
      </c>
      <c r="L394" s="40" t="str">
        <f t="shared" si="36"/>
        <v/>
      </c>
      <c r="M394" s="40" t="str">
        <f t="shared" si="37"/>
        <v/>
      </c>
    </row>
    <row r="395" spans="1:13">
      <c r="A395" s="39" t="str">
        <f>IF(E395="","",VLOOKUP('OPĆI DIO'!$C$1,'OPĆI DIO'!$N$4:$W$137,10,FALSE))</f>
        <v/>
      </c>
      <c r="B395" s="39" t="str">
        <f>IF(E395="","",VLOOKUP('OPĆI DIO'!$C$1,'OPĆI DIO'!$N$4:$W$137,9,FALSE))</f>
        <v/>
      </c>
      <c r="C395" s="83" t="str">
        <f t="shared" si="33"/>
        <v/>
      </c>
      <c r="D395" s="38" t="str">
        <f t="shared" si="34"/>
        <v/>
      </c>
      <c r="E395" s="49"/>
      <c r="F395" s="86" t="str">
        <f t="shared" si="35"/>
        <v/>
      </c>
      <c r="G395" s="81"/>
      <c r="H395" s="81"/>
      <c r="I395" s="81"/>
      <c r="J395" s="49"/>
      <c r="K395" s="246" t="str">
        <f>IF(E395="","",'OPĆI DIO'!$C$1)</f>
        <v/>
      </c>
      <c r="L395" s="40" t="str">
        <f t="shared" si="36"/>
        <v/>
      </c>
      <c r="M395" s="40" t="str">
        <f t="shared" si="37"/>
        <v/>
      </c>
    </row>
    <row r="396" spans="1:13">
      <c r="A396" s="39" t="str">
        <f>IF(E396="","",VLOOKUP('OPĆI DIO'!$C$1,'OPĆI DIO'!$N$4:$W$137,10,FALSE))</f>
        <v/>
      </c>
      <c r="B396" s="39" t="str">
        <f>IF(E396="","",VLOOKUP('OPĆI DIO'!$C$1,'OPĆI DIO'!$N$4:$W$137,9,FALSE))</f>
        <v/>
      </c>
      <c r="C396" s="83" t="str">
        <f t="shared" si="33"/>
        <v/>
      </c>
      <c r="D396" s="38" t="str">
        <f t="shared" si="34"/>
        <v/>
      </c>
      <c r="E396" s="49"/>
      <c r="F396" s="86" t="str">
        <f t="shared" si="35"/>
        <v/>
      </c>
      <c r="G396" s="81"/>
      <c r="H396" s="81"/>
      <c r="I396" s="81"/>
      <c r="J396" s="49"/>
      <c r="K396" s="246" t="str">
        <f>IF(E396="","",'OPĆI DIO'!$C$1)</f>
        <v/>
      </c>
      <c r="L396" s="40" t="str">
        <f t="shared" si="36"/>
        <v/>
      </c>
      <c r="M396" s="40" t="str">
        <f t="shared" si="37"/>
        <v/>
      </c>
    </row>
    <row r="397" spans="1:13">
      <c r="A397" s="39" t="str">
        <f>IF(E397="","",VLOOKUP('OPĆI DIO'!$C$1,'OPĆI DIO'!$N$4:$W$137,10,FALSE))</f>
        <v/>
      </c>
      <c r="B397" s="39" t="str">
        <f>IF(E397="","",VLOOKUP('OPĆI DIO'!$C$1,'OPĆI DIO'!$N$4:$W$137,9,FALSE))</f>
        <v/>
      </c>
      <c r="C397" s="83" t="str">
        <f t="shared" si="33"/>
        <v/>
      </c>
      <c r="D397" s="38" t="str">
        <f t="shared" si="34"/>
        <v/>
      </c>
      <c r="E397" s="49"/>
      <c r="F397" s="86" t="str">
        <f t="shared" si="35"/>
        <v/>
      </c>
      <c r="G397" s="81"/>
      <c r="H397" s="81"/>
      <c r="I397" s="81"/>
      <c r="J397" s="49"/>
      <c r="K397" s="246" t="str">
        <f>IF(E397="","",'OPĆI DIO'!$C$1)</f>
        <v/>
      </c>
      <c r="L397" s="40" t="str">
        <f t="shared" si="36"/>
        <v/>
      </c>
      <c r="M397" s="40" t="str">
        <f t="shared" si="37"/>
        <v/>
      </c>
    </row>
    <row r="398" spans="1:13">
      <c r="A398" s="39" t="str">
        <f>IF(E398="","",VLOOKUP('OPĆI DIO'!$C$1,'OPĆI DIO'!$N$4:$W$137,10,FALSE))</f>
        <v/>
      </c>
      <c r="B398" s="39" t="str">
        <f>IF(E398="","",VLOOKUP('OPĆI DIO'!$C$1,'OPĆI DIO'!$N$4:$W$137,9,FALSE))</f>
        <v/>
      </c>
      <c r="C398" s="83" t="str">
        <f t="shared" si="33"/>
        <v/>
      </c>
      <c r="D398" s="38" t="str">
        <f t="shared" si="34"/>
        <v/>
      </c>
      <c r="E398" s="49"/>
      <c r="F398" s="86" t="str">
        <f t="shared" si="35"/>
        <v/>
      </c>
      <c r="G398" s="81"/>
      <c r="H398" s="81"/>
      <c r="I398" s="81"/>
      <c r="J398" s="49"/>
      <c r="K398" s="246" t="str">
        <f>IF(E398="","",'OPĆI DIO'!$C$1)</f>
        <v/>
      </c>
      <c r="L398" s="40" t="str">
        <f t="shared" si="36"/>
        <v/>
      </c>
      <c r="M398" s="40" t="str">
        <f t="shared" si="37"/>
        <v/>
      </c>
    </row>
    <row r="399" spans="1:13">
      <c r="A399" s="39" t="str">
        <f>IF(E399="","",VLOOKUP('OPĆI DIO'!$C$1,'OPĆI DIO'!$N$4:$W$137,10,FALSE))</f>
        <v/>
      </c>
      <c r="B399" s="39" t="str">
        <f>IF(E399="","",VLOOKUP('OPĆI DIO'!$C$1,'OPĆI DIO'!$N$4:$W$137,9,FALSE))</f>
        <v/>
      </c>
      <c r="C399" s="83" t="str">
        <f t="shared" si="33"/>
        <v/>
      </c>
      <c r="D399" s="38" t="str">
        <f t="shared" si="34"/>
        <v/>
      </c>
      <c r="E399" s="49"/>
      <c r="F399" s="86" t="str">
        <f t="shared" si="35"/>
        <v/>
      </c>
      <c r="G399" s="81"/>
      <c r="H399" s="81"/>
      <c r="I399" s="81"/>
      <c r="J399" s="49"/>
      <c r="K399" s="246" t="str">
        <f>IF(E399="","",'OPĆI DIO'!$C$1)</f>
        <v/>
      </c>
      <c r="L399" s="40" t="str">
        <f t="shared" si="36"/>
        <v/>
      </c>
      <c r="M399" s="40" t="str">
        <f t="shared" si="37"/>
        <v/>
      </c>
    </row>
    <row r="400" spans="1:13">
      <c r="A400" s="39" t="str">
        <f>IF(E400="","",VLOOKUP('OPĆI DIO'!$C$1,'OPĆI DIO'!$N$4:$W$137,10,FALSE))</f>
        <v/>
      </c>
      <c r="B400" s="39" t="str">
        <f>IF(E400="","",VLOOKUP('OPĆI DIO'!$C$1,'OPĆI DIO'!$N$4:$W$137,9,FALSE))</f>
        <v/>
      </c>
      <c r="C400" s="83" t="str">
        <f t="shared" si="33"/>
        <v/>
      </c>
      <c r="D400" s="38" t="str">
        <f t="shared" si="34"/>
        <v/>
      </c>
      <c r="E400" s="49"/>
      <c r="F400" s="86" t="str">
        <f t="shared" si="35"/>
        <v/>
      </c>
      <c r="G400" s="81"/>
      <c r="H400" s="81"/>
      <c r="I400" s="81"/>
      <c r="J400" s="49"/>
      <c r="K400" s="246" t="str">
        <f>IF(E400="","",'OPĆI DIO'!$C$1)</f>
        <v/>
      </c>
      <c r="L400" s="40" t="str">
        <f t="shared" si="36"/>
        <v/>
      </c>
      <c r="M400" s="40" t="str">
        <f t="shared" si="37"/>
        <v/>
      </c>
    </row>
    <row r="401" spans="1:13">
      <c r="A401" s="39" t="str">
        <f>IF(E401="","",VLOOKUP('OPĆI DIO'!$C$1,'OPĆI DIO'!$N$4:$W$137,10,FALSE))</f>
        <v/>
      </c>
      <c r="B401" s="39" t="str">
        <f>IF(E401="","",VLOOKUP('OPĆI DIO'!$C$1,'OPĆI DIO'!$N$4:$W$137,9,FALSE))</f>
        <v/>
      </c>
      <c r="C401" s="83" t="str">
        <f t="shared" si="33"/>
        <v/>
      </c>
      <c r="D401" s="38" t="str">
        <f t="shared" si="34"/>
        <v/>
      </c>
      <c r="E401" s="49"/>
      <c r="F401" s="86" t="str">
        <f t="shared" si="35"/>
        <v/>
      </c>
      <c r="G401" s="81"/>
      <c r="H401" s="81"/>
      <c r="I401" s="81"/>
      <c r="J401" s="49"/>
      <c r="K401" s="246" t="str">
        <f>IF(E401="","",'OPĆI DIO'!$C$1)</f>
        <v/>
      </c>
      <c r="L401" s="40" t="str">
        <f t="shared" si="36"/>
        <v/>
      </c>
      <c r="M401" s="40" t="str">
        <f t="shared" si="37"/>
        <v/>
      </c>
    </row>
    <row r="402" spans="1:13">
      <c r="A402" s="39" t="str">
        <f>IF(E402="","",VLOOKUP('OPĆI DIO'!$C$1,'OPĆI DIO'!$N$4:$W$137,10,FALSE))</f>
        <v/>
      </c>
      <c r="B402" s="39" t="str">
        <f>IF(E402="","",VLOOKUP('OPĆI DIO'!$C$1,'OPĆI DIO'!$N$4:$W$137,9,FALSE))</f>
        <v/>
      </c>
      <c r="C402" s="83" t="str">
        <f t="shared" si="33"/>
        <v/>
      </c>
      <c r="D402" s="38" t="str">
        <f t="shared" si="34"/>
        <v/>
      </c>
      <c r="E402" s="49"/>
      <c r="F402" s="86" t="str">
        <f t="shared" si="35"/>
        <v/>
      </c>
      <c r="G402" s="81"/>
      <c r="H402" s="81"/>
      <c r="I402" s="81"/>
      <c r="J402" s="49"/>
      <c r="K402" s="246" t="str">
        <f>IF(E402="","",'OPĆI DIO'!$C$1)</f>
        <v/>
      </c>
      <c r="L402" s="40" t="str">
        <f t="shared" si="36"/>
        <v/>
      </c>
      <c r="M402" s="40" t="str">
        <f t="shared" si="37"/>
        <v/>
      </c>
    </row>
    <row r="403" spans="1:13">
      <c r="A403" s="39" t="str">
        <f>IF(E403="","",VLOOKUP('OPĆI DIO'!$C$1,'OPĆI DIO'!$N$4:$W$137,10,FALSE))</f>
        <v/>
      </c>
      <c r="B403" s="39" t="str">
        <f>IF(E403="","",VLOOKUP('OPĆI DIO'!$C$1,'OPĆI DIO'!$N$4:$W$137,9,FALSE))</f>
        <v/>
      </c>
      <c r="C403" s="83" t="str">
        <f t="shared" si="33"/>
        <v/>
      </c>
      <c r="D403" s="38" t="str">
        <f t="shared" si="34"/>
        <v/>
      </c>
      <c r="E403" s="49"/>
      <c r="F403" s="86" t="str">
        <f t="shared" si="35"/>
        <v/>
      </c>
      <c r="G403" s="81"/>
      <c r="H403" s="81"/>
      <c r="I403" s="81"/>
      <c r="J403" s="49"/>
      <c r="K403" s="246" t="str">
        <f>IF(E403="","",'OPĆI DIO'!$C$1)</f>
        <v/>
      </c>
      <c r="L403" s="40" t="str">
        <f t="shared" si="36"/>
        <v/>
      </c>
      <c r="M403" s="40" t="str">
        <f t="shared" si="37"/>
        <v/>
      </c>
    </row>
    <row r="404" spans="1:13">
      <c r="A404" s="39" t="str">
        <f>IF(E404="","",VLOOKUP('OPĆI DIO'!$C$1,'OPĆI DIO'!$N$4:$W$137,10,FALSE))</f>
        <v/>
      </c>
      <c r="B404" s="39" t="str">
        <f>IF(E404="","",VLOOKUP('OPĆI DIO'!$C$1,'OPĆI DIO'!$N$4:$W$137,9,FALSE))</f>
        <v/>
      </c>
      <c r="C404" s="83" t="str">
        <f t="shared" si="33"/>
        <v/>
      </c>
      <c r="D404" s="38" t="str">
        <f t="shared" si="34"/>
        <v/>
      </c>
      <c r="E404" s="49"/>
      <c r="F404" s="86" t="str">
        <f t="shared" si="35"/>
        <v/>
      </c>
      <c r="G404" s="81"/>
      <c r="H404" s="81"/>
      <c r="I404" s="81"/>
      <c r="J404" s="49"/>
      <c r="K404" s="246" t="str">
        <f>IF(E404="","",'OPĆI DIO'!$C$1)</f>
        <v/>
      </c>
      <c r="L404" s="40" t="str">
        <f t="shared" si="36"/>
        <v/>
      </c>
      <c r="M404" s="40" t="str">
        <f t="shared" si="37"/>
        <v/>
      </c>
    </row>
    <row r="405" spans="1:13">
      <c r="A405" s="39" t="str">
        <f>IF(E405="","",VLOOKUP('OPĆI DIO'!$C$1,'OPĆI DIO'!$N$4:$W$137,10,FALSE))</f>
        <v/>
      </c>
      <c r="B405" s="39" t="str">
        <f>IF(E405="","",VLOOKUP('OPĆI DIO'!$C$1,'OPĆI DIO'!$N$4:$W$137,9,FALSE))</f>
        <v/>
      </c>
      <c r="C405" s="83" t="str">
        <f t="shared" si="33"/>
        <v/>
      </c>
      <c r="D405" s="38" t="str">
        <f t="shared" si="34"/>
        <v/>
      </c>
      <c r="E405" s="49"/>
      <c r="F405" s="86" t="str">
        <f t="shared" si="35"/>
        <v/>
      </c>
      <c r="G405" s="81"/>
      <c r="H405" s="81"/>
      <c r="I405" s="81"/>
      <c r="J405" s="49"/>
      <c r="K405" s="246" t="str">
        <f>IF(E405="","",'OPĆI DIO'!$C$1)</f>
        <v/>
      </c>
      <c r="L405" s="40" t="str">
        <f t="shared" si="36"/>
        <v/>
      </c>
      <c r="M405" s="40" t="str">
        <f t="shared" si="37"/>
        <v/>
      </c>
    </row>
    <row r="406" spans="1:13">
      <c r="A406" s="39" t="str">
        <f>IF(E406="","",VLOOKUP('OPĆI DIO'!$C$1,'OPĆI DIO'!$N$4:$W$137,10,FALSE))</f>
        <v/>
      </c>
      <c r="B406" s="39" t="str">
        <f>IF(E406="","",VLOOKUP('OPĆI DIO'!$C$1,'OPĆI DIO'!$N$4:$W$137,9,FALSE))</f>
        <v/>
      </c>
      <c r="C406" s="83" t="str">
        <f t="shared" si="33"/>
        <v/>
      </c>
      <c r="D406" s="38" t="str">
        <f t="shared" si="34"/>
        <v/>
      </c>
      <c r="E406" s="49"/>
      <c r="F406" s="86" t="str">
        <f t="shared" si="35"/>
        <v/>
      </c>
      <c r="G406" s="81"/>
      <c r="H406" s="81"/>
      <c r="I406" s="81"/>
      <c r="J406" s="49"/>
      <c r="K406" s="246" t="str">
        <f>IF(E406="","",'OPĆI DIO'!$C$1)</f>
        <v/>
      </c>
      <c r="L406" s="40" t="str">
        <f t="shared" si="36"/>
        <v/>
      </c>
      <c r="M406" s="40" t="str">
        <f t="shared" si="37"/>
        <v/>
      </c>
    </row>
    <row r="407" spans="1:13">
      <c r="A407" s="39" t="str">
        <f>IF(E407="","",VLOOKUP('OPĆI DIO'!$C$1,'OPĆI DIO'!$N$4:$W$137,10,FALSE))</f>
        <v/>
      </c>
      <c r="B407" s="39" t="str">
        <f>IF(E407="","",VLOOKUP('OPĆI DIO'!$C$1,'OPĆI DIO'!$N$4:$W$137,9,FALSE))</f>
        <v/>
      </c>
      <c r="C407" s="83" t="str">
        <f t="shared" si="33"/>
        <v/>
      </c>
      <c r="D407" s="38" t="str">
        <f t="shared" si="34"/>
        <v/>
      </c>
      <c r="E407" s="49"/>
      <c r="F407" s="86" t="str">
        <f t="shared" si="35"/>
        <v/>
      </c>
      <c r="G407" s="81"/>
      <c r="H407" s="81"/>
      <c r="I407" s="81"/>
      <c r="J407" s="49"/>
      <c r="K407" s="246" t="str">
        <f>IF(E407="","",'OPĆI DIO'!$C$1)</f>
        <v/>
      </c>
      <c r="L407" s="40" t="str">
        <f t="shared" si="36"/>
        <v/>
      </c>
      <c r="M407" s="40" t="str">
        <f t="shared" si="37"/>
        <v/>
      </c>
    </row>
    <row r="408" spans="1:13">
      <c r="A408" s="39" t="str">
        <f>IF(E408="","",VLOOKUP('OPĆI DIO'!$C$1,'OPĆI DIO'!$N$4:$W$137,10,FALSE))</f>
        <v/>
      </c>
      <c r="B408" s="39" t="str">
        <f>IF(E408="","",VLOOKUP('OPĆI DIO'!$C$1,'OPĆI DIO'!$N$4:$W$137,9,FALSE))</f>
        <v/>
      </c>
      <c r="C408" s="83" t="str">
        <f t="shared" si="33"/>
        <v/>
      </c>
      <c r="D408" s="38" t="str">
        <f t="shared" si="34"/>
        <v/>
      </c>
      <c r="E408" s="49"/>
      <c r="F408" s="86" t="str">
        <f t="shared" si="35"/>
        <v/>
      </c>
      <c r="G408" s="81"/>
      <c r="H408" s="81"/>
      <c r="I408" s="81"/>
      <c r="J408" s="49"/>
      <c r="K408" s="246" t="str">
        <f>IF(E408="","",'OPĆI DIO'!$C$1)</f>
        <v/>
      </c>
      <c r="L408" s="40" t="str">
        <f t="shared" si="36"/>
        <v/>
      </c>
      <c r="M408" s="40" t="str">
        <f t="shared" si="37"/>
        <v/>
      </c>
    </row>
    <row r="409" spans="1:13">
      <c r="A409" s="39" t="str">
        <f>IF(E409="","",VLOOKUP('OPĆI DIO'!$C$1,'OPĆI DIO'!$N$4:$W$137,10,FALSE))</f>
        <v/>
      </c>
      <c r="B409" s="39" t="str">
        <f>IF(E409="","",VLOOKUP('OPĆI DIO'!$C$1,'OPĆI DIO'!$N$4:$W$137,9,FALSE))</f>
        <v/>
      </c>
      <c r="C409" s="83" t="str">
        <f t="shared" si="33"/>
        <v/>
      </c>
      <c r="D409" s="38" t="str">
        <f t="shared" si="34"/>
        <v/>
      </c>
      <c r="E409" s="49"/>
      <c r="F409" s="86" t="str">
        <f t="shared" si="35"/>
        <v/>
      </c>
      <c r="G409" s="81"/>
      <c r="H409" s="81"/>
      <c r="I409" s="81"/>
      <c r="J409" s="49"/>
      <c r="K409" s="246" t="str">
        <f>IF(E409="","",'OPĆI DIO'!$C$1)</f>
        <v/>
      </c>
      <c r="L409" s="40" t="str">
        <f t="shared" si="36"/>
        <v/>
      </c>
      <c r="M409" s="40" t="str">
        <f t="shared" si="37"/>
        <v/>
      </c>
    </row>
    <row r="410" spans="1:13">
      <c r="A410" s="39" t="str">
        <f>IF(E410="","",VLOOKUP('OPĆI DIO'!$C$1,'OPĆI DIO'!$N$4:$W$137,10,FALSE))</f>
        <v/>
      </c>
      <c r="B410" s="39" t="str">
        <f>IF(E410="","",VLOOKUP('OPĆI DIO'!$C$1,'OPĆI DIO'!$N$4:$W$137,9,FALSE))</f>
        <v/>
      </c>
      <c r="C410" s="83" t="str">
        <f t="shared" si="33"/>
        <v/>
      </c>
      <c r="D410" s="38" t="str">
        <f t="shared" si="34"/>
        <v/>
      </c>
      <c r="E410" s="49"/>
      <c r="F410" s="86" t="str">
        <f t="shared" si="35"/>
        <v/>
      </c>
      <c r="G410" s="81"/>
      <c r="H410" s="81"/>
      <c r="I410" s="81"/>
      <c r="J410" s="49"/>
      <c r="K410" s="246" t="str">
        <f>IF(E410="","",'OPĆI DIO'!$C$1)</f>
        <v/>
      </c>
      <c r="L410" s="40" t="str">
        <f t="shared" si="36"/>
        <v/>
      </c>
      <c r="M410" s="40" t="str">
        <f t="shared" si="37"/>
        <v/>
      </c>
    </row>
    <row r="411" spans="1:13">
      <c r="A411" s="39" t="str">
        <f>IF(E411="","",VLOOKUP('OPĆI DIO'!$C$1,'OPĆI DIO'!$N$4:$W$137,10,FALSE))</f>
        <v/>
      </c>
      <c r="B411" s="39" t="str">
        <f>IF(E411="","",VLOOKUP('OPĆI DIO'!$C$1,'OPĆI DIO'!$N$4:$W$137,9,FALSE))</f>
        <v/>
      </c>
      <c r="C411" s="83" t="str">
        <f t="shared" si="33"/>
        <v/>
      </c>
      <c r="D411" s="38" t="str">
        <f t="shared" si="34"/>
        <v/>
      </c>
      <c r="E411" s="49"/>
      <c r="F411" s="86" t="str">
        <f t="shared" si="35"/>
        <v/>
      </c>
      <c r="G411" s="81"/>
      <c r="H411" s="81"/>
      <c r="I411" s="81"/>
      <c r="J411" s="49"/>
      <c r="K411" s="246" t="str">
        <f>IF(E411="","",'OPĆI DIO'!$C$1)</f>
        <v/>
      </c>
      <c r="L411" s="40" t="str">
        <f t="shared" si="36"/>
        <v/>
      </c>
      <c r="M411" s="40" t="str">
        <f t="shared" si="37"/>
        <v/>
      </c>
    </row>
    <row r="412" spans="1:13">
      <c r="A412" s="39" t="str">
        <f>IF(E412="","",VLOOKUP('OPĆI DIO'!$C$1,'OPĆI DIO'!$N$4:$W$137,10,FALSE))</f>
        <v/>
      </c>
      <c r="B412" s="39" t="str">
        <f>IF(E412="","",VLOOKUP('OPĆI DIO'!$C$1,'OPĆI DIO'!$N$4:$W$137,9,FALSE))</f>
        <v/>
      </c>
      <c r="C412" s="83" t="str">
        <f t="shared" si="33"/>
        <v/>
      </c>
      <c r="D412" s="38" t="str">
        <f t="shared" si="34"/>
        <v/>
      </c>
      <c r="E412" s="49"/>
      <c r="F412" s="86" t="str">
        <f t="shared" si="35"/>
        <v/>
      </c>
      <c r="G412" s="81"/>
      <c r="H412" s="81"/>
      <c r="I412" s="81"/>
      <c r="J412" s="49"/>
      <c r="K412" s="246" t="str">
        <f>IF(E412="","",'OPĆI DIO'!$C$1)</f>
        <v/>
      </c>
      <c r="L412" s="40" t="str">
        <f t="shared" si="36"/>
        <v/>
      </c>
      <c r="M412" s="40" t="str">
        <f t="shared" si="37"/>
        <v/>
      </c>
    </row>
    <row r="413" spans="1:13">
      <c r="A413" s="39" t="str">
        <f>IF(E413="","",VLOOKUP('OPĆI DIO'!$C$1,'OPĆI DIO'!$N$4:$W$137,10,FALSE))</f>
        <v/>
      </c>
      <c r="B413" s="39" t="str">
        <f>IF(E413="","",VLOOKUP('OPĆI DIO'!$C$1,'OPĆI DIO'!$N$4:$W$137,9,FALSE))</f>
        <v/>
      </c>
      <c r="C413" s="83" t="str">
        <f t="shared" si="33"/>
        <v/>
      </c>
      <c r="D413" s="38" t="str">
        <f t="shared" si="34"/>
        <v/>
      </c>
      <c r="E413" s="49"/>
      <c r="F413" s="86" t="str">
        <f t="shared" si="35"/>
        <v/>
      </c>
      <c r="G413" s="81"/>
      <c r="H413" s="81"/>
      <c r="I413" s="81"/>
      <c r="J413" s="49"/>
      <c r="K413" s="246" t="str">
        <f>IF(E413="","",'OPĆI DIO'!$C$1)</f>
        <v/>
      </c>
      <c r="L413" s="40" t="str">
        <f t="shared" si="36"/>
        <v/>
      </c>
      <c r="M413" s="40" t="str">
        <f t="shared" si="37"/>
        <v/>
      </c>
    </row>
    <row r="414" spans="1:13">
      <c r="A414" s="39" t="str">
        <f>IF(E414="","",VLOOKUP('OPĆI DIO'!$C$1,'OPĆI DIO'!$N$4:$W$137,10,FALSE))</f>
        <v/>
      </c>
      <c r="B414" s="39" t="str">
        <f>IF(E414="","",VLOOKUP('OPĆI DIO'!$C$1,'OPĆI DIO'!$N$4:$W$137,9,FALSE))</f>
        <v/>
      </c>
      <c r="C414" s="83" t="str">
        <f t="shared" si="33"/>
        <v/>
      </c>
      <c r="D414" s="38" t="str">
        <f t="shared" si="34"/>
        <v/>
      </c>
      <c r="E414" s="49"/>
      <c r="F414" s="86" t="str">
        <f t="shared" si="35"/>
        <v/>
      </c>
      <c r="G414" s="81"/>
      <c r="H414" s="81"/>
      <c r="I414" s="81"/>
      <c r="J414" s="49"/>
      <c r="K414" s="246" t="str">
        <f>IF(E414="","",'OPĆI DIO'!$C$1)</f>
        <v/>
      </c>
      <c r="L414" s="40" t="str">
        <f t="shared" si="36"/>
        <v/>
      </c>
      <c r="M414" s="40" t="str">
        <f t="shared" si="37"/>
        <v/>
      </c>
    </row>
    <row r="415" spans="1:13">
      <c r="A415" s="39" t="str">
        <f>IF(E415="","",VLOOKUP('OPĆI DIO'!$C$1,'OPĆI DIO'!$N$4:$W$137,10,FALSE))</f>
        <v/>
      </c>
      <c r="B415" s="39" t="str">
        <f>IF(E415="","",VLOOKUP('OPĆI DIO'!$C$1,'OPĆI DIO'!$N$4:$W$137,9,FALSE))</f>
        <v/>
      </c>
      <c r="C415" s="83" t="str">
        <f t="shared" si="33"/>
        <v/>
      </c>
      <c r="D415" s="38" t="str">
        <f t="shared" si="34"/>
        <v/>
      </c>
      <c r="E415" s="49"/>
      <c r="F415" s="86" t="str">
        <f t="shared" si="35"/>
        <v/>
      </c>
      <c r="G415" s="81"/>
      <c r="H415" s="81"/>
      <c r="I415" s="81"/>
      <c r="J415" s="49"/>
      <c r="K415" s="246" t="str">
        <f>IF(E415="","",'OPĆI DIO'!$C$1)</f>
        <v/>
      </c>
      <c r="L415" s="40" t="str">
        <f t="shared" si="36"/>
        <v/>
      </c>
      <c r="M415" s="40" t="str">
        <f t="shared" si="37"/>
        <v/>
      </c>
    </row>
    <row r="416" spans="1:13">
      <c r="A416" s="39" t="str">
        <f>IF(E416="","",VLOOKUP('OPĆI DIO'!$C$1,'OPĆI DIO'!$N$4:$W$137,10,FALSE))</f>
        <v/>
      </c>
      <c r="B416" s="39" t="str">
        <f>IF(E416="","",VLOOKUP('OPĆI DIO'!$C$1,'OPĆI DIO'!$N$4:$W$137,9,FALSE))</f>
        <v/>
      </c>
      <c r="C416" s="83" t="str">
        <f t="shared" si="33"/>
        <v/>
      </c>
      <c r="D416" s="38" t="str">
        <f t="shared" si="34"/>
        <v/>
      </c>
      <c r="E416" s="49"/>
      <c r="F416" s="86" t="str">
        <f t="shared" si="35"/>
        <v/>
      </c>
      <c r="G416" s="81"/>
      <c r="H416" s="81"/>
      <c r="I416" s="81"/>
      <c r="J416" s="49"/>
      <c r="K416" s="246" t="str">
        <f>IF(E416="","",'OPĆI DIO'!$C$1)</f>
        <v/>
      </c>
      <c r="L416" s="40" t="str">
        <f t="shared" si="36"/>
        <v/>
      </c>
      <c r="M416" s="40" t="str">
        <f t="shared" si="37"/>
        <v/>
      </c>
    </row>
    <row r="417" spans="1:13">
      <c r="A417" s="39" t="str">
        <f>IF(E417="","",VLOOKUP('OPĆI DIO'!$C$1,'OPĆI DIO'!$N$4:$W$137,10,FALSE))</f>
        <v/>
      </c>
      <c r="B417" s="39" t="str">
        <f>IF(E417="","",VLOOKUP('OPĆI DIO'!$C$1,'OPĆI DIO'!$N$4:$W$137,9,FALSE))</f>
        <v/>
      </c>
      <c r="C417" s="83" t="str">
        <f t="shared" si="33"/>
        <v/>
      </c>
      <c r="D417" s="38" t="str">
        <f t="shared" si="34"/>
        <v/>
      </c>
      <c r="E417" s="49"/>
      <c r="F417" s="86" t="str">
        <f t="shared" si="35"/>
        <v/>
      </c>
      <c r="G417" s="81"/>
      <c r="H417" s="81"/>
      <c r="I417" s="81"/>
      <c r="J417" s="49"/>
      <c r="K417" s="246" t="str">
        <f>IF(E417="","",'OPĆI DIO'!$C$1)</f>
        <v/>
      </c>
      <c r="L417" s="40" t="str">
        <f t="shared" si="36"/>
        <v/>
      </c>
      <c r="M417" s="40" t="str">
        <f t="shared" si="37"/>
        <v/>
      </c>
    </row>
    <row r="418" spans="1:13">
      <c r="A418" s="39" t="str">
        <f>IF(E418="","",VLOOKUP('OPĆI DIO'!$C$1,'OPĆI DIO'!$N$4:$W$137,10,FALSE))</f>
        <v/>
      </c>
      <c r="B418" s="39" t="str">
        <f>IF(E418="","",VLOOKUP('OPĆI DIO'!$C$1,'OPĆI DIO'!$N$4:$W$137,9,FALSE))</f>
        <v/>
      </c>
      <c r="C418" s="83" t="str">
        <f t="shared" si="33"/>
        <v/>
      </c>
      <c r="D418" s="38" t="str">
        <f t="shared" si="34"/>
        <v/>
      </c>
      <c r="E418" s="49"/>
      <c r="F418" s="86" t="str">
        <f t="shared" si="35"/>
        <v/>
      </c>
      <c r="G418" s="81"/>
      <c r="H418" s="81"/>
      <c r="I418" s="81"/>
      <c r="J418" s="49"/>
      <c r="K418" s="246" t="str">
        <f>IF(E418="","",'OPĆI DIO'!$C$1)</f>
        <v/>
      </c>
      <c r="L418" s="40" t="str">
        <f t="shared" si="36"/>
        <v/>
      </c>
      <c r="M418" s="40" t="str">
        <f t="shared" si="37"/>
        <v/>
      </c>
    </row>
    <row r="419" spans="1:13">
      <c r="A419" s="39" t="str">
        <f>IF(E419="","",VLOOKUP('OPĆI DIO'!$C$1,'OPĆI DIO'!$N$4:$W$137,10,FALSE))</f>
        <v/>
      </c>
      <c r="B419" s="39" t="str">
        <f>IF(E419="","",VLOOKUP('OPĆI DIO'!$C$1,'OPĆI DIO'!$N$4:$W$137,9,FALSE))</f>
        <v/>
      </c>
      <c r="C419" s="83" t="str">
        <f t="shared" si="33"/>
        <v/>
      </c>
      <c r="D419" s="38" t="str">
        <f t="shared" si="34"/>
        <v/>
      </c>
      <c r="E419" s="49"/>
      <c r="F419" s="86" t="str">
        <f t="shared" si="35"/>
        <v/>
      </c>
      <c r="G419" s="81"/>
      <c r="H419" s="81"/>
      <c r="I419" s="81"/>
      <c r="J419" s="49"/>
      <c r="K419" s="246" t="str">
        <f>IF(E419="","",'OPĆI DIO'!$C$1)</f>
        <v/>
      </c>
      <c r="L419" s="40" t="str">
        <f t="shared" si="36"/>
        <v/>
      </c>
      <c r="M419" s="40" t="str">
        <f t="shared" si="37"/>
        <v/>
      </c>
    </row>
    <row r="420" spans="1:13">
      <c r="A420" s="39" t="str">
        <f>IF(E420="","",VLOOKUP('OPĆI DIO'!$C$1,'OPĆI DIO'!$N$4:$W$137,10,FALSE))</f>
        <v/>
      </c>
      <c r="B420" s="39" t="str">
        <f>IF(E420="","",VLOOKUP('OPĆI DIO'!$C$1,'OPĆI DIO'!$N$4:$W$137,9,FALSE))</f>
        <v/>
      </c>
      <c r="C420" s="83" t="str">
        <f t="shared" si="33"/>
        <v/>
      </c>
      <c r="D420" s="38" t="str">
        <f t="shared" si="34"/>
        <v/>
      </c>
      <c r="E420" s="49"/>
      <c r="F420" s="86" t="str">
        <f t="shared" si="35"/>
        <v/>
      </c>
      <c r="G420" s="81"/>
      <c r="H420" s="81"/>
      <c r="I420" s="81"/>
      <c r="J420" s="49"/>
      <c r="K420" s="246" t="str">
        <f>IF(E420="","",'OPĆI DIO'!$C$1)</f>
        <v/>
      </c>
      <c r="L420" s="40" t="str">
        <f t="shared" si="36"/>
        <v/>
      </c>
      <c r="M420" s="40" t="str">
        <f t="shared" si="37"/>
        <v/>
      </c>
    </row>
    <row r="421" spans="1:13">
      <c r="A421" s="39" t="str">
        <f>IF(E421="","",VLOOKUP('OPĆI DIO'!$C$1,'OPĆI DIO'!$N$4:$W$137,10,FALSE))</f>
        <v/>
      </c>
      <c r="B421" s="39" t="str">
        <f>IF(E421="","",VLOOKUP('OPĆI DIO'!$C$1,'OPĆI DIO'!$N$4:$W$137,9,FALSE))</f>
        <v/>
      </c>
      <c r="C421" s="83" t="str">
        <f t="shared" si="33"/>
        <v/>
      </c>
      <c r="D421" s="38" t="str">
        <f t="shared" si="34"/>
        <v/>
      </c>
      <c r="E421" s="49"/>
      <c r="F421" s="86" t="str">
        <f t="shared" si="35"/>
        <v/>
      </c>
      <c r="G421" s="81"/>
      <c r="H421" s="81"/>
      <c r="I421" s="81"/>
      <c r="J421" s="49"/>
      <c r="K421" s="246" t="str">
        <f>IF(E421="","",'OPĆI DIO'!$C$1)</f>
        <v/>
      </c>
      <c r="L421" s="40" t="str">
        <f t="shared" si="36"/>
        <v/>
      </c>
      <c r="M421" s="40" t="str">
        <f t="shared" si="37"/>
        <v/>
      </c>
    </row>
    <row r="422" spans="1:13">
      <c r="A422" s="39" t="str">
        <f>IF(E422="","",VLOOKUP('OPĆI DIO'!$C$1,'OPĆI DIO'!$N$4:$W$137,10,FALSE))</f>
        <v/>
      </c>
      <c r="B422" s="39" t="str">
        <f>IF(E422="","",VLOOKUP('OPĆI DIO'!$C$1,'OPĆI DIO'!$N$4:$W$137,9,FALSE))</f>
        <v/>
      </c>
      <c r="C422" s="83" t="str">
        <f t="shared" si="33"/>
        <v/>
      </c>
      <c r="D422" s="38" t="str">
        <f t="shared" si="34"/>
        <v/>
      </c>
      <c r="E422" s="49"/>
      <c r="F422" s="86" t="str">
        <f t="shared" si="35"/>
        <v/>
      </c>
      <c r="G422" s="81"/>
      <c r="H422" s="81"/>
      <c r="I422" s="81"/>
      <c r="J422" s="49"/>
      <c r="K422" s="246" t="str">
        <f>IF(E422="","",'OPĆI DIO'!$C$1)</f>
        <v/>
      </c>
      <c r="L422" s="40" t="str">
        <f t="shared" si="36"/>
        <v/>
      </c>
      <c r="M422" s="40" t="str">
        <f t="shared" si="37"/>
        <v/>
      </c>
    </row>
    <row r="423" spans="1:13">
      <c r="A423" s="39" t="str">
        <f>IF(E423="","",VLOOKUP('OPĆI DIO'!$C$1,'OPĆI DIO'!$N$4:$W$137,10,FALSE))</f>
        <v/>
      </c>
      <c r="B423" s="39" t="str">
        <f>IF(E423="","",VLOOKUP('OPĆI DIO'!$C$1,'OPĆI DIO'!$N$4:$W$137,9,FALSE))</f>
        <v/>
      </c>
      <c r="C423" s="83" t="str">
        <f t="shared" si="33"/>
        <v/>
      </c>
      <c r="D423" s="38" t="str">
        <f t="shared" si="34"/>
        <v/>
      </c>
      <c r="E423" s="49"/>
      <c r="F423" s="86" t="str">
        <f t="shared" si="35"/>
        <v/>
      </c>
      <c r="G423" s="81"/>
      <c r="H423" s="81"/>
      <c r="I423" s="81"/>
      <c r="J423" s="49"/>
      <c r="K423" s="246" t="str">
        <f>IF(E423="","",'OPĆI DIO'!$C$1)</f>
        <v/>
      </c>
      <c r="L423" s="40" t="str">
        <f t="shared" si="36"/>
        <v/>
      </c>
      <c r="M423" s="40" t="str">
        <f t="shared" si="37"/>
        <v/>
      </c>
    </row>
    <row r="424" spans="1:13">
      <c r="A424" s="39" t="str">
        <f>IF(E424="","",VLOOKUP('OPĆI DIO'!$C$1,'OPĆI DIO'!$N$4:$W$137,10,FALSE))</f>
        <v/>
      </c>
      <c r="B424" s="39" t="str">
        <f>IF(E424="","",VLOOKUP('OPĆI DIO'!$C$1,'OPĆI DIO'!$N$4:$W$137,9,FALSE))</f>
        <v/>
      </c>
      <c r="C424" s="83" t="str">
        <f t="shared" si="33"/>
        <v/>
      </c>
      <c r="D424" s="38" t="str">
        <f t="shared" si="34"/>
        <v/>
      </c>
      <c r="E424" s="49"/>
      <c r="F424" s="86" t="str">
        <f t="shared" si="35"/>
        <v/>
      </c>
      <c r="G424" s="81"/>
      <c r="H424" s="81"/>
      <c r="I424" s="81"/>
      <c r="J424" s="49"/>
      <c r="K424" s="246" t="str">
        <f>IF(E424="","",'OPĆI DIO'!$C$1)</f>
        <v/>
      </c>
      <c r="L424" s="40" t="str">
        <f t="shared" si="36"/>
        <v/>
      </c>
      <c r="M424" s="40" t="str">
        <f t="shared" si="37"/>
        <v/>
      </c>
    </row>
    <row r="425" spans="1:13">
      <c r="A425" s="39" t="str">
        <f>IF(E425="","",VLOOKUP('OPĆI DIO'!$C$1,'OPĆI DIO'!$N$4:$W$137,10,FALSE))</f>
        <v/>
      </c>
      <c r="B425" s="39" t="str">
        <f>IF(E425="","",VLOOKUP('OPĆI DIO'!$C$1,'OPĆI DIO'!$N$4:$W$137,9,FALSE))</f>
        <v/>
      </c>
      <c r="C425" s="83" t="str">
        <f t="shared" si="33"/>
        <v/>
      </c>
      <c r="D425" s="38" t="str">
        <f t="shared" si="34"/>
        <v/>
      </c>
      <c r="E425" s="49"/>
      <c r="F425" s="86" t="str">
        <f t="shared" si="35"/>
        <v/>
      </c>
      <c r="G425" s="81"/>
      <c r="H425" s="81"/>
      <c r="I425" s="81"/>
      <c r="J425" s="49"/>
      <c r="K425" s="246" t="str">
        <f>IF(E425="","",'OPĆI DIO'!$C$1)</f>
        <v/>
      </c>
      <c r="L425" s="40" t="str">
        <f t="shared" si="36"/>
        <v/>
      </c>
      <c r="M425" s="40" t="str">
        <f t="shared" si="37"/>
        <v/>
      </c>
    </row>
    <row r="426" spans="1:13">
      <c r="A426" s="39" t="str">
        <f>IF(E426="","",VLOOKUP('OPĆI DIO'!$C$1,'OPĆI DIO'!$N$4:$W$137,10,FALSE))</f>
        <v/>
      </c>
      <c r="B426" s="39" t="str">
        <f>IF(E426="","",VLOOKUP('OPĆI DIO'!$C$1,'OPĆI DIO'!$N$4:$W$137,9,FALSE))</f>
        <v/>
      </c>
      <c r="C426" s="83" t="str">
        <f t="shared" si="33"/>
        <v/>
      </c>
      <c r="D426" s="38" t="str">
        <f t="shared" si="34"/>
        <v/>
      </c>
      <c r="E426" s="49"/>
      <c r="F426" s="86" t="str">
        <f t="shared" si="35"/>
        <v/>
      </c>
      <c r="G426" s="81"/>
      <c r="H426" s="81"/>
      <c r="I426" s="81"/>
      <c r="J426" s="49"/>
      <c r="K426" s="246" t="str">
        <f>IF(E426="","",'OPĆI DIO'!$C$1)</f>
        <v/>
      </c>
      <c r="L426" s="40" t="str">
        <f t="shared" si="36"/>
        <v/>
      </c>
      <c r="M426" s="40" t="str">
        <f t="shared" si="37"/>
        <v/>
      </c>
    </row>
    <row r="427" spans="1:13">
      <c r="A427" s="39" t="str">
        <f>IF(E427="","",VLOOKUP('OPĆI DIO'!$C$1,'OPĆI DIO'!$N$4:$W$137,10,FALSE))</f>
        <v/>
      </c>
      <c r="B427" s="39" t="str">
        <f>IF(E427="","",VLOOKUP('OPĆI DIO'!$C$1,'OPĆI DIO'!$N$4:$W$137,9,FALSE))</f>
        <v/>
      </c>
      <c r="C427" s="83" t="str">
        <f t="shared" si="33"/>
        <v/>
      </c>
      <c r="D427" s="38" t="str">
        <f t="shared" si="34"/>
        <v/>
      </c>
      <c r="E427" s="49"/>
      <c r="F427" s="86" t="str">
        <f t="shared" si="35"/>
        <v/>
      </c>
      <c r="G427" s="81"/>
      <c r="H427" s="81"/>
      <c r="I427" s="81"/>
      <c r="J427" s="49"/>
      <c r="K427" s="246" t="str">
        <f>IF(E427="","",'OPĆI DIO'!$C$1)</f>
        <v/>
      </c>
      <c r="L427" s="40" t="str">
        <f t="shared" si="36"/>
        <v/>
      </c>
      <c r="M427" s="40" t="str">
        <f t="shared" si="37"/>
        <v/>
      </c>
    </row>
    <row r="428" spans="1:13">
      <c r="A428" s="39" t="str">
        <f>IF(E428="","",VLOOKUP('OPĆI DIO'!$C$1,'OPĆI DIO'!$N$4:$W$137,10,FALSE))</f>
        <v/>
      </c>
      <c r="B428" s="39" t="str">
        <f>IF(E428="","",VLOOKUP('OPĆI DIO'!$C$1,'OPĆI DIO'!$N$4:$W$137,9,FALSE))</f>
        <v/>
      </c>
      <c r="C428" s="83" t="str">
        <f t="shared" si="33"/>
        <v/>
      </c>
      <c r="D428" s="38" t="str">
        <f t="shared" si="34"/>
        <v/>
      </c>
      <c r="E428" s="49"/>
      <c r="F428" s="86" t="str">
        <f t="shared" si="35"/>
        <v/>
      </c>
      <c r="G428" s="81"/>
      <c r="H428" s="81"/>
      <c r="I428" s="81"/>
      <c r="J428" s="49"/>
      <c r="K428" s="246" t="str">
        <f>IF(E428="","",'OPĆI DIO'!$C$1)</f>
        <v/>
      </c>
      <c r="L428" s="40" t="str">
        <f t="shared" si="36"/>
        <v/>
      </c>
      <c r="M428" s="40" t="str">
        <f t="shared" si="37"/>
        <v/>
      </c>
    </row>
    <row r="429" spans="1:13">
      <c r="A429" s="39" t="str">
        <f>IF(E429="","",VLOOKUP('OPĆI DIO'!$C$1,'OPĆI DIO'!$N$4:$W$137,10,FALSE))</f>
        <v/>
      </c>
      <c r="B429" s="39" t="str">
        <f>IF(E429="","",VLOOKUP('OPĆI DIO'!$C$1,'OPĆI DIO'!$N$4:$W$137,9,FALSE))</f>
        <v/>
      </c>
      <c r="C429" s="83" t="str">
        <f t="shared" si="33"/>
        <v/>
      </c>
      <c r="D429" s="38" t="str">
        <f t="shared" si="34"/>
        <v/>
      </c>
      <c r="E429" s="49"/>
      <c r="F429" s="86" t="str">
        <f t="shared" si="35"/>
        <v/>
      </c>
      <c r="G429" s="81"/>
      <c r="H429" s="81"/>
      <c r="I429" s="81"/>
      <c r="J429" s="49"/>
      <c r="K429" s="246" t="str">
        <f>IF(E429="","",'OPĆI DIO'!$C$1)</f>
        <v/>
      </c>
      <c r="L429" s="40" t="str">
        <f t="shared" si="36"/>
        <v/>
      </c>
      <c r="M429" s="40" t="str">
        <f t="shared" si="37"/>
        <v/>
      </c>
    </row>
    <row r="430" spans="1:13">
      <c r="A430" s="39" t="str">
        <f>IF(E430="","",VLOOKUP('OPĆI DIO'!$C$1,'OPĆI DIO'!$N$4:$W$137,10,FALSE))</f>
        <v/>
      </c>
      <c r="B430" s="39" t="str">
        <f>IF(E430="","",VLOOKUP('OPĆI DIO'!$C$1,'OPĆI DIO'!$N$4:$W$137,9,FALSE))</f>
        <v/>
      </c>
      <c r="C430" s="83" t="str">
        <f t="shared" si="33"/>
        <v/>
      </c>
      <c r="D430" s="38" t="str">
        <f t="shared" si="34"/>
        <v/>
      </c>
      <c r="E430" s="49"/>
      <c r="F430" s="86" t="str">
        <f t="shared" si="35"/>
        <v/>
      </c>
      <c r="G430" s="81"/>
      <c r="H430" s="81"/>
      <c r="I430" s="81"/>
      <c r="J430" s="49"/>
      <c r="K430" s="246" t="str">
        <f>IF(E430="","",'OPĆI DIO'!$C$1)</f>
        <v/>
      </c>
      <c r="L430" s="40" t="str">
        <f t="shared" si="36"/>
        <v/>
      </c>
      <c r="M430" s="40" t="str">
        <f t="shared" si="37"/>
        <v/>
      </c>
    </row>
    <row r="431" spans="1:13">
      <c r="A431" s="39" t="str">
        <f>IF(E431="","",VLOOKUP('OPĆI DIO'!$C$1,'OPĆI DIO'!$N$4:$W$137,10,FALSE))</f>
        <v/>
      </c>
      <c r="B431" s="39" t="str">
        <f>IF(E431="","",VLOOKUP('OPĆI DIO'!$C$1,'OPĆI DIO'!$N$4:$W$137,9,FALSE))</f>
        <v/>
      </c>
      <c r="C431" s="83" t="str">
        <f t="shared" si="33"/>
        <v/>
      </c>
      <c r="D431" s="38" t="str">
        <f t="shared" si="34"/>
        <v/>
      </c>
      <c r="E431" s="49"/>
      <c r="F431" s="86" t="str">
        <f t="shared" si="35"/>
        <v/>
      </c>
      <c r="G431" s="81"/>
      <c r="H431" s="81"/>
      <c r="I431" s="81"/>
      <c r="J431" s="49"/>
      <c r="K431" s="246" t="str">
        <f>IF(E431="","",'OPĆI DIO'!$C$1)</f>
        <v/>
      </c>
      <c r="L431" s="40" t="str">
        <f t="shared" si="36"/>
        <v/>
      </c>
      <c r="M431" s="40" t="str">
        <f t="shared" si="37"/>
        <v/>
      </c>
    </row>
    <row r="432" spans="1:13">
      <c r="A432" s="39" t="str">
        <f>IF(E432="","",VLOOKUP('OPĆI DIO'!$C$1,'OPĆI DIO'!$N$4:$W$137,10,FALSE))</f>
        <v/>
      </c>
      <c r="B432" s="39" t="str">
        <f>IF(E432="","",VLOOKUP('OPĆI DIO'!$C$1,'OPĆI DIO'!$N$4:$W$137,9,FALSE))</f>
        <v/>
      </c>
      <c r="C432" s="83" t="str">
        <f t="shared" si="33"/>
        <v/>
      </c>
      <c r="D432" s="38" t="str">
        <f t="shared" si="34"/>
        <v/>
      </c>
      <c r="E432" s="49"/>
      <c r="F432" s="86" t="str">
        <f t="shared" si="35"/>
        <v/>
      </c>
      <c r="G432" s="81"/>
      <c r="H432" s="81"/>
      <c r="I432" s="81"/>
      <c r="J432" s="49"/>
      <c r="K432" s="246" t="str">
        <f>IF(E432="","",'OPĆI DIO'!$C$1)</f>
        <v/>
      </c>
      <c r="L432" s="40" t="str">
        <f t="shared" si="36"/>
        <v/>
      </c>
      <c r="M432" s="40" t="str">
        <f t="shared" si="37"/>
        <v/>
      </c>
    </row>
    <row r="433" spans="1:13">
      <c r="A433" s="39" t="str">
        <f>IF(E433="","",VLOOKUP('OPĆI DIO'!$C$1,'OPĆI DIO'!$N$4:$W$137,10,FALSE))</f>
        <v/>
      </c>
      <c r="B433" s="39" t="str">
        <f>IF(E433="","",VLOOKUP('OPĆI DIO'!$C$1,'OPĆI DIO'!$N$4:$W$137,9,FALSE))</f>
        <v/>
      </c>
      <c r="C433" s="83" t="str">
        <f t="shared" si="33"/>
        <v/>
      </c>
      <c r="D433" s="38" t="str">
        <f t="shared" si="34"/>
        <v/>
      </c>
      <c r="E433" s="49"/>
      <c r="F433" s="86" t="str">
        <f t="shared" si="35"/>
        <v/>
      </c>
      <c r="G433" s="81"/>
      <c r="H433" s="81"/>
      <c r="I433" s="81"/>
      <c r="J433" s="49"/>
      <c r="K433" s="246" t="str">
        <f>IF(E433="","",'OPĆI DIO'!$C$1)</f>
        <v/>
      </c>
      <c r="L433" s="40" t="str">
        <f t="shared" si="36"/>
        <v/>
      </c>
      <c r="M433" s="40" t="str">
        <f t="shared" si="37"/>
        <v/>
      </c>
    </row>
    <row r="434" spans="1:13">
      <c r="A434" s="39" t="str">
        <f>IF(E434="","",VLOOKUP('OPĆI DIO'!$C$1,'OPĆI DIO'!$N$4:$W$137,10,FALSE))</f>
        <v/>
      </c>
      <c r="B434" s="39" t="str">
        <f>IF(E434="","",VLOOKUP('OPĆI DIO'!$C$1,'OPĆI DIO'!$N$4:$W$137,9,FALSE))</f>
        <v/>
      </c>
      <c r="C434" s="83" t="str">
        <f t="shared" si="33"/>
        <v/>
      </c>
      <c r="D434" s="38" t="str">
        <f t="shared" si="34"/>
        <v/>
      </c>
      <c r="E434" s="49"/>
      <c r="F434" s="86" t="str">
        <f t="shared" si="35"/>
        <v/>
      </c>
      <c r="G434" s="81"/>
      <c r="H434" s="81"/>
      <c r="I434" s="81"/>
      <c r="J434" s="49"/>
      <c r="K434" s="246" t="str">
        <f>IF(E434="","",'OPĆI DIO'!$C$1)</f>
        <v/>
      </c>
      <c r="L434" s="40" t="str">
        <f t="shared" si="36"/>
        <v/>
      </c>
      <c r="M434" s="40" t="str">
        <f t="shared" si="37"/>
        <v/>
      </c>
    </row>
    <row r="435" spans="1:13">
      <c r="A435" s="39" t="str">
        <f>IF(E435="","",VLOOKUP('OPĆI DIO'!$C$1,'OPĆI DIO'!$N$4:$W$137,10,FALSE))</f>
        <v/>
      </c>
      <c r="B435" s="39" t="str">
        <f>IF(E435="","",VLOOKUP('OPĆI DIO'!$C$1,'OPĆI DIO'!$N$4:$W$137,9,FALSE))</f>
        <v/>
      </c>
      <c r="C435" s="83" t="str">
        <f t="shared" si="33"/>
        <v/>
      </c>
      <c r="D435" s="38" t="str">
        <f t="shared" si="34"/>
        <v/>
      </c>
      <c r="E435" s="49"/>
      <c r="F435" s="86" t="str">
        <f t="shared" si="35"/>
        <v/>
      </c>
      <c r="G435" s="81"/>
      <c r="H435" s="81"/>
      <c r="I435" s="81"/>
      <c r="J435" s="49"/>
      <c r="K435" s="246" t="str">
        <f>IF(E435="","",'OPĆI DIO'!$C$1)</f>
        <v/>
      </c>
      <c r="L435" s="40" t="str">
        <f t="shared" si="36"/>
        <v/>
      </c>
      <c r="M435" s="40" t="str">
        <f t="shared" si="37"/>
        <v/>
      </c>
    </row>
    <row r="436" spans="1:13">
      <c r="A436" s="39" t="str">
        <f>IF(E436="","",VLOOKUP('OPĆI DIO'!$C$1,'OPĆI DIO'!$N$4:$W$137,10,FALSE))</f>
        <v/>
      </c>
      <c r="B436" s="39" t="str">
        <f>IF(E436="","",VLOOKUP('OPĆI DIO'!$C$1,'OPĆI DIO'!$N$4:$W$137,9,FALSE))</f>
        <v/>
      </c>
      <c r="C436" s="83" t="str">
        <f t="shared" si="33"/>
        <v/>
      </c>
      <c r="D436" s="38" t="str">
        <f t="shared" si="34"/>
        <v/>
      </c>
      <c r="E436" s="49"/>
      <c r="F436" s="86" t="str">
        <f t="shared" si="35"/>
        <v/>
      </c>
      <c r="G436" s="81"/>
      <c r="H436" s="81"/>
      <c r="I436" s="81"/>
      <c r="J436" s="49"/>
      <c r="K436" s="246" t="str">
        <f>IF(E436="","",'OPĆI DIO'!$C$1)</f>
        <v/>
      </c>
      <c r="L436" s="40" t="str">
        <f t="shared" si="36"/>
        <v/>
      </c>
      <c r="M436" s="40" t="str">
        <f t="shared" si="37"/>
        <v/>
      </c>
    </row>
    <row r="437" spans="1:13">
      <c r="A437" s="39" t="str">
        <f>IF(E437="","",VLOOKUP('OPĆI DIO'!$C$1,'OPĆI DIO'!$N$4:$W$137,10,FALSE))</f>
        <v/>
      </c>
      <c r="B437" s="39" t="str">
        <f>IF(E437="","",VLOOKUP('OPĆI DIO'!$C$1,'OPĆI DIO'!$N$4:$W$137,9,FALSE))</f>
        <v/>
      </c>
      <c r="C437" s="83" t="str">
        <f t="shared" si="33"/>
        <v/>
      </c>
      <c r="D437" s="38" t="str">
        <f t="shared" si="34"/>
        <v/>
      </c>
      <c r="E437" s="49"/>
      <c r="F437" s="86" t="str">
        <f t="shared" si="35"/>
        <v/>
      </c>
      <c r="G437" s="81"/>
      <c r="H437" s="81"/>
      <c r="I437" s="81"/>
      <c r="J437" s="49"/>
      <c r="K437" s="246" t="str">
        <f>IF(E437="","",'OPĆI DIO'!$C$1)</f>
        <v/>
      </c>
      <c r="L437" s="40" t="str">
        <f t="shared" si="36"/>
        <v/>
      </c>
      <c r="M437" s="40" t="str">
        <f t="shared" si="37"/>
        <v/>
      </c>
    </row>
    <row r="438" spans="1:13">
      <c r="A438" s="39" t="str">
        <f>IF(E438="","",VLOOKUP('OPĆI DIO'!$C$1,'OPĆI DIO'!$N$4:$W$137,10,FALSE))</f>
        <v/>
      </c>
      <c r="B438" s="39" t="str">
        <f>IF(E438="","",VLOOKUP('OPĆI DIO'!$C$1,'OPĆI DIO'!$N$4:$W$137,9,FALSE))</f>
        <v/>
      </c>
      <c r="C438" s="83" t="str">
        <f t="shared" si="33"/>
        <v/>
      </c>
      <c r="D438" s="38" t="str">
        <f t="shared" si="34"/>
        <v/>
      </c>
      <c r="E438" s="49"/>
      <c r="F438" s="86" t="str">
        <f t="shared" si="35"/>
        <v/>
      </c>
      <c r="G438" s="81"/>
      <c r="H438" s="81"/>
      <c r="I438" s="81"/>
      <c r="J438" s="49"/>
      <c r="K438" s="246" t="str">
        <f>IF(E438="","",'OPĆI DIO'!$C$1)</f>
        <v/>
      </c>
      <c r="L438" s="40" t="str">
        <f t="shared" si="36"/>
        <v/>
      </c>
      <c r="M438" s="40" t="str">
        <f t="shared" si="37"/>
        <v/>
      </c>
    </row>
    <row r="439" spans="1:13">
      <c r="A439" s="39" t="str">
        <f>IF(E439="","",VLOOKUP('OPĆI DIO'!$C$1,'OPĆI DIO'!$N$4:$W$137,10,FALSE))</f>
        <v/>
      </c>
      <c r="B439" s="39" t="str">
        <f>IF(E439="","",VLOOKUP('OPĆI DIO'!$C$1,'OPĆI DIO'!$N$4:$W$137,9,FALSE))</f>
        <v/>
      </c>
      <c r="C439" s="83" t="str">
        <f t="shared" si="33"/>
        <v/>
      </c>
      <c r="D439" s="38" t="str">
        <f t="shared" si="34"/>
        <v/>
      </c>
      <c r="E439" s="49"/>
      <c r="F439" s="86" t="str">
        <f t="shared" si="35"/>
        <v/>
      </c>
      <c r="G439" s="81"/>
      <c r="H439" s="81"/>
      <c r="I439" s="81"/>
      <c r="J439" s="49"/>
      <c r="K439" s="246" t="str">
        <f>IF(E439="","",'OPĆI DIO'!$C$1)</f>
        <v/>
      </c>
      <c r="L439" s="40" t="str">
        <f t="shared" si="36"/>
        <v/>
      </c>
      <c r="M439" s="40" t="str">
        <f t="shared" si="37"/>
        <v/>
      </c>
    </row>
    <row r="440" spans="1:13">
      <c r="A440" s="39" t="str">
        <f>IF(E440="","",VLOOKUP('OPĆI DIO'!$C$1,'OPĆI DIO'!$N$4:$W$137,10,FALSE))</f>
        <v/>
      </c>
      <c r="B440" s="39" t="str">
        <f>IF(E440="","",VLOOKUP('OPĆI DIO'!$C$1,'OPĆI DIO'!$N$4:$W$137,9,FALSE))</f>
        <v/>
      </c>
      <c r="C440" s="83" t="str">
        <f t="shared" si="33"/>
        <v/>
      </c>
      <c r="D440" s="38" t="str">
        <f t="shared" si="34"/>
        <v/>
      </c>
      <c r="E440" s="49"/>
      <c r="F440" s="86" t="str">
        <f t="shared" si="35"/>
        <v/>
      </c>
      <c r="G440" s="81"/>
      <c r="H440" s="81"/>
      <c r="I440" s="81"/>
      <c r="J440" s="49"/>
      <c r="K440" s="246" t="str">
        <f>IF(E440="","",'OPĆI DIO'!$C$1)</f>
        <v/>
      </c>
      <c r="L440" s="40" t="str">
        <f t="shared" si="36"/>
        <v/>
      </c>
      <c r="M440" s="40" t="str">
        <f t="shared" si="37"/>
        <v/>
      </c>
    </row>
    <row r="441" spans="1:13">
      <c r="A441" s="39" t="str">
        <f>IF(E441="","",VLOOKUP('OPĆI DIO'!$C$1,'OPĆI DIO'!$N$4:$W$137,10,FALSE))</f>
        <v/>
      </c>
      <c r="B441" s="39" t="str">
        <f>IF(E441="","",VLOOKUP('OPĆI DIO'!$C$1,'OPĆI DIO'!$N$4:$W$137,9,FALSE))</f>
        <v/>
      </c>
      <c r="C441" s="83" t="str">
        <f t="shared" si="33"/>
        <v/>
      </c>
      <c r="D441" s="38" t="str">
        <f t="shared" si="34"/>
        <v/>
      </c>
      <c r="E441" s="49"/>
      <c r="F441" s="86" t="str">
        <f t="shared" si="35"/>
        <v/>
      </c>
      <c r="G441" s="81"/>
      <c r="H441" s="81"/>
      <c r="I441" s="81"/>
      <c r="J441" s="49"/>
      <c r="K441" s="246" t="str">
        <f>IF(E441="","",'OPĆI DIO'!$C$1)</f>
        <v/>
      </c>
      <c r="L441" s="40" t="str">
        <f t="shared" si="36"/>
        <v/>
      </c>
      <c r="M441" s="40" t="str">
        <f t="shared" si="37"/>
        <v/>
      </c>
    </row>
    <row r="442" spans="1:13">
      <c r="A442" s="39" t="str">
        <f>IF(E442="","",VLOOKUP('OPĆI DIO'!$C$1,'OPĆI DIO'!$N$4:$W$137,10,FALSE))</f>
        <v/>
      </c>
      <c r="B442" s="39" t="str">
        <f>IF(E442="","",VLOOKUP('OPĆI DIO'!$C$1,'OPĆI DIO'!$N$4:$W$137,9,FALSE))</f>
        <v/>
      </c>
      <c r="C442" s="83" t="str">
        <f t="shared" si="33"/>
        <v/>
      </c>
      <c r="D442" s="38" t="str">
        <f t="shared" si="34"/>
        <v/>
      </c>
      <c r="E442" s="49"/>
      <c r="F442" s="86" t="str">
        <f t="shared" si="35"/>
        <v/>
      </c>
      <c r="G442" s="81"/>
      <c r="H442" s="81"/>
      <c r="I442" s="81"/>
      <c r="J442" s="49"/>
      <c r="K442" s="246" t="str">
        <f>IF(E442="","",'OPĆI DIO'!$C$1)</f>
        <v/>
      </c>
      <c r="L442" s="40" t="str">
        <f t="shared" si="36"/>
        <v/>
      </c>
      <c r="M442" s="40" t="str">
        <f t="shared" si="37"/>
        <v/>
      </c>
    </row>
    <row r="443" spans="1:13">
      <c r="A443" s="39" t="str">
        <f>IF(E443="","",VLOOKUP('OPĆI DIO'!$C$1,'OPĆI DIO'!$N$4:$W$137,10,FALSE))</f>
        <v/>
      </c>
      <c r="B443" s="39" t="str">
        <f>IF(E443="","",VLOOKUP('OPĆI DIO'!$C$1,'OPĆI DIO'!$N$4:$W$137,9,FALSE))</f>
        <v/>
      </c>
      <c r="C443" s="83" t="str">
        <f t="shared" si="33"/>
        <v/>
      </c>
      <c r="D443" s="38" t="str">
        <f t="shared" si="34"/>
        <v/>
      </c>
      <c r="E443" s="49"/>
      <c r="F443" s="86" t="str">
        <f t="shared" si="35"/>
        <v/>
      </c>
      <c r="G443" s="81"/>
      <c r="H443" s="81"/>
      <c r="I443" s="81"/>
      <c r="J443" s="49"/>
      <c r="K443" s="246" t="str">
        <f>IF(E443="","",'OPĆI DIO'!$C$1)</f>
        <v/>
      </c>
      <c r="L443" s="40" t="str">
        <f t="shared" si="36"/>
        <v/>
      </c>
      <c r="M443" s="40" t="str">
        <f t="shared" si="37"/>
        <v/>
      </c>
    </row>
    <row r="444" spans="1:13">
      <c r="A444" s="39" t="str">
        <f>IF(E444="","",VLOOKUP('OPĆI DIO'!$C$1,'OPĆI DIO'!$N$4:$W$137,10,FALSE))</f>
        <v/>
      </c>
      <c r="B444" s="39" t="str">
        <f>IF(E444="","",VLOOKUP('OPĆI DIO'!$C$1,'OPĆI DIO'!$N$4:$W$137,9,FALSE))</f>
        <v/>
      </c>
      <c r="C444" s="83" t="str">
        <f t="shared" si="33"/>
        <v/>
      </c>
      <c r="D444" s="38" t="str">
        <f t="shared" si="34"/>
        <v/>
      </c>
      <c r="E444" s="49"/>
      <c r="F444" s="86" t="str">
        <f t="shared" si="35"/>
        <v/>
      </c>
      <c r="G444" s="81"/>
      <c r="H444" s="81"/>
      <c r="I444" s="81"/>
      <c r="J444" s="49"/>
      <c r="K444" s="246" t="str">
        <f>IF(E444="","",'OPĆI DIO'!$C$1)</f>
        <v/>
      </c>
      <c r="L444" s="40" t="str">
        <f t="shared" si="36"/>
        <v/>
      </c>
      <c r="M444" s="40" t="str">
        <f t="shared" si="37"/>
        <v/>
      </c>
    </row>
    <row r="445" spans="1:13">
      <c r="A445" s="39" t="str">
        <f>IF(E445="","",VLOOKUP('OPĆI DIO'!$C$1,'OPĆI DIO'!$N$4:$W$137,10,FALSE))</f>
        <v/>
      </c>
      <c r="B445" s="39" t="str">
        <f>IF(E445="","",VLOOKUP('OPĆI DIO'!$C$1,'OPĆI DIO'!$N$4:$W$137,9,FALSE))</f>
        <v/>
      </c>
      <c r="C445" s="83" t="str">
        <f t="shared" si="33"/>
        <v/>
      </c>
      <c r="D445" s="38" t="str">
        <f t="shared" si="34"/>
        <v/>
      </c>
      <c r="E445" s="49"/>
      <c r="F445" s="86" t="str">
        <f t="shared" si="35"/>
        <v/>
      </c>
      <c r="G445" s="81"/>
      <c r="H445" s="81"/>
      <c r="I445" s="81"/>
      <c r="J445" s="49"/>
      <c r="K445" s="246" t="str">
        <f>IF(E445="","",'OPĆI DIO'!$C$1)</f>
        <v/>
      </c>
      <c r="L445" s="40" t="str">
        <f t="shared" si="36"/>
        <v/>
      </c>
      <c r="M445" s="40" t="str">
        <f t="shared" si="37"/>
        <v/>
      </c>
    </row>
    <row r="446" spans="1:13">
      <c r="A446" s="39" t="str">
        <f>IF(E446="","",VLOOKUP('OPĆI DIO'!$C$1,'OPĆI DIO'!$N$4:$W$137,10,FALSE))</f>
        <v/>
      </c>
      <c r="B446" s="39" t="str">
        <f>IF(E446="","",VLOOKUP('OPĆI DIO'!$C$1,'OPĆI DIO'!$N$4:$W$137,9,FALSE))</f>
        <v/>
      </c>
      <c r="C446" s="83" t="str">
        <f t="shared" si="33"/>
        <v/>
      </c>
      <c r="D446" s="38" t="str">
        <f t="shared" si="34"/>
        <v/>
      </c>
      <c r="E446" s="49"/>
      <c r="F446" s="86" t="str">
        <f t="shared" si="35"/>
        <v/>
      </c>
      <c r="G446" s="81"/>
      <c r="H446" s="81"/>
      <c r="I446" s="81"/>
      <c r="J446" s="49"/>
      <c r="K446" s="246" t="str">
        <f>IF(E446="","",'OPĆI DIO'!$C$1)</f>
        <v/>
      </c>
      <c r="L446" s="40" t="str">
        <f t="shared" si="36"/>
        <v/>
      </c>
      <c r="M446" s="40" t="str">
        <f t="shared" si="37"/>
        <v/>
      </c>
    </row>
    <row r="447" spans="1:13">
      <c r="A447" s="39" t="str">
        <f>IF(E447="","",VLOOKUP('OPĆI DIO'!$C$1,'OPĆI DIO'!$N$4:$W$137,10,FALSE))</f>
        <v/>
      </c>
      <c r="B447" s="39" t="str">
        <f>IF(E447="","",VLOOKUP('OPĆI DIO'!$C$1,'OPĆI DIO'!$N$4:$W$137,9,FALSE))</f>
        <v/>
      </c>
      <c r="C447" s="83" t="str">
        <f t="shared" si="33"/>
        <v/>
      </c>
      <c r="D447" s="38" t="str">
        <f t="shared" si="34"/>
        <v/>
      </c>
      <c r="E447" s="49"/>
      <c r="F447" s="86" t="str">
        <f t="shared" si="35"/>
        <v/>
      </c>
      <c r="G447" s="81"/>
      <c r="H447" s="81"/>
      <c r="I447" s="81"/>
      <c r="J447" s="49"/>
      <c r="K447" s="246" t="str">
        <f>IF(E447="","",'OPĆI DIO'!$C$1)</f>
        <v/>
      </c>
      <c r="L447" s="40" t="str">
        <f t="shared" si="36"/>
        <v/>
      </c>
      <c r="M447" s="40" t="str">
        <f t="shared" si="37"/>
        <v/>
      </c>
    </row>
    <row r="448" spans="1:13">
      <c r="A448" s="39" t="str">
        <f>IF(E448="","",VLOOKUP('OPĆI DIO'!$C$1,'OPĆI DIO'!$N$4:$W$137,10,FALSE))</f>
        <v/>
      </c>
      <c r="B448" s="39" t="str">
        <f>IF(E448="","",VLOOKUP('OPĆI DIO'!$C$1,'OPĆI DIO'!$N$4:$W$137,9,FALSE))</f>
        <v/>
      </c>
      <c r="C448" s="83" t="str">
        <f t="shared" si="33"/>
        <v/>
      </c>
      <c r="D448" s="38" t="str">
        <f t="shared" si="34"/>
        <v/>
      </c>
      <c r="E448" s="49"/>
      <c r="F448" s="86" t="str">
        <f t="shared" si="35"/>
        <v/>
      </c>
      <c r="G448" s="81"/>
      <c r="H448" s="81"/>
      <c r="I448" s="81"/>
      <c r="J448" s="49"/>
      <c r="K448" s="246" t="str">
        <f>IF(E448="","",'OPĆI DIO'!$C$1)</f>
        <v/>
      </c>
      <c r="L448" s="40" t="str">
        <f t="shared" si="36"/>
        <v/>
      </c>
      <c r="M448" s="40" t="str">
        <f t="shared" si="37"/>
        <v/>
      </c>
    </row>
    <row r="449" spans="1:13">
      <c r="A449" s="39" t="str">
        <f>IF(E449="","",VLOOKUP('OPĆI DIO'!$C$1,'OPĆI DIO'!$N$4:$W$137,10,FALSE))</f>
        <v/>
      </c>
      <c r="B449" s="39" t="str">
        <f>IF(E449="","",VLOOKUP('OPĆI DIO'!$C$1,'OPĆI DIO'!$N$4:$W$137,9,FALSE))</f>
        <v/>
      </c>
      <c r="C449" s="83" t="str">
        <f t="shared" si="33"/>
        <v/>
      </c>
      <c r="D449" s="38" t="str">
        <f t="shared" si="34"/>
        <v/>
      </c>
      <c r="E449" s="49"/>
      <c r="F449" s="86" t="str">
        <f t="shared" si="35"/>
        <v/>
      </c>
      <c r="G449" s="81"/>
      <c r="H449" s="81"/>
      <c r="I449" s="81"/>
      <c r="J449" s="49"/>
      <c r="K449" s="246" t="str">
        <f>IF(E449="","",'OPĆI DIO'!$C$1)</f>
        <v/>
      </c>
      <c r="L449" s="40" t="str">
        <f t="shared" si="36"/>
        <v/>
      </c>
      <c r="M449" s="40" t="str">
        <f t="shared" si="37"/>
        <v/>
      </c>
    </row>
    <row r="450" spans="1:13">
      <c r="A450" s="39" t="str">
        <f>IF(E450="","",VLOOKUP('OPĆI DIO'!$C$1,'OPĆI DIO'!$N$4:$W$137,10,FALSE))</f>
        <v/>
      </c>
      <c r="B450" s="39" t="str">
        <f>IF(E450="","",VLOOKUP('OPĆI DIO'!$C$1,'OPĆI DIO'!$N$4:$W$137,9,FALSE))</f>
        <v/>
      </c>
      <c r="C450" s="83" t="str">
        <f t="shared" si="33"/>
        <v/>
      </c>
      <c r="D450" s="38" t="str">
        <f t="shared" si="34"/>
        <v/>
      </c>
      <c r="E450" s="49"/>
      <c r="F450" s="86" t="str">
        <f t="shared" si="35"/>
        <v/>
      </c>
      <c r="G450" s="81"/>
      <c r="H450" s="81"/>
      <c r="I450" s="81"/>
      <c r="J450" s="49"/>
      <c r="K450" s="246" t="str">
        <f>IF(E450="","",'OPĆI DIO'!$C$1)</f>
        <v/>
      </c>
      <c r="L450" s="40" t="str">
        <f t="shared" si="36"/>
        <v/>
      </c>
      <c r="M450" s="40" t="str">
        <f t="shared" si="37"/>
        <v/>
      </c>
    </row>
    <row r="451" spans="1:13">
      <c r="A451" s="39" t="str">
        <f>IF(E451="","",VLOOKUP('OPĆI DIO'!$C$1,'OPĆI DIO'!$N$4:$W$137,10,FALSE))</f>
        <v/>
      </c>
      <c r="B451" s="39" t="str">
        <f>IF(E451="","",VLOOKUP('OPĆI DIO'!$C$1,'OPĆI DIO'!$N$4:$W$137,9,FALSE))</f>
        <v/>
      </c>
      <c r="C451" s="83" t="str">
        <f t="shared" ref="C451:C501" si="38">IFERROR(VLOOKUP(E451,$R$6:$U$113,3,FALSE),"")</f>
        <v/>
      </c>
      <c r="D451" s="38" t="str">
        <f t="shared" ref="D451:D501" si="39">IFERROR(VLOOKUP(E451,$R$6:$U$113,4,FALSE),"")</f>
        <v/>
      </c>
      <c r="E451" s="49"/>
      <c r="F451" s="86" t="str">
        <f t="shared" ref="F451:F501" si="40">IFERROR(VLOOKUP(E451,$R$6:$U$113,2,FALSE),"")</f>
        <v/>
      </c>
      <c r="G451" s="81"/>
      <c r="H451" s="81"/>
      <c r="I451" s="81"/>
      <c r="J451" s="49"/>
      <c r="K451" s="246" t="str">
        <f>IF(E451="","",'OPĆI DIO'!$C$1)</f>
        <v/>
      </c>
      <c r="L451" s="40" t="str">
        <f t="shared" si="36"/>
        <v/>
      </c>
      <c r="M451" s="40" t="str">
        <f t="shared" si="37"/>
        <v/>
      </c>
    </row>
    <row r="452" spans="1:13">
      <c r="A452" s="39" t="str">
        <f>IF(E452="","",VLOOKUP('OPĆI DIO'!$C$1,'OPĆI DIO'!$N$4:$W$137,10,FALSE))</f>
        <v/>
      </c>
      <c r="B452" s="39" t="str">
        <f>IF(E452="","",VLOOKUP('OPĆI DIO'!$C$1,'OPĆI DIO'!$N$4:$W$137,9,FALSE))</f>
        <v/>
      </c>
      <c r="C452" s="83" t="str">
        <f t="shared" si="38"/>
        <v/>
      </c>
      <c r="D452" s="38" t="str">
        <f t="shared" si="39"/>
        <v/>
      </c>
      <c r="E452" s="49"/>
      <c r="F452" s="86" t="str">
        <f t="shared" si="40"/>
        <v/>
      </c>
      <c r="G452" s="81"/>
      <c r="H452" s="81"/>
      <c r="I452" s="81"/>
      <c r="J452" s="49"/>
      <c r="K452" s="246" t="str">
        <f>IF(E452="","",'OPĆI DIO'!$C$1)</f>
        <v/>
      </c>
      <c r="L452" s="40" t="str">
        <f t="shared" ref="L452:L501" si="41">LEFT(E452,2)</f>
        <v/>
      </c>
      <c r="M452" s="40" t="str">
        <f t="shared" ref="M452:M501" si="42">LEFT(E452,3)</f>
        <v/>
      </c>
    </row>
    <row r="453" spans="1:13">
      <c r="A453" s="39" t="str">
        <f>IF(E453="","",VLOOKUP('OPĆI DIO'!$C$1,'OPĆI DIO'!$N$4:$W$137,10,FALSE))</f>
        <v/>
      </c>
      <c r="B453" s="39" t="str">
        <f>IF(E453="","",VLOOKUP('OPĆI DIO'!$C$1,'OPĆI DIO'!$N$4:$W$137,9,FALSE))</f>
        <v/>
      </c>
      <c r="C453" s="83" t="str">
        <f t="shared" si="38"/>
        <v/>
      </c>
      <c r="D453" s="38" t="str">
        <f t="shared" si="39"/>
        <v/>
      </c>
      <c r="E453" s="49"/>
      <c r="F453" s="86" t="str">
        <f t="shared" si="40"/>
        <v/>
      </c>
      <c r="G453" s="81"/>
      <c r="H453" s="81"/>
      <c r="I453" s="81"/>
      <c r="J453" s="49"/>
      <c r="K453" s="246" t="str">
        <f>IF(E453="","",'OPĆI DIO'!$C$1)</f>
        <v/>
      </c>
      <c r="L453" s="40" t="str">
        <f t="shared" si="41"/>
        <v/>
      </c>
      <c r="M453" s="40" t="str">
        <f t="shared" si="42"/>
        <v/>
      </c>
    </row>
    <row r="454" spans="1:13">
      <c r="A454" s="39" t="str">
        <f>IF(E454="","",VLOOKUP('OPĆI DIO'!$C$1,'OPĆI DIO'!$N$4:$W$137,10,FALSE))</f>
        <v/>
      </c>
      <c r="B454" s="39" t="str">
        <f>IF(E454="","",VLOOKUP('OPĆI DIO'!$C$1,'OPĆI DIO'!$N$4:$W$137,9,FALSE))</f>
        <v/>
      </c>
      <c r="C454" s="83" t="str">
        <f t="shared" si="38"/>
        <v/>
      </c>
      <c r="D454" s="38" t="str">
        <f t="shared" si="39"/>
        <v/>
      </c>
      <c r="E454" s="49"/>
      <c r="F454" s="86" t="str">
        <f t="shared" si="40"/>
        <v/>
      </c>
      <c r="G454" s="81"/>
      <c r="H454" s="81"/>
      <c r="I454" s="81"/>
      <c r="J454" s="49"/>
      <c r="K454" s="246" t="str">
        <f>IF(E454="","",'OPĆI DIO'!$C$1)</f>
        <v/>
      </c>
      <c r="L454" s="40" t="str">
        <f t="shared" si="41"/>
        <v/>
      </c>
      <c r="M454" s="40" t="str">
        <f t="shared" si="42"/>
        <v/>
      </c>
    </row>
    <row r="455" spans="1:13">
      <c r="A455" s="39" t="str">
        <f>IF(E455="","",VLOOKUP('OPĆI DIO'!$C$1,'OPĆI DIO'!$N$4:$W$137,10,FALSE))</f>
        <v/>
      </c>
      <c r="B455" s="39" t="str">
        <f>IF(E455="","",VLOOKUP('OPĆI DIO'!$C$1,'OPĆI DIO'!$N$4:$W$137,9,FALSE))</f>
        <v/>
      </c>
      <c r="C455" s="83" t="str">
        <f t="shared" si="38"/>
        <v/>
      </c>
      <c r="D455" s="38" t="str">
        <f t="shared" si="39"/>
        <v/>
      </c>
      <c r="E455" s="49"/>
      <c r="F455" s="86" t="str">
        <f t="shared" si="40"/>
        <v/>
      </c>
      <c r="G455" s="81"/>
      <c r="H455" s="81"/>
      <c r="I455" s="81"/>
      <c r="J455" s="49"/>
      <c r="K455" s="246" t="str">
        <f>IF(E455="","",'OPĆI DIO'!$C$1)</f>
        <v/>
      </c>
      <c r="L455" s="40" t="str">
        <f t="shared" si="41"/>
        <v/>
      </c>
      <c r="M455" s="40" t="str">
        <f t="shared" si="42"/>
        <v/>
      </c>
    </row>
    <row r="456" spans="1:13">
      <c r="A456" s="39" t="str">
        <f>IF(E456="","",VLOOKUP('OPĆI DIO'!$C$1,'OPĆI DIO'!$N$4:$W$137,10,FALSE))</f>
        <v/>
      </c>
      <c r="B456" s="39" t="str">
        <f>IF(E456="","",VLOOKUP('OPĆI DIO'!$C$1,'OPĆI DIO'!$N$4:$W$137,9,FALSE))</f>
        <v/>
      </c>
      <c r="C456" s="83" t="str">
        <f t="shared" si="38"/>
        <v/>
      </c>
      <c r="D456" s="38" t="str">
        <f t="shared" si="39"/>
        <v/>
      </c>
      <c r="E456" s="49"/>
      <c r="F456" s="86" t="str">
        <f t="shared" si="40"/>
        <v/>
      </c>
      <c r="G456" s="81"/>
      <c r="H456" s="81"/>
      <c r="I456" s="81"/>
      <c r="J456" s="49"/>
      <c r="K456" s="246" t="str">
        <f>IF(E456="","",'OPĆI DIO'!$C$1)</f>
        <v/>
      </c>
      <c r="L456" s="40" t="str">
        <f t="shared" si="41"/>
        <v/>
      </c>
      <c r="M456" s="40" t="str">
        <f t="shared" si="42"/>
        <v/>
      </c>
    </row>
    <row r="457" spans="1:13">
      <c r="A457" s="39" t="str">
        <f>IF(E457="","",VLOOKUP('OPĆI DIO'!$C$1,'OPĆI DIO'!$N$4:$W$137,10,FALSE))</f>
        <v/>
      </c>
      <c r="B457" s="39" t="str">
        <f>IF(E457="","",VLOOKUP('OPĆI DIO'!$C$1,'OPĆI DIO'!$N$4:$W$137,9,FALSE))</f>
        <v/>
      </c>
      <c r="C457" s="83" t="str">
        <f t="shared" si="38"/>
        <v/>
      </c>
      <c r="D457" s="38" t="str">
        <f t="shared" si="39"/>
        <v/>
      </c>
      <c r="E457" s="49"/>
      <c r="F457" s="86" t="str">
        <f t="shared" si="40"/>
        <v/>
      </c>
      <c r="G457" s="81"/>
      <c r="H457" s="81"/>
      <c r="I457" s="81"/>
      <c r="J457" s="49"/>
      <c r="K457" s="246" t="str">
        <f>IF(E457="","",'OPĆI DIO'!$C$1)</f>
        <v/>
      </c>
      <c r="L457" s="40" t="str">
        <f t="shared" si="41"/>
        <v/>
      </c>
      <c r="M457" s="40" t="str">
        <f t="shared" si="42"/>
        <v/>
      </c>
    </row>
    <row r="458" spans="1:13">
      <c r="A458" s="39" t="str">
        <f>IF(E458="","",VLOOKUP('OPĆI DIO'!$C$1,'OPĆI DIO'!$N$4:$W$137,10,FALSE))</f>
        <v/>
      </c>
      <c r="B458" s="39" t="str">
        <f>IF(E458="","",VLOOKUP('OPĆI DIO'!$C$1,'OPĆI DIO'!$N$4:$W$137,9,FALSE))</f>
        <v/>
      </c>
      <c r="C458" s="83" t="str">
        <f t="shared" si="38"/>
        <v/>
      </c>
      <c r="D458" s="38" t="str">
        <f t="shared" si="39"/>
        <v/>
      </c>
      <c r="E458" s="49"/>
      <c r="F458" s="86" t="str">
        <f t="shared" si="40"/>
        <v/>
      </c>
      <c r="G458" s="81"/>
      <c r="H458" s="81"/>
      <c r="I458" s="81"/>
      <c r="J458" s="49"/>
      <c r="K458" s="246" t="str">
        <f>IF(E458="","",'OPĆI DIO'!$C$1)</f>
        <v/>
      </c>
      <c r="L458" s="40" t="str">
        <f t="shared" si="41"/>
        <v/>
      </c>
      <c r="M458" s="40" t="str">
        <f t="shared" si="42"/>
        <v/>
      </c>
    </row>
    <row r="459" spans="1:13">
      <c r="A459" s="39" t="str">
        <f>IF(E459="","",VLOOKUP('OPĆI DIO'!$C$1,'OPĆI DIO'!$N$4:$W$137,10,FALSE))</f>
        <v/>
      </c>
      <c r="B459" s="39" t="str">
        <f>IF(E459="","",VLOOKUP('OPĆI DIO'!$C$1,'OPĆI DIO'!$N$4:$W$137,9,FALSE))</f>
        <v/>
      </c>
      <c r="C459" s="83" t="str">
        <f t="shared" si="38"/>
        <v/>
      </c>
      <c r="D459" s="38" t="str">
        <f t="shared" si="39"/>
        <v/>
      </c>
      <c r="E459" s="49"/>
      <c r="F459" s="86" t="str">
        <f t="shared" si="40"/>
        <v/>
      </c>
      <c r="G459" s="81"/>
      <c r="H459" s="81"/>
      <c r="I459" s="81"/>
      <c r="J459" s="49"/>
      <c r="K459" s="246" t="str">
        <f>IF(E459="","",'OPĆI DIO'!$C$1)</f>
        <v/>
      </c>
      <c r="L459" s="40" t="str">
        <f t="shared" si="41"/>
        <v/>
      </c>
      <c r="M459" s="40" t="str">
        <f t="shared" si="42"/>
        <v/>
      </c>
    </row>
    <row r="460" spans="1:13">
      <c r="A460" s="39" t="str">
        <f>IF(E460="","",VLOOKUP('OPĆI DIO'!$C$1,'OPĆI DIO'!$N$4:$W$137,10,FALSE))</f>
        <v/>
      </c>
      <c r="B460" s="39" t="str">
        <f>IF(E460="","",VLOOKUP('OPĆI DIO'!$C$1,'OPĆI DIO'!$N$4:$W$137,9,FALSE))</f>
        <v/>
      </c>
      <c r="C460" s="83" t="str">
        <f t="shared" si="38"/>
        <v/>
      </c>
      <c r="D460" s="38" t="str">
        <f t="shared" si="39"/>
        <v/>
      </c>
      <c r="E460" s="49"/>
      <c r="F460" s="86" t="str">
        <f t="shared" si="40"/>
        <v/>
      </c>
      <c r="G460" s="81"/>
      <c r="H460" s="81"/>
      <c r="I460" s="81"/>
      <c r="J460" s="49"/>
      <c r="K460" s="246" t="str">
        <f>IF(E460="","",'OPĆI DIO'!$C$1)</f>
        <v/>
      </c>
      <c r="L460" s="40" t="str">
        <f t="shared" si="41"/>
        <v/>
      </c>
      <c r="M460" s="40" t="str">
        <f t="shared" si="42"/>
        <v/>
      </c>
    </row>
    <row r="461" spans="1:13">
      <c r="A461" s="39" t="str">
        <f>IF(E461="","",VLOOKUP('OPĆI DIO'!$C$1,'OPĆI DIO'!$N$4:$W$137,10,FALSE))</f>
        <v/>
      </c>
      <c r="B461" s="39" t="str">
        <f>IF(E461="","",VLOOKUP('OPĆI DIO'!$C$1,'OPĆI DIO'!$N$4:$W$137,9,FALSE))</f>
        <v/>
      </c>
      <c r="C461" s="83" t="str">
        <f t="shared" si="38"/>
        <v/>
      </c>
      <c r="D461" s="38" t="str">
        <f t="shared" si="39"/>
        <v/>
      </c>
      <c r="E461" s="49"/>
      <c r="F461" s="86" t="str">
        <f t="shared" si="40"/>
        <v/>
      </c>
      <c r="G461" s="81"/>
      <c r="H461" s="81"/>
      <c r="I461" s="81"/>
      <c r="J461" s="49"/>
      <c r="K461" s="246" t="str">
        <f>IF(E461="","",'OPĆI DIO'!$C$1)</f>
        <v/>
      </c>
      <c r="L461" s="40" t="str">
        <f t="shared" si="41"/>
        <v/>
      </c>
      <c r="M461" s="40" t="str">
        <f t="shared" si="42"/>
        <v/>
      </c>
    </row>
    <row r="462" spans="1:13">
      <c r="A462" s="39" t="str">
        <f>IF(E462="","",VLOOKUP('OPĆI DIO'!$C$1,'OPĆI DIO'!$N$4:$W$137,10,FALSE))</f>
        <v/>
      </c>
      <c r="B462" s="39" t="str">
        <f>IF(E462="","",VLOOKUP('OPĆI DIO'!$C$1,'OPĆI DIO'!$N$4:$W$137,9,FALSE))</f>
        <v/>
      </c>
      <c r="C462" s="83" t="str">
        <f t="shared" si="38"/>
        <v/>
      </c>
      <c r="D462" s="38" t="str">
        <f t="shared" si="39"/>
        <v/>
      </c>
      <c r="E462" s="49"/>
      <c r="F462" s="86" t="str">
        <f t="shared" si="40"/>
        <v/>
      </c>
      <c r="G462" s="81"/>
      <c r="H462" s="81"/>
      <c r="I462" s="81"/>
      <c r="J462" s="49"/>
      <c r="K462" s="246" t="str">
        <f>IF(E462="","",'OPĆI DIO'!$C$1)</f>
        <v/>
      </c>
      <c r="L462" s="40" t="str">
        <f t="shared" si="41"/>
        <v/>
      </c>
      <c r="M462" s="40" t="str">
        <f t="shared" si="42"/>
        <v/>
      </c>
    </row>
    <row r="463" spans="1:13">
      <c r="A463" s="39" t="str">
        <f>IF(E463="","",VLOOKUP('OPĆI DIO'!$C$1,'OPĆI DIO'!$N$4:$W$137,10,FALSE))</f>
        <v/>
      </c>
      <c r="B463" s="39" t="str">
        <f>IF(E463="","",VLOOKUP('OPĆI DIO'!$C$1,'OPĆI DIO'!$N$4:$W$137,9,FALSE))</f>
        <v/>
      </c>
      <c r="C463" s="83" t="str">
        <f t="shared" si="38"/>
        <v/>
      </c>
      <c r="D463" s="38" t="str">
        <f t="shared" si="39"/>
        <v/>
      </c>
      <c r="E463" s="49"/>
      <c r="F463" s="86" t="str">
        <f t="shared" si="40"/>
        <v/>
      </c>
      <c r="G463" s="81"/>
      <c r="H463" s="81"/>
      <c r="I463" s="81"/>
      <c r="J463" s="49"/>
      <c r="K463" s="246" t="str">
        <f>IF(E463="","",'OPĆI DIO'!$C$1)</f>
        <v/>
      </c>
      <c r="L463" s="40" t="str">
        <f t="shared" si="41"/>
        <v/>
      </c>
      <c r="M463" s="40" t="str">
        <f t="shared" si="42"/>
        <v/>
      </c>
    </row>
    <row r="464" spans="1:13">
      <c r="A464" s="39" t="str">
        <f>IF(E464="","",VLOOKUP('OPĆI DIO'!$C$1,'OPĆI DIO'!$N$4:$W$137,10,FALSE))</f>
        <v/>
      </c>
      <c r="B464" s="39" t="str">
        <f>IF(E464="","",VLOOKUP('OPĆI DIO'!$C$1,'OPĆI DIO'!$N$4:$W$137,9,FALSE))</f>
        <v/>
      </c>
      <c r="C464" s="83" t="str">
        <f t="shared" si="38"/>
        <v/>
      </c>
      <c r="D464" s="38" t="str">
        <f t="shared" si="39"/>
        <v/>
      </c>
      <c r="E464" s="49"/>
      <c r="F464" s="86" t="str">
        <f t="shared" si="40"/>
        <v/>
      </c>
      <c r="G464" s="81"/>
      <c r="H464" s="81"/>
      <c r="I464" s="81"/>
      <c r="J464" s="49"/>
      <c r="K464" s="246" t="str">
        <f>IF(E464="","",'OPĆI DIO'!$C$1)</f>
        <v/>
      </c>
      <c r="L464" s="40" t="str">
        <f t="shared" si="41"/>
        <v/>
      </c>
      <c r="M464" s="40" t="str">
        <f t="shared" si="42"/>
        <v/>
      </c>
    </row>
    <row r="465" spans="1:13">
      <c r="A465" s="39" t="str">
        <f>IF(E465="","",VLOOKUP('OPĆI DIO'!$C$1,'OPĆI DIO'!$N$4:$W$137,10,FALSE))</f>
        <v/>
      </c>
      <c r="B465" s="39" t="str">
        <f>IF(E465="","",VLOOKUP('OPĆI DIO'!$C$1,'OPĆI DIO'!$N$4:$W$137,9,FALSE))</f>
        <v/>
      </c>
      <c r="C465" s="83" t="str">
        <f t="shared" si="38"/>
        <v/>
      </c>
      <c r="D465" s="38" t="str">
        <f t="shared" si="39"/>
        <v/>
      </c>
      <c r="E465" s="49"/>
      <c r="F465" s="86" t="str">
        <f t="shared" si="40"/>
        <v/>
      </c>
      <c r="G465" s="81"/>
      <c r="H465" s="81"/>
      <c r="I465" s="81"/>
      <c r="J465" s="49"/>
      <c r="K465" s="246" t="str">
        <f>IF(E465="","",'OPĆI DIO'!$C$1)</f>
        <v/>
      </c>
      <c r="L465" s="40" t="str">
        <f t="shared" si="41"/>
        <v/>
      </c>
      <c r="M465" s="40" t="str">
        <f t="shared" si="42"/>
        <v/>
      </c>
    </row>
    <row r="466" spans="1:13">
      <c r="A466" s="39" t="str">
        <f>IF(E466="","",VLOOKUP('OPĆI DIO'!$C$1,'OPĆI DIO'!$N$4:$W$137,10,FALSE))</f>
        <v/>
      </c>
      <c r="B466" s="39" t="str">
        <f>IF(E466="","",VLOOKUP('OPĆI DIO'!$C$1,'OPĆI DIO'!$N$4:$W$137,9,FALSE))</f>
        <v/>
      </c>
      <c r="C466" s="83" t="str">
        <f t="shared" si="38"/>
        <v/>
      </c>
      <c r="D466" s="38" t="str">
        <f t="shared" si="39"/>
        <v/>
      </c>
      <c r="E466" s="49"/>
      <c r="F466" s="86" t="str">
        <f t="shared" si="40"/>
        <v/>
      </c>
      <c r="G466" s="81"/>
      <c r="H466" s="81"/>
      <c r="I466" s="81"/>
      <c r="J466" s="49"/>
      <c r="K466" s="246" t="str">
        <f>IF(E466="","",'OPĆI DIO'!$C$1)</f>
        <v/>
      </c>
      <c r="L466" s="40" t="str">
        <f t="shared" si="41"/>
        <v/>
      </c>
      <c r="M466" s="40" t="str">
        <f t="shared" si="42"/>
        <v/>
      </c>
    </row>
    <row r="467" spans="1:13">
      <c r="A467" s="39" t="str">
        <f>IF(E467="","",VLOOKUP('OPĆI DIO'!$C$1,'OPĆI DIO'!$N$4:$W$137,10,FALSE))</f>
        <v/>
      </c>
      <c r="B467" s="39" t="str">
        <f>IF(E467="","",VLOOKUP('OPĆI DIO'!$C$1,'OPĆI DIO'!$N$4:$W$137,9,FALSE))</f>
        <v/>
      </c>
      <c r="C467" s="83" t="str">
        <f t="shared" si="38"/>
        <v/>
      </c>
      <c r="D467" s="38" t="str">
        <f t="shared" si="39"/>
        <v/>
      </c>
      <c r="E467" s="49"/>
      <c r="F467" s="86" t="str">
        <f t="shared" si="40"/>
        <v/>
      </c>
      <c r="G467" s="81"/>
      <c r="H467" s="81"/>
      <c r="I467" s="81"/>
      <c r="J467" s="49"/>
      <c r="K467" s="246" t="str">
        <f>IF(E467="","",'OPĆI DIO'!$C$1)</f>
        <v/>
      </c>
      <c r="L467" s="40" t="str">
        <f t="shared" si="41"/>
        <v/>
      </c>
      <c r="M467" s="40" t="str">
        <f t="shared" si="42"/>
        <v/>
      </c>
    </row>
    <row r="468" spans="1:13">
      <c r="A468" s="39" t="str">
        <f>IF(E468="","",VLOOKUP('OPĆI DIO'!$C$1,'OPĆI DIO'!$N$4:$W$137,10,FALSE))</f>
        <v/>
      </c>
      <c r="B468" s="39" t="str">
        <f>IF(E468="","",VLOOKUP('OPĆI DIO'!$C$1,'OPĆI DIO'!$N$4:$W$137,9,FALSE))</f>
        <v/>
      </c>
      <c r="C468" s="83" t="str">
        <f t="shared" si="38"/>
        <v/>
      </c>
      <c r="D468" s="38" t="str">
        <f t="shared" si="39"/>
        <v/>
      </c>
      <c r="E468" s="49"/>
      <c r="F468" s="86" t="str">
        <f t="shared" si="40"/>
        <v/>
      </c>
      <c r="G468" s="81"/>
      <c r="H468" s="81"/>
      <c r="I468" s="81"/>
      <c r="J468" s="49"/>
      <c r="K468" s="246" t="str">
        <f>IF(E468="","",'OPĆI DIO'!$C$1)</f>
        <v/>
      </c>
      <c r="L468" s="40" t="str">
        <f t="shared" si="41"/>
        <v/>
      </c>
      <c r="M468" s="40" t="str">
        <f t="shared" si="42"/>
        <v/>
      </c>
    </row>
    <row r="469" spans="1:13">
      <c r="A469" s="39" t="str">
        <f>IF(E469="","",VLOOKUP('OPĆI DIO'!$C$1,'OPĆI DIO'!$N$4:$W$137,10,FALSE))</f>
        <v/>
      </c>
      <c r="B469" s="39" t="str">
        <f>IF(E469="","",VLOOKUP('OPĆI DIO'!$C$1,'OPĆI DIO'!$N$4:$W$137,9,FALSE))</f>
        <v/>
      </c>
      <c r="C469" s="83" t="str">
        <f t="shared" si="38"/>
        <v/>
      </c>
      <c r="D469" s="38" t="str">
        <f t="shared" si="39"/>
        <v/>
      </c>
      <c r="E469" s="49"/>
      <c r="F469" s="86" t="str">
        <f t="shared" si="40"/>
        <v/>
      </c>
      <c r="G469" s="81"/>
      <c r="H469" s="81"/>
      <c r="I469" s="81"/>
      <c r="J469" s="49"/>
      <c r="K469" s="246" t="str">
        <f>IF(E469="","",'OPĆI DIO'!$C$1)</f>
        <v/>
      </c>
      <c r="L469" s="40" t="str">
        <f t="shared" si="41"/>
        <v/>
      </c>
      <c r="M469" s="40" t="str">
        <f t="shared" si="42"/>
        <v/>
      </c>
    </row>
    <row r="470" spans="1:13">
      <c r="A470" s="39" t="str">
        <f>IF(E470="","",VLOOKUP('OPĆI DIO'!$C$1,'OPĆI DIO'!$N$4:$W$137,10,FALSE))</f>
        <v/>
      </c>
      <c r="B470" s="39" t="str">
        <f>IF(E470="","",VLOOKUP('OPĆI DIO'!$C$1,'OPĆI DIO'!$N$4:$W$137,9,FALSE))</f>
        <v/>
      </c>
      <c r="C470" s="83" t="str">
        <f t="shared" si="38"/>
        <v/>
      </c>
      <c r="D470" s="38" t="str">
        <f t="shared" si="39"/>
        <v/>
      </c>
      <c r="E470" s="49"/>
      <c r="F470" s="86" t="str">
        <f t="shared" si="40"/>
        <v/>
      </c>
      <c r="G470" s="81"/>
      <c r="H470" s="81"/>
      <c r="I470" s="81"/>
      <c r="J470" s="49"/>
      <c r="K470" s="246" t="str">
        <f>IF(E470="","",'OPĆI DIO'!$C$1)</f>
        <v/>
      </c>
      <c r="L470" s="40" t="str">
        <f t="shared" si="41"/>
        <v/>
      </c>
      <c r="M470" s="40" t="str">
        <f t="shared" si="42"/>
        <v/>
      </c>
    </row>
    <row r="471" spans="1:13">
      <c r="A471" s="39" t="str">
        <f>IF(E471="","",VLOOKUP('OPĆI DIO'!$C$1,'OPĆI DIO'!$N$4:$W$137,10,FALSE))</f>
        <v/>
      </c>
      <c r="B471" s="39" t="str">
        <f>IF(E471="","",VLOOKUP('OPĆI DIO'!$C$1,'OPĆI DIO'!$N$4:$W$137,9,FALSE))</f>
        <v/>
      </c>
      <c r="C471" s="83" t="str">
        <f t="shared" si="38"/>
        <v/>
      </c>
      <c r="D471" s="38" t="str">
        <f t="shared" si="39"/>
        <v/>
      </c>
      <c r="E471" s="49"/>
      <c r="F471" s="86" t="str">
        <f t="shared" si="40"/>
        <v/>
      </c>
      <c r="G471" s="81"/>
      <c r="H471" s="81"/>
      <c r="I471" s="81"/>
      <c r="J471" s="49"/>
      <c r="K471" s="246" t="str">
        <f>IF(E471="","",'OPĆI DIO'!$C$1)</f>
        <v/>
      </c>
      <c r="L471" s="40" t="str">
        <f t="shared" si="41"/>
        <v/>
      </c>
      <c r="M471" s="40" t="str">
        <f t="shared" si="42"/>
        <v/>
      </c>
    </row>
    <row r="472" spans="1:13">
      <c r="A472" s="39" t="str">
        <f>IF(E472="","",VLOOKUP('OPĆI DIO'!$C$1,'OPĆI DIO'!$N$4:$W$137,10,FALSE))</f>
        <v/>
      </c>
      <c r="B472" s="39" t="str">
        <f>IF(E472="","",VLOOKUP('OPĆI DIO'!$C$1,'OPĆI DIO'!$N$4:$W$137,9,FALSE))</f>
        <v/>
      </c>
      <c r="C472" s="83" t="str">
        <f t="shared" si="38"/>
        <v/>
      </c>
      <c r="D472" s="38" t="str">
        <f t="shared" si="39"/>
        <v/>
      </c>
      <c r="E472" s="49"/>
      <c r="F472" s="86" t="str">
        <f t="shared" si="40"/>
        <v/>
      </c>
      <c r="G472" s="81"/>
      <c r="H472" s="81"/>
      <c r="I472" s="81"/>
      <c r="J472" s="49"/>
      <c r="K472" s="246" t="str">
        <f>IF(E472="","",'OPĆI DIO'!$C$1)</f>
        <v/>
      </c>
      <c r="L472" s="40" t="str">
        <f t="shared" si="41"/>
        <v/>
      </c>
      <c r="M472" s="40" t="str">
        <f t="shared" si="42"/>
        <v/>
      </c>
    </row>
    <row r="473" spans="1:13">
      <c r="A473" s="39" t="str">
        <f>IF(E473="","",VLOOKUP('OPĆI DIO'!$C$1,'OPĆI DIO'!$N$4:$W$137,10,FALSE))</f>
        <v/>
      </c>
      <c r="B473" s="39" t="str">
        <f>IF(E473="","",VLOOKUP('OPĆI DIO'!$C$1,'OPĆI DIO'!$N$4:$W$137,9,FALSE))</f>
        <v/>
      </c>
      <c r="C473" s="83" t="str">
        <f t="shared" si="38"/>
        <v/>
      </c>
      <c r="D473" s="38" t="str">
        <f t="shared" si="39"/>
        <v/>
      </c>
      <c r="E473" s="49"/>
      <c r="F473" s="86" t="str">
        <f t="shared" si="40"/>
        <v/>
      </c>
      <c r="G473" s="81"/>
      <c r="H473" s="81"/>
      <c r="I473" s="81"/>
      <c r="J473" s="49"/>
      <c r="K473" s="246" t="str">
        <f>IF(E473="","",'OPĆI DIO'!$C$1)</f>
        <v/>
      </c>
      <c r="L473" s="40" t="str">
        <f t="shared" si="41"/>
        <v/>
      </c>
      <c r="M473" s="40" t="str">
        <f t="shared" si="42"/>
        <v/>
      </c>
    </row>
    <row r="474" spans="1:13">
      <c r="A474" s="39" t="str">
        <f>IF(E474="","",VLOOKUP('OPĆI DIO'!$C$1,'OPĆI DIO'!$N$4:$W$137,10,FALSE))</f>
        <v/>
      </c>
      <c r="B474" s="39" t="str">
        <f>IF(E474="","",VLOOKUP('OPĆI DIO'!$C$1,'OPĆI DIO'!$N$4:$W$137,9,FALSE))</f>
        <v/>
      </c>
      <c r="C474" s="83" t="str">
        <f t="shared" si="38"/>
        <v/>
      </c>
      <c r="D474" s="38" t="str">
        <f t="shared" si="39"/>
        <v/>
      </c>
      <c r="E474" s="49"/>
      <c r="F474" s="86" t="str">
        <f t="shared" si="40"/>
        <v/>
      </c>
      <c r="G474" s="81"/>
      <c r="H474" s="81"/>
      <c r="I474" s="81"/>
      <c r="J474" s="49"/>
      <c r="K474" s="246" t="str">
        <f>IF(E474="","",'OPĆI DIO'!$C$1)</f>
        <v/>
      </c>
      <c r="L474" s="40" t="str">
        <f t="shared" si="41"/>
        <v/>
      </c>
      <c r="M474" s="40" t="str">
        <f t="shared" si="42"/>
        <v/>
      </c>
    </row>
    <row r="475" spans="1:13">
      <c r="A475" s="39" t="str">
        <f>IF(E475="","",VLOOKUP('OPĆI DIO'!$C$1,'OPĆI DIO'!$N$4:$W$137,10,FALSE))</f>
        <v/>
      </c>
      <c r="B475" s="39" t="str">
        <f>IF(E475="","",VLOOKUP('OPĆI DIO'!$C$1,'OPĆI DIO'!$N$4:$W$137,9,FALSE))</f>
        <v/>
      </c>
      <c r="C475" s="83" t="str">
        <f t="shared" si="38"/>
        <v/>
      </c>
      <c r="D475" s="38" t="str">
        <f t="shared" si="39"/>
        <v/>
      </c>
      <c r="E475" s="49"/>
      <c r="F475" s="86" t="str">
        <f t="shared" si="40"/>
        <v/>
      </c>
      <c r="G475" s="81"/>
      <c r="H475" s="81"/>
      <c r="I475" s="81"/>
      <c r="J475" s="49"/>
      <c r="K475" s="246" t="str">
        <f>IF(E475="","",'OPĆI DIO'!$C$1)</f>
        <v/>
      </c>
      <c r="L475" s="40" t="str">
        <f t="shared" si="41"/>
        <v/>
      </c>
      <c r="M475" s="40" t="str">
        <f t="shared" si="42"/>
        <v/>
      </c>
    </row>
    <row r="476" spans="1:13">
      <c r="A476" s="39" t="str">
        <f>IF(E476="","",VLOOKUP('OPĆI DIO'!$C$1,'OPĆI DIO'!$N$4:$W$137,10,FALSE))</f>
        <v/>
      </c>
      <c r="B476" s="39" t="str">
        <f>IF(E476="","",VLOOKUP('OPĆI DIO'!$C$1,'OPĆI DIO'!$N$4:$W$137,9,FALSE))</f>
        <v/>
      </c>
      <c r="C476" s="83" t="str">
        <f t="shared" si="38"/>
        <v/>
      </c>
      <c r="D476" s="38" t="str">
        <f t="shared" si="39"/>
        <v/>
      </c>
      <c r="E476" s="49"/>
      <c r="F476" s="86" t="str">
        <f t="shared" si="40"/>
        <v/>
      </c>
      <c r="G476" s="81"/>
      <c r="H476" s="81"/>
      <c r="I476" s="81"/>
      <c r="J476" s="49"/>
      <c r="K476" s="246" t="str">
        <f>IF(E476="","",'OPĆI DIO'!$C$1)</f>
        <v/>
      </c>
      <c r="L476" s="40" t="str">
        <f t="shared" si="41"/>
        <v/>
      </c>
      <c r="M476" s="40" t="str">
        <f t="shared" si="42"/>
        <v/>
      </c>
    </row>
    <row r="477" spans="1:13">
      <c r="A477" s="39" t="str">
        <f>IF(E477="","",VLOOKUP('OPĆI DIO'!$C$1,'OPĆI DIO'!$N$4:$W$137,10,FALSE))</f>
        <v/>
      </c>
      <c r="B477" s="39" t="str">
        <f>IF(E477="","",VLOOKUP('OPĆI DIO'!$C$1,'OPĆI DIO'!$N$4:$W$137,9,FALSE))</f>
        <v/>
      </c>
      <c r="C477" s="83" t="str">
        <f t="shared" si="38"/>
        <v/>
      </c>
      <c r="D477" s="38" t="str">
        <f t="shared" si="39"/>
        <v/>
      </c>
      <c r="E477" s="49"/>
      <c r="F477" s="86" t="str">
        <f t="shared" si="40"/>
        <v/>
      </c>
      <c r="G477" s="81"/>
      <c r="H477" s="81"/>
      <c r="I477" s="81"/>
      <c r="J477" s="49"/>
      <c r="K477" s="246" t="str">
        <f>IF(E477="","",'OPĆI DIO'!$C$1)</f>
        <v/>
      </c>
      <c r="L477" s="40" t="str">
        <f t="shared" si="41"/>
        <v/>
      </c>
      <c r="M477" s="40" t="str">
        <f t="shared" si="42"/>
        <v/>
      </c>
    </row>
    <row r="478" spans="1:13">
      <c r="A478" s="39" t="str">
        <f>IF(E478="","",VLOOKUP('OPĆI DIO'!$C$1,'OPĆI DIO'!$N$4:$W$137,10,FALSE))</f>
        <v/>
      </c>
      <c r="B478" s="39" t="str">
        <f>IF(E478="","",VLOOKUP('OPĆI DIO'!$C$1,'OPĆI DIO'!$N$4:$W$137,9,FALSE))</f>
        <v/>
      </c>
      <c r="C478" s="83" t="str">
        <f t="shared" si="38"/>
        <v/>
      </c>
      <c r="D478" s="38" t="str">
        <f t="shared" si="39"/>
        <v/>
      </c>
      <c r="E478" s="49"/>
      <c r="F478" s="86" t="str">
        <f t="shared" si="40"/>
        <v/>
      </c>
      <c r="G478" s="81"/>
      <c r="H478" s="81"/>
      <c r="I478" s="81"/>
      <c r="J478" s="49"/>
      <c r="K478" s="246" t="str">
        <f>IF(E478="","",'OPĆI DIO'!$C$1)</f>
        <v/>
      </c>
      <c r="L478" s="40" t="str">
        <f t="shared" si="41"/>
        <v/>
      </c>
      <c r="M478" s="40" t="str">
        <f t="shared" si="42"/>
        <v/>
      </c>
    </row>
    <row r="479" spans="1:13">
      <c r="A479" s="39" t="str">
        <f>IF(E479="","",VLOOKUP('OPĆI DIO'!$C$1,'OPĆI DIO'!$N$4:$W$137,10,FALSE))</f>
        <v/>
      </c>
      <c r="B479" s="39" t="str">
        <f>IF(E479="","",VLOOKUP('OPĆI DIO'!$C$1,'OPĆI DIO'!$N$4:$W$137,9,FALSE))</f>
        <v/>
      </c>
      <c r="C479" s="83" t="str">
        <f t="shared" si="38"/>
        <v/>
      </c>
      <c r="D479" s="38" t="str">
        <f t="shared" si="39"/>
        <v/>
      </c>
      <c r="E479" s="49"/>
      <c r="F479" s="86" t="str">
        <f t="shared" si="40"/>
        <v/>
      </c>
      <c r="G479" s="81"/>
      <c r="H479" s="81"/>
      <c r="I479" s="81"/>
      <c r="J479" s="49"/>
      <c r="K479" s="246" t="str">
        <f>IF(E479="","",'OPĆI DIO'!$C$1)</f>
        <v/>
      </c>
      <c r="L479" s="40" t="str">
        <f t="shared" si="41"/>
        <v/>
      </c>
      <c r="M479" s="40" t="str">
        <f t="shared" si="42"/>
        <v/>
      </c>
    </row>
    <row r="480" spans="1:13">
      <c r="A480" s="39" t="str">
        <f>IF(E480="","",VLOOKUP('OPĆI DIO'!$C$1,'OPĆI DIO'!$N$4:$W$137,10,FALSE))</f>
        <v/>
      </c>
      <c r="B480" s="39" t="str">
        <f>IF(E480="","",VLOOKUP('OPĆI DIO'!$C$1,'OPĆI DIO'!$N$4:$W$137,9,FALSE))</f>
        <v/>
      </c>
      <c r="C480" s="83" t="str">
        <f t="shared" si="38"/>
        <v/>
      </c>
      <c r="D480" s="38" t="str">
        <f t="shared" si="39"/>
        <v/>
      </c>
      <c r="E480" s="49"/>
      <c r="F480" s="86" t="str">
        <f t="shared" si="40"/>
        <v/>
      </c>
      <c r="G480" s="81"/>
      <c r="H480" s="81"/>
      <c r="I480" s="81"/>
      <c r="J480" s="49"/>
      <c r="K480" s="246" t="str">
        <f>IF(E480="","",'OPĆI DIO'!$C$1)</f>
        <v/>
      </c>
      <c r="L480" s="40" t="str">
        <f t="shared" si="41"/>
        <v/>
      </c>
      <c r="M480" s="40" t="str">
        <f t="shared" si="42"/>
        <v/>
      </c>
    </row>
    <row r="481" spans="1:13">
      <c r="A481" s="39" t="str">
        <f>IF(E481="","",VLOOKUP('OPĆI DIO'!$C$1,'OPĆI DIO'!$N$4:$W$137,10,FALSE))</f>
        <v/>
      </c>
      <c r="B481" s="39" t="str">
        <f>IF(E481="","",VLOOKUP('OPĆI DIO'!$C$1,'OPĆI DIO'!$N$4:$W$137,9,FALSE))</f>
        <v/>
      </c>
      <c r="C481" s="83" t="str">
        <f t="shared" si="38"/>
        <v/>
      </c>
      <c r="D481" s="38" t="str">
        <f t="shared" si="39"/>
        <v/>
      </c>
      <c r="E481" s="49"/>
      <c r="F481" s="86" t="str">
        <f t="shared" si="40"/>
        <v/>
      </c>
      <c r="G481" s="81"/>
      <c r="H481" s="81"/>
      <c r="I481" s="81"/>
      <c r="J481" s="49"/>
      <c r="K481" s="246" t="str">
        <f>IF(E481="","",'OPĆI DIO'!$C$1)</f>
        <v/>
      </c>
      <c r="L481" s="40" t="str">
        <f t="shared" si="41"/>
        <v/>
      </c>
      <c r="M481" s="40" t="str">
        <f t="shared" si="42"/>
        <v/>
      </c>
    </row>
    <row r="482" spans="1:13">
      <c r="A482" s="39" t="str">
        <f>IF(E482="","",VLOOKUP('OPĆI DIO'!$C$1,'OPĆI DIO'!$N$4:$W$137,10,FALSE))</f>
        <v/>
      </c>
      <c r="B482" s="39" t="str">
        <f>IF(E482="","",VLOOKUP('OPĆI DIO'!$C$1,'OPĆI DIO'!$N$4:$W$137,9,FALSE))</f>
        <v/>
      </c>
      <c r="C482" s="83" t="str">
        <f t="shared" si="38"/>
        <v/>
      </c>
      <c r="D482" s="38" t="str">
        <f t="shared" si="39"/>
        <v/>
      </c>
      <c r="E482" s="49"/>
      <c r="F482" s="86" t="str">
        <f t="shared" si="40"/>
        <v/>
      </c>
      <c r="G482" s="81"/>
      <c r="H482" s="81"/>
      <c r="I482" s="81"/>
      <c r="J482" s="49"/>
      <c r="K482" s="246" t="str">
        <f>IF(E482="","",'OPĆI DIO'!$C$1)</f>
        <v/>
      </c>
      <c r="L482" s="40" t="str">
        <f t="shared" si="41"/>
        <v/>
      </c>
      <c r="M482" s="40" t="str">
        <f t="shared" si="42"/>
        <v/>
      </c>
    </row>
    <row r="483" spans="1:13">
      <c r="A483" s="39" t="str">
        <f>IF(E483="","",VLOOKUP('OPĆI DIO'!$C$1,'OPĆI DIO'!$N$4:$W$137,10,FALSE))</f>
        <v/>
      </c>
      <c r="B483" s="39" t="str">
        <f>IF(E483="","",VLOOKUP('OPĆI DIO'!$C$1,'OPĆI DIO'!$N$4:$W$137,9,FALSE))</f>
        <v/>
      </c>
      <c r="C483" s="83" t="str">
        <f t="shared" si="38"/>
        <v/>
      </c>
      <c r="D483" s="38" t="str">
        <f t="shared" si="39"/>
        <v/>
      </c>
      <c r="E483" s="49"/>
      <c r="F483" s="86" t="str">
        <f t="shared" si="40"/>
        <v/>
      </c>
      <c r="G483" s="81"/>
      <c r="H483" s="81"/>
      <c r="I483" s="81"/>
      <c r="J483" s="49"/>
      <c r="K483" s="246" t="str">
        <f>IF(E483="","",'OPĆI DIO'!$C$1)</f>
        <v/>
      </c>
      <c r="L483" s="40" t="str">
        <f t="shared" si="41"/>
        <v/>
      </c>
      <c r="M483" s="40" t="str">
        <f t="shared" si="42"/>
        <v/>
      </c>
    </row>
    <row r="484" spans="1:13">
      <c r="A484" s="39" t="str">
        <f>IF(E484="","",VLOOKUP('OPĆI DIO'!$C$1,'OPĆI DIO'!$N$4:$W$137,10,FALSE))</f>
        <v/>
      </c>
      <c r="B484" s="39" t="str">
        <f>IF(E484="","",VLOOKUP('OPĆI DIO'!$C$1,'OPĆI DIO'!$N$4:$W$137,9,FALSE))</f>
        <v/>
      </c>
      <c r="C484" s="83" t="str">
        <f t="shared" si="38"/>
        <v/>
      </c>
      <c r="D484" s="38" t="str">
        <f t="shared" si="39"/>
        <v/>
      </c>
      <c r="E484" s="49"/>
      <c r="F484" s="86" t="str">
        <f t="shared" si="40"/>
        <v/>
      </c>
      <c r="G484" s="81"/>
      <c r="H484" s="81"/>
      <c r="I484" s="81"/>
      <c r="J484" s="49"/>
      <c r="K484" s="246" t="str">
        <f>IF(E484="","",'OPĆI DIO'!$C$1)</f>
        <v/>
      </c>
      <c r="L484" s="40" t="str">
        <f t="shared" si="41"/>
        <v/>
      </c>
      <c r="M484" s="40" t="str">
        <f t="shared" si="42"/>
        <v/>
      </c>
    </row>
    <row r="485" spans="1:13">
      <c r="A485" s="39" t="str">
        <f>IF(E485="","",VLOOKUP('OPĆI DIO'!$C$1,'OPĆI DIO'!$N$4:$W$137,10,FALSE))</f>
        <v/>
      </c>
      <c r="B485" s="39" t="str">
        <f>IF(E485="","",VLOOKUP('OPĆI DIO'!$C$1,'OPĆI DIO'!$N$4:$W$137,9,FALSE))</f>
        <v/>
      </c>
      <c r="C485" s="83" t="str">
        <f t="shared" si="38"/>
        <v/>
      </c>
      <c r="D485" s="38" t="str">
        <f t="shared" si="39"/>
        <v/>
      </c>
      <c r="E485" s="49"/>
      <c r="F485" s="86" t="str">
        <f t="shared" si="40"/>
        <v/>
      </c>
      <c r="G485" s="81"/>
      <c r="H485" s="81"/>
      <c r="I485" s="81"/>
      <c r="J485" s="49"/>
      <c r="K485" s="246" t="str">
        <f>IF(E485="","",'OPĆI DIO'!$C$1)</f>
        <v/>
      </c>
      <c r="L485" s="40" t="str">
        <f t="shared" si="41"/>
        <v/>
      </c>
      <c r="M485" s="40" t="str">
        <f t="shared" si="42"/>
        <v/>
      </c>
    </row>
    <row r="486" spans="1:13">
      <c r="A486" s="39" t="str">
        <f>IF(E486="","",VLOOKUP('OPĆI DIO'!$C$1,'OPĆI DIO'!$N$4:$W$137,10,FALSE))</f>
        <v/>
      </c>
      <c r="B486" s="39" t="str">
        <f>IF(E486="","",VLOOKUP('OPĆI DIO'!$C$1,'OPĆI DIO'!$N$4:$W$137,9,FALSE))</f>
        <v/>
      </c>
      <c r="C486" s="83" t="str">
        <f t="shared" si="38"/>
        <v/>
      </c>
      <c r="D486" s="38" t="str">
        <f t="shared" si="39"/>
        <v/>
      </c>
      <c r="E486" s="49"/>
      <c r="F486" s="86" t="str">
        <f t="shared" si="40"/>
        <v/>
      </c>
      <c r="G486" s="81"/>
      <c r="H486" s="81"/>
      <c r="I486" s="81"/>
      <c r="J486" s="49"/>
      <c r="K486" s="246" t="str">
        <f>IF(E486="","",'OPĆI DIO'!$C$1)</f>
        <v/>
      </c>
      <c r="L486" s="40" t="str">
        <f t="shared" si="41"/>
        <v/>
      </c>
      <c r="M486" s="40" t="str">
        <f t="shared" si="42"/>
        <v/>
      </c>
    </row>
    <row r="487" spans="1:13">
      <c r="A487" s="39" t="str">
        <f>IF(E487="","",VLOOKUP('OPĆI DIO'!$C$1,'OPĆI DIO'!$N$4:$W$137,10,FALSE))</f>
        <v/>
      </c>
      <c r="B487" s="39" t="str">
        <f>IF(E487="","",VLOOKUP('OPĆI DIO'!$C$1,'OPĆI DIO'!$N$4:$W$137,9,FALSE))</f>
        <v/>
      </c>
      <c r="C487" s="83" t="str">
        <f t="shared" si="38"/>
        <v/>
      </c>
      <c r="D487" s="38" t="str">
        <f t="shared" si="39"/>
        <v/>
      </c>
      <c r="E487" s="49"/>
      <c r="F487" s="86" t="str">
        <f t="shared" si="40"/>
        <v/>
      </c>
      <c r="G487" s="81"/>
      <c r="H487" s="81"/>
      <c r="I487" s="81"/>
      <c r="J487" s="49"/>
      <c r="K487" s="246" t="str">
        <f>IF(E487="","",'OPĆI DIO'!$C$1)</f>
        <v/>
      </c>
      <c r="L487" s="40" t="str">
        <f t="shared" si="41"/>
        <v/>
      </c>
      <c r="M487" s="40" t="str">
        <f t="shared" si="42"/>
        <v/>
      </c>
    </row>
    <row r="488" spans="1:13">
      <c r="A488" s="39" t="str">
        <f>IF(E488="","",VLOOKUP('OPĆI DIO'!$C$1,'OPĆI DIO'!$N$4:$W$137,10,FALSE))</f>
        <v/>
      </c>
      <c r="B488" s="39" t="str">
        <f>IF(E488="","",VLOOKUP('OPĆI DIO'!$C$1,'OPĆI DIO'!$N$4:$W$137,9,FALSE))</f>
        <v/>
      </c>
      <c r="C488" s="83" t="str">
        <f t="shared" si="38"/>
        <v/>
      </c>
      <c r="D488" s="38" t="str">
        <f t="shared" si="39"/>
        <v/>
      </c>
      <c r="E488" s="49"/>
      <c r="F488" s="86" t="str">
        <f t="shared" si="40"/>
        <v/>
      </c>
      <c r="G488" s="81"/>
      <c r="H488" s="81"/>
      <c r="I488" s="81"/>
      <c r="J488" s="49"/>
      <c r="K488" s="246" t="str">
        <f>IF(E488="","",'OPĆI DIO'!$C$1)</f>
        <v/>
      </c>
      <c r="L488" s="40" t="str">
        <f t="shared" si="41"/>
        <v/>
      </c>
      <c r="M488" s="40" t="str">
        <f t="shared" si="42"/>
        <v/>
      </c>
    </row>
    <row r="489" spans="1:13">
      <c r="A489" s="39" t="str">
        <f>IF(E489="","",VLOOKUP('OPĆI DIO'!$C$1,'OPĆI DIO'!$N$4:$W$137,10,FALSE))</f>
        <v/>
      </c>
      <c r="B489" s="39" t="str">
        <f>IF(E489="","",VLOOKUP('OPĆI DIO'!$C$1,'OPĆI DIO'!$N$4:$W$137,9,FALSE))</f>
        <v/>
      </c>
      <c r="C489" s="83" t="str">
        <f t="shared" si="38"/>
        <v/>
      </c>
      <c r="D489" s="38" t="str">
        <f t="shared" si="39"/>
        <v/>
      </c>
      <c r="E489" s="49"/>
      <c r="F489" s="86" t="str">
        <f t="shared" si="40"/>
        <v/>
      </c>
      <c r="G489" s="81"/>
      <c r="H489" s="81"/>
      <c r="I489" s="81"/>
      <c r="J489" s="49"/>
      <c r="K489" s="246" t="str">
        <f>IF(E489="","",'OPĆI DIO'!$C$1)</f>
        <v/>
      </c>
      <c r="L489" s="40" t="str">
        <f t="shared" si="41"/>
        <v/>
      </c>
      <c r="M489" s="40" t="str">
        <f t="shared" si="42"/>
        <v/>
      </c>
    </row>
    <row r="490" spans="1:13">
      <c r="A490" s="39" t="str">
        <f>IF(E490="","",VLOOKUP('OPĆI DIO'!$C$1,'OPĆI DIO'!$N$4:$W$137,10,FALSE))</f>
        <v/>
      </c>
      <c r="B490" s="39" t="str">
        <f>IF(E490="","",VLOOKUP('OPĆI DIO'!$C$1,'OPĆI DIO'!$N$4:$W$137,9,FALSE))</f>
        <v/>
      </c>
      <c r="C490" s="83" t="str">
        <f t="shared" si="38"/>
        <v/>
      </c>
      <c r="D490" s="38" t="str">
        <f t="shared" si="39"/>
        <v/>
      </c>
      <c r="E490" s="49"/>
      <c r="F490" s="86" t="str">
        <f t="shared" si="40"/>
        <v/>
      </c>
      <c r="G490" s="81"/>
      <c r="H490" s="81"/>
      <c r="I490" s="81"/>
      <c r="J490" s="49"/>
      <c r="K490" s="246" t="str">
        <f>IF(E490="","",'OPĆI DIO'!$C$1)</f>
        <v/>
      </c>
      <c r="L490" s="40" t="str">
        <f t="shared" si="41"/>
        <v/>
      </c>
      <c r="M490" s="40" t="str">
        <f t="shared" si="42"/>
        <v/>
      </c>
    </row>
    <row r="491" spans="1:13">
      <c r="A491" s="39" t="str">
        <f>IF(E491="","",VLOOKUP('OPĆI DIO'!$C$1,'OPĆI DIO'!$N$4:$W$137,10,FALSE))</f>
        <v/>
      </c>
      <c r="B491" s="39" t="str">
        <f>IF(E491="","",VLOOKUP('OPĆI DIO'!$C$1,'OPĆI DIO'!$N$4:$W$137,9,FALSE))</f>
        <v/>
      </c>
      <c r="C491" s="83" t="str">
        <f t="shared" si="38"/>
        <v/>
      </c>
      <c r="D491" s="38" t="str">
        <f t="shared" si="39"/>
        <v/>
      </c>
      <c r="E491" s="49"/>
      <c r="F491" s="86" t="str">
        <f t="shared" si="40"/>
        <v/>
      </c>
      <c r="G491" s="81"/>
      <c r="H491" s="81"/>
      <c r="I491" s="81"/>
      <c r="J491" s="49"/>
      <c r="K491" s="246" t="str">
        <f>IF(E491="","",'OPĆI DIO'!$C$1)</f>
        <v/>
      </c>
      <c r="L491" s="40" t="str">
        <f t="shared" si="41"/>
        <v/>
      </c>
      <c r="M491" s="40" t="str">
        <f t="shared" si="42"/>
        <v/>
      </c>
    </row>
    <row r="492" spans="1:13">
      <c r="A492" s="39" t="str">
        <f>IF(E492="","",VLOOKUP('OPĆI DIO'!$C$1,'OPĆI DIO'!$N$4:$W$137,10,FALSE))</f>
        <v/>
      </c>
      <c r="B492" s="39" t="str">
        <f>IF(E492="","",VLOOKUP('OPĆI DIO'!$C$1,'OPĆI DIO'!$N$4:$W$137,9,FALSE))</f>
        <v/>
      </c>
      <c r="C492" s="83" t="str">
        <f t="shared" si="38"/>
        <v/>
      </c>
      <c r="D492" s="38" t="str">
        <f t="shared" si="39"/>
        <v/>
      </c>
      <c r="E492" s="49"/>
      <c r="F492" s="86" t="str">
        <f t="shared" si="40"/>
        <v/>
      </c>
      <c r="G492" s="81"/>
      <c r="H492" s="81"/>
      <c r="I492" s="81"/>
      <c r="J492" s="49"/>
      <c r="K492" s="246" t="str">
        <f>IF(E492="","",'OPĆI DIO'!$C$1)</f>
        <v/>
      </c>
      <c r="L492" s="40" t="str">
        <f t="shared" si="41"/>
        <v/>
      </c>
      <c r="M492" s="40" t="str">
        <f t="shared" si="42"/>
        <v/>
      </c>
    </row>
    <row r="493" spans="1:13">
      <c r="A493" s="39" t="str">
        <f>IF(E493="","",VLOOKUP('OPĆI DIO'!$C$1,'OPĆI DIO'!$N$4:$W$137,10,FALSE))</f>
        <v/>
      </c>
      <c r="B493" s="39" t="str">
        <f>IF(E493="","",VLOOKUP('OPĆI DIO'!$C$1,'OPĆI DIO'!$N$4:$W$137,9,FALSE))</f>
        <v/>
      </c>
      <c r="C493" s="83" t="str">
        <f t="shared" si="38"/>
        <v/>
      </c>
      <c r="D493" s="38" t="str">
        <f t="shared" si="39"/>
        <v/>
      </c>
      <c r="E493" s="49"/>
      <c r="F493" s="86" t="str">
        <f t="shared" si="40"/>
        <v/>
      </c>
      <c r="G493" s="81"/>
      <c r="H493" s="81"/>
      <c r="I493" s="81"/>
      <c r="J493" s="49"/>
      <c r="K493" s="246" t="str">
        <f>IF(E493="","",'OPĆI DIO'!$C$1)</f>
        <v/>
      </c>
      <c r="L493" s="40" t="str">
        <f t="shared" si="41"/>
        <v/>
      </c>
      <c r="M493" s="40" t="str">
        <f t="shared" si="42"/>
        <v/>
      </c>
    </row>
    <row r="494" spans="1:13">
      <c r="A494" s="39" t="str">
        <f>IF(E494="","",VLOOKUP('OPĆI DIO'!$C$1,'OPĆI DIO'!$N$4:$W$137,10,FALSE))</f>
        <v/>
      </c>
      <c r="B494" s="39" t="str">
        <f>IF(E494="","",VLOOKUP('OPĆI DIO'!$C$1,'OPĆI DIO'!$N$4:$W$137,9,FALSE))</f>
        <v/>
      </c>
      <c r="C494" s="83" t="str">
        <f t="shared" si="38"/>
        <v/>
      </c>
      <c r="D494" s="38" t="str">
        <f t="shared" si="39"/>
        <v/>
      </c>
      <c r="E494" s="49"/>
      <c r="F494" s="86" t="str">
        <f t="shared" si="40"/>
        <v/>
      </c>
      <c r="G494" s="81"/>
      <c r="H494" s="81"/>
      <c r="I494" s="81"/>
      <c r="J494" s="49"/>
      <c r="K494" s="246" t="str">
        <f>IF(E494="","",'OPĆI DIO'!$C$1)</f>
        <v/>
      </c>
      <c r="L494" s="40" t="str">
        <f t="shared" si="41"/>
        <v/>
      </c>
      <c r="M494" s="40" t="str">
        <f t="shared" si="42"/>
        <v/>
      </c>
    </row>
    <row r="495" spans="1:13">
      <c r="A495" s="39" t="str">
        <f>IF(E495="","",VLOOKUP('OPĆI DIO'!$C$1,'OPĆI DIO'!$N$4:$W$137,10,FALSE))</f>
        <v/>
      </c>
      <c r="B495" s="39" t="str">
        <f>IF(E495="","",VLOOKUP('OPĆI DIO'!$C$1,'OPĆI DIO'!$N$4:$W$137,9,FALSE))</f>
        <v/>
      </c>
      <c r="C495" s="83" t="str">
        <f t="shared" si="38"/>
        <v/>
      </c>
      <c r="D495" s="38" t="str">
        <f t="shared" si="39"/>
        <v/>
      </c>
      <c r="E495" s="49"/>
      <c r="F495" s="86" t="str">
        <f t="shared" si="40"/>
        <v/>
      </c>
      <c r="G495" s="81"/>
      <c r="H495" s="81"/>
      <c r="I495" s="81"/>
      <c r="J495" s="49"/>
      <c r="K495" s="246" t="str">
        <f>IF(E495="","",'OPĆI DIO'!$C$1)</f>
        <v/>
      </c>
      <c r="L495" s="40" t="str">
        <f t="shared" si="41"/>
        <v/>
      </c>
      <c r="M495" s="40" t="str">
        <f t="shared" si="42"/>
        <v/>
      </c>
    </row>
    <row r="496" spans="1:13">
      <c r="A496" s="39" t="str">
        <f>IF(E496="","",VLOOKUP('OPĆI DIO'!$C$1,'OPĆI DIO'!$N$4:$W$137,10,FALSE))</f>
        <v/>
      </c>
      <c r="B496" s="39" t="str">
        <f>IF(E496="","",VLOOKUP('OPĆI DIO'!$C$1,'OPĆI DIO'!$N$4:$W$137,9,FALSE))</f>
        <v/>
      </c>
      <c r="C496" s="83" t="str">
        <f t="shared" si="38"/>
        <v/>
      </c>
      <c r="D496" s="38" t="str">
        <f t="shared" si="39"/>
        <v/>
      </c>
      <c r="E496" s="49"/>
      <c r="F496" s="86" t="str">
        <f t="shared" si="40"/>
        <v/>
      </c>
      <c r="G496" s="81"/>
      <c r="H496" s="81"/>
      <c r="I496" s="81"/>
      <c r="J496" s="49"/>
      <c r="K496" s="246" t="str">
        <f>IF(E496="","",'OPĆI DIO'!$C$1)</f>
        <v/>
      </c>
      <c r="L496" s="40" t="str">
        <f t="shared" si="41"/>
        <v/>
      </c>
      <c r="M496" s="40" t="str">
        <f t="shared" si="42"/>
        <v/>
      </c>
    </row>
    <row r="497" spans="1:13">
      <c r="A497" s="39" t="str">
        <f>IF(E497="","",VLOOKUP('OPĆI DIO'!$C$1,'OPĆI DIO'!$N$4:$W$137,10,FALSE))</f>
        <v/>
      </c>
      <c r="B497" s="39" t="str">
        <f>IF(E497="","",VLOOKUP('OPĆI DIO'!$C$1,'OPĆI DIO'!$N$4:$W$137,9,FALSE))</f>
        <v/>
      </c>
      <c r="C497" s="83" t="str">
        <f t="shared" si="38"/>
        <v/>
      </c>
      <c r="D497" s="38" t="str">
        <f t="shared" si="39"/>
        <v/>
      </c>
      <c r="E497" s="49"/>
      <c r="F497" s="86" t="str">
        <f t="shared" si="40"/>
        <v/>
      </c>
      <c r="G497" s="81"/>
      <c r="H497" s="81"/>
      <c r="I497" s="81"/>
      <c r="J497" s="49"/>
      <c r="K497" s="246" t="str">
        <f>IF(E497="","",'OPĆI DIO'!$C$1)</f>
        <v/>
      </c>
      <c r="L497" s="40" t="str">
        <f t="shared" si="41"/>
        <v/>
      </c>
      <c r="M497" s="40" t="str">
        <f t="shared" si="42"/>
        <v/>
      </c>
    </row>
    <row r="498" spans="1:13">
      <c r="A498" s="39" t="str">
        <f>IF(E498="","",VLOOKUP('OPĆI DIO'!$C$1,'OPĆI DIO'!$N$4:$W$137,10,FALSE))</f>
        <v/>
      </c>
      <c r="B498" s="39" t="str">
        <f>IF(E498="","",VLOOKUP('OPĆI DIO'!$C$1,'OPĆI DIO'!$N$4:$W$137,9,FALSE))</f>
        <v/>
      </c>
      <c r="C498" s="83" t="str">
        <f t="shared" si="38"/>
        <v/>
      </c>
      <c r="D498" s="38" t="str">
        <f t="shared" si="39"/>
        <v/>
      </c>
      <c r="E498" s="49"/>
      <c r="F498" s="86" t="str">
        <f t="shared" si="40"/>
        <v/>
      </c>
      <c r="G498" s="81"/>
      <c r="H498" s="81"/>
      <c r="I498" s="81"/>
      <c r="J498" s="49"/>
      <c r="K498" s="246" t="str">
        <f>IF(E498="","",'OPĆI DIO'!$C$1)</f>
        <v/>
      </c>
      <c r="L498" s="40" t="str">
        <f t="shared" si="41"/>
        <v/>
      </c>
      <c r="M498" s="40" t="str">
        <f t="shared" si="42"/>
        <v/>
      </c>
    </row>
    <row r="499" spans="1:13">
      <c r="A499" s="39" t="str">
        <f>IF(E499="","",VLOOKUP('OPĆI DIO'!$C$1,'OPĆI DIO'!$N$4:$W$137,10,FALSE))</f>
        <v/>
      </c>
      <c r="B499" s="39" t="str">
        <f>IF(E499="","",VLOOKUP('OPĆI DIO'!$C$1,'OPĆI DIO'!$N$4:$W$137,9,FALSE))</f>
        <v/>
      </c>
      <c r="C499" s="83" t="str">
        <f t="shared" si="38"/>
        <v/>
      </c>
      <c r="D499" s="38" t="str">
        <f t="shared" si="39"/>
        <v/>
      </c>
      <c r="E499" s="49"/>
      <c r="F499" s="86" t="str">
        <f t="shared" si="40"/>
        <v/>
      </c>
      <c r="G499" s="81"/>
      <c r="H499" s="81"/>
      <c r="I499" s="81"/>
      <c r="J499" s="49"/>
      <c r="K499" s="246" t="str">
        <f>IF(E499="","",'OPĆI DIO'!$C$1)</f>
        <v/>
      </c>
      <c r="L499" s="40" t="str">
        <f t="shared" si="41"/>
        <v/>
      </c>
      <c r="M499" s="40" t="str">
        <f t="shared" si="42"/>
        <v/>
      </c>
    </row>
    <row r="500" spans="1:13">
      <c r="A500" s="39" t="str">
        <f>IF(E500="","",VLOOKUP('OPĆI DIO'!$C$1,'OPĆI DIO'!$N$4:$W$137,10,FALSE))</f>
        <v/>
      </c>
      <c r="B500" s="39" t="str">
        <f>IF(E500="","",VLOOKUP('OPĆI DIO'!$C$1,'OPĆI DIO'!$N$4:$W$137,9,FALSE))</f>
        <v/>
      </c>
      <c r="C500" s="83" t="str">
        <f t="shared" si="38"/>
        <v/>
      </c>
      <c r="D500" s="38" t="str">
        <f t="shared" si="39"/>
        <v/>
      </c>
      <c r="E500" s="49"/>
      <c r="F500" s="86" t="str">
        <f t="shared" si="40"/>
        <v/>
      </c>
      <c r="G500" s="81"/>
      <c r="H500" s="81"/>
      <c r="I500" s="81"/>
      <c r="J500" s="49"/>
      <c r="K500" s="246" t="str">
        <f>IF(E500="","",'OPĆI DIO'!$C$1)</f>
        <v/>
      </c>
      <c r="L500" s="40" t="str">
        <f t="shared" si="41"/>
        <v/>
      </c>
      <c r="M500" s="40" t="str">
        <f t="shared" si="42"/>
        <v/>
      </c>
    </row>
    <row r="501" spans="1:13">
      <c r="A501" s="39" t="str">
        <f>IF(E501="","",VLOOKUP('OPĆI DIO'!$C$1,'OPĆI DIO'!$N$4:$W$137,10,FALSE))</f>
        <v/>
      </c>
      <c r="B501" s="39" t="str">
        <f>IF(E501="","",VLOOKUP('OPĆI DIO'!$C$1,'OPĆI DIO'!$N$4:$W$137,9,FALSE))</f>
        <v/>
      </c>
      <c r="C501" s="83" t="str">
        <f t="shared" si="38"/>
        <v/>
      </c>
      <c r="D501" s="38" t="str">
        <f t="shared" si="39"/>
        <v/>
      </c>
      <c r="E501" s="49"/>
      <c r="F501" s="86" t="str">
        <f t="shared" si="40"/>
        <v/>
      </c>
      <c r="G501" s="81"/>
      <c r="H501" s="81"/>
      <c r="I501" s="81"/>
      <c r="J501" s="49"/>
      <c r="K501" s="246" t="str">
        <f>IF(E501="","",'OPĆI DIO'!$C$1)</f>
        <v/>
      </c>
      <c r="L501" s="40" t="str">
        <f t="shared" si="41"/>
        <v/>
      </c>
      <c r="M501" s="40" t="str">
        <f t="shared" si="42"/>
        <v/>
      </c>
    </row>
    <row r="502" spans="1:13"/>
    <row r="503" spans="1:13" hidden="1"/>
    <row r="504" spans="1:13" hidden="1"/>
    <row r="505" spans="1:13" hidden="1"/>
    <row r="506" spans="1:13" hidden="1"/>
    <row r="507" spans="1:13" hidden="1"/>
    <row r="508" spans="1:13" hidden="1"/>
    <row r="509" spans="1:13" hidden="1"/>
    <row r="510" spans="1:13" hidden="1"/>
    <row r="511" spans="1:13" hidden="1"/>
    <row r="512" spans="1:13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</sheetData>
  <sheetProtection algorithmName="SHA-512" hashValue="4NKEZW4WsP708lvg5ou9LcAswVZhPPwvckQ2UYPB9qEa/09iuJrovg809kLK4lJOntHCOz5xMMOLsYMnFQCDVw==" saltValue="dGc0Ae0uoPVwB8otimnoKQ==" spinCount="100000" sheet="1" selectLockedCells="1"/>
  <autoFilter ref="A2:I501"/>
  <sortState ref="R8:V105">
    <sortCondition ref="R8"/>
  </sortState>
  <dataConsolidate/>
  <mergeCells count="1">
    <mergeCell ref="A1:D1"/>
  </mergeCells>
  <phoneticPr fontId="32" type="noConversion"/>
  <conditionalFormatting sqref="J3:J501">
    <cfRule type="expression" dxfId="1" priority="2">
      <formula>IF(OR(E3=6391,E3=6392,E3=6393,E3=6394),1,0)</formula>
    </cfRule>
  </conditionalFormatting>
  <dataValidations count="3">
    <dataValidation type="whole" allowBlank="1" showInputMessage="1" showErrorMessage="1" errorTitle="GREŠKA" error="U ovo polje je dozvoljen unos samo brojčanih vrijednosti (bez decimala!)" sqref="G3:I501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E20:E501">
      <formula1>$R$6:$R$113</formula1>
    </dataValidation>
    <dataValidation type="list" allowBlank="1" showInputMessage="1" showErrorMessage="1" errorTitle="GREŠKA" error="Za unos odaberite vrijednost iz padajućeg izbornika!" prompt="Molimo odaberite vrijednost iz padajućeg izbornika!" sqref="E3:E19">
      <formula1>$R$6:$R$108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IF(OR(E3=6391,E3=6392,E3=6393,E3=6394),'KORISNICI DP'!$D$4:$D$614,$L$1)</xm:f>
          </x14:formula1>
          <xm:sqref>J3:J501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H507"/>
  <sheetViews>
    <sheetView showGridLines="0" zoomScale="90" zoomScaleNormal="90" workbookViewId="0">
      <pane ySplit="2" topLeftCell="A72" activePane="bottomLeft" state="frozen"/>
      <selection pane="bottomLeft" activeCell="J3" sqref="J3:L91"/>
    </sheetView>
  </sheetViews>
  <sheetFormatPr defaultColWidth="0" defaultRowHeight="15" zeroHeight="1"/>
  <cols>
    <col min="1" max="1" width="8.28515625" style="40" customWidth="1"/>
    <col min="2" max="2" width="20.28515625" style="40" customWidth="1"/>
    <col min="3" max="3" width="11.5703125" style="40" customWidth="1"/>
    <col min="4" max="4" width="33" style="40" customWidth="1"/>
    <col min="5" max="5" width="11.28515625" style="40" customWidth="1"/>
    <col min="6" max="6" width="21.85546875" style="40" customWidth="1"/>
    <col min="7" max="7" width="12.5703125" style="40" customWidth="1"/>
    <col min="8" max="8" width="36.7109375" style="40" customWidth="1"/>
    <col min="9" max="9" width="8.5703125" style="40" customWidth="1"/>
    <col min="10" max="10" width="16.42578125" style="41" customWidth="1"/>
    <col min="11" max="11" width="15.7109375" style="41" customWidth="1"/>
    <col min="12" max="12" width="15.140625" style="41" customWidth="1"/>
    <col min="13" max="13" width="46.42578125" style="41" customWidth="1"/>
    <col min="14" max="14" width="13.7109375" style="40" hidden="1" customWidth="1"/>
    <col min="15" max="20" width="9.140625" style="40" hidden="1" customWidth="1"/>
    <col min="21" max="21" width="46.5703125" style="40" hidden="1" customWidth="1"/>
    <col min="22" max="23" width="9.140625" style="40" hidden="1" customWidth="1"/>
    <col min="24" max="24" width="58.85546875" style="40" hidden="1" customWidth="1"/>
    <col min="25" max="25" width="0" style="40" hidden="1" customWidth="1"/>
    <col min="26" max="26" width="0" style="204" hidden="1" customWidth="1"/>
    <col min="27" max="34" width="0" style="40" hidden="1" customWidth="1"/>
    <col min="35" max="16384" width="9.140625" style="40" hidden="1"/>
  </cols>
  <sheetData>
    <row r="1" spans="1:34" ht="35.25" customHeight="1">
      <c r="A1" s="389" t="s">
        <v>4041</v>
      </c>
      <c r="B1" s="389"/>
      <c r="C1" s="389"/>
      <c r="D1" s="389"/>
      <c r="E1" s="85" t="str">
        <f>IF(OR('OPĆI DIO'!C1="odaberite -",'OPĆI DIO'!C1=""),"Molimo odaberite proračunskog korisnika na radnom listu Opći podaci!","")</f>
        <v/>
      </c>
      <c r="L1" s="232" t="s">
        <v>4039</v>
      </c>
    </row>
    <row r="2" spans="1:34" ht="36" customHeight="1">
      <c r="A2" s="42" t="s">
        <v>37</v>
      </c>
      <c r="B2" s="42" t="s">
        <v>38</v>
      </c>
      <c r="C2" s="47" t="s">
        <v>651</v>
      </c>
      <c r="D2" s="42" t="s">
        <v>40</v>
      </c>
      <c r="E2" s="47" t="s">
        <v>649</v>
      </c>
      <c r="F2" s="42" t="s">
        <v>650</v>
      </c>
      <c r="G2" s="47" t="s">
        <v>652</v>
      </c>
      <c r="H2" s="42" t="s">
        <v>42</v>
      </c>
      <c r="I2" s="42" t="s">
        <v>3908</v>
      </c>
      <c r="J2" s="87" t="s">
        <v>4779</v>
      </c>
      <c r="K2" s="87" t="s">
        <v>4780</v>
      </c>
      <c r="L2" s="87" t="s">
        <v>4781</v>
      </c>
      <c r="M2" s="201" t="s">
        <v>3878</v>
      </c>
      <c r="N2" s="201" t="s">
        <v>4815</v>
      </c>
      <c r="O2" s="43" t="s">
        <v>629</v>
      </c>
      <c r="P2" s="43" t="s">
        <v>630</v>
      </c>
      <c r="Q2" s="141" t="s">
        <v>2335</v>
      </c>
      <c r="R2" s="141" t="s">
        <v>4820</v>
      </c>
      <c r="S2" s="43" t="s">
        <v>4818</v>
      </c>
    </row>
    <row r="3" spans="1:34">
      <c r="A3" s="44" t="str">
        <f>IF(C3="","",VLOOKUP('OPĆI DIO'!$C$1,'OPĆI DIO'!$N$4:$W$137,10,FALSE))</f>
        <v>08006</v>
      </c>
      <c r="B3" s="44" t="str">
        <f>IF(C3="","",VLOOKUP('OPĆI DIO'!$C$1,'OPĆI DIO'!$N$4:$W$137,9,FALSE))</f>
        <v>Sveučilišta i veleučilišta u Republici Hrvatskoj</v>
      </c>
      <c r="C3" s="50">
        <v>11</v>
      </c>
      <c r="D3" s="45" t="str">
        <f>IFERROR(VLOOKUP(C3,$T$6:$U$24,2,FALSE),"")</f>
        <v>Opći prihodi i primici</v>
      </c>
      <c r="E3" s="50">
        <v>3111</v>
      </c>
      <c r="F3" s="45" t="str">
        <f t="shared" ref="F3" si="0">IFERROR(VLOOKUP(E3,$W$5:$Y$129,2,FALSE),"")</f>
        <v>Plaće za redovan rad</v>
      </c>
      <c r="G3" s="374" t="s">
        <v>60</v>
      </c>
      <c r="H3" s="45" t="str">
        <f>IFERROR(VLOOKUP(G3,$AC$6:$AD$344,2,FALSE),"")</f>
        <v>REDOVNA DJELATNOST SVEUČILIŠTA U OSIJEKU</v>
      </c>
      <c r="I3" s="45" t="str">
        <f>IFERROR(VLOOKUP(G3,$AC$6:$AG$344,3,FALSE),"")</f>
        <v>0942</v>
      </c>
      <c r="J3" s="224">
        <f>2671759+36004</f>
        <v>2707763</v>
      </c>
      <c r="K3" s="224">
        <f>2684852+30310</f>
        <v>2715162</v>
      </c>
      <c r="L3" s="224">
        <f>2698270+16445</f>
        <v>2714715</v>
      </c>
      <c r="M3" s="49"/>
      <c r="N3" s="246" t="str">
        <f>IF(C3="","",'OPĆI DIO'!$C$1)</f>
        <v>2292 SVEUČILIŠTE J. J. STROSSMAYERA U OSIJEKU - PRAVNI FAKULTET</v>
      </c>
      <c r="O3" s="40" t="str">
        <f>LEFT(E3,3)</f>
        <v>311</v>
      </c>
      <c r="P3" s="40" t="str">
        <f>LEFT(E3,2)</f>
        <v>31</v>
      </c>
      <c r="Q3" s="40" t="str">
        <f>LEFT(C3,3)</f>
        <v>11</v>
      </c>
      <c r="R3" s="40" t="str">
        <f>MID(I3,2,2)</f>
        <v>94</v>
      </c>
      <c r="S3" s="40" t="str">
        <f>LEFT(E3,1)</f>
        <v>3</v>
      </c>
    </row>
    <row r="4" spans="1:34">
      <c r="A4" s="44" t="str">
        <f>IF(C4="","",VLOOKUP('OPĆI DIO'!$C$1,'OPĆI DIO'!$N$4:$W$137,10,FALSE))</f>
        <v>08006</v>
      </c>
      <c r="B4" s="44" t="str">
        <f>IF(C4="","",VLOOKUP('OPĆI DIO'!$C$1,'OPĆI DIO'!$N$4:$W$137,9,FALSE))</f>
        <v>Sveučilišta i veleučilišta u Republici Hrvatskoj</v>
      </c>
      <c r="C4" s="50">
        <v>11</v>
      </c>
      <c r="D4" s="45" t="str">
        <f t="shared" ref="D4:D66" si="1">IFERROR(VLOOKUP(C4,$T$6:$U$24,2,FALSE),"")</f>
        <v>Opći prihodi i primici</v>
      </c>
      <c r="E4" s="50">
        <v>3132</v>
      </c>
      <c r="F4" s="45" t="str">
        <f t="shared" ref="F4:F67" si="2">IFERROR(VLOOKUP(E4,$W$5:$Y$129,2,FALSE),"")</f>
        <v>Doprinosi za obvezno zdravstveno osiguranje</v>
      </c>
      <c r="G4" s="374" t="s">
        <v>60</v>
      </c>
      <c r="H4" s="45" t="str">
        <f t="shared" ref="H4:H67" si="3">IFERROR(VLOOKUP(G4,$AC$6:$AD$344,2,FALSE),"")</f>
        <v>REDOVNA DJELATNOST SVEUČILIŠTA U OSIJEKU</v>
      </c>
      <c r="I4" s="45" t="str">
        <f t="shared" ref="I4:I67" si="4">IFERROR(VLOOKUP(G4,$AC$6:$AG$344,3,FALSE),"")</f>
        <v>0942</v>
      </c>
      <c r="J4" s="224">
        <v>407247</v>
      </c>
      <c r="K4" s="224">
        <v>409235</v>
      </c>
      <c r="L4" s="224">
        <v>411246</v>
      </c>
      <c r="M4" s="49"/>
      <c r="N4" s="246" t="str">
        <f>IF(C4="","",'OPĆI DIO'!$C$1)</f>
        <v>2292 SVEUČILIŠTE J. J. STROSSMAYERA U OSIJEKU - PRAVNI FAKULTET</v>
      </c>
      <c r="O4" s="40" t="str">
        <f t="shared" ref="O4:O67" si="5">LEFT(E4,3)</f>
        <v>313</v>
      </c>
      <c r="P4" s="40" t="str">
        <f t="shared" ref="P4:P67" si="6">LEFT(E4,2)</f>
        <v>31</v>
      </c>
      <c r="Q4" s="40" t="str">
        <f t="shared" ref="Q4:Q67" si="7">LEFT(C4,3)</f>
        <v>11</v>
      </c>
      <c r="R4" s="40" t="str">
        <f t="shared" ref="R4:R67" si="8">MID(I4,2,2)</f>
        <v>94</v>
      </c>
      <c r="S4" s="40" t="str">
        <f t="shared" ref="S4:S67" si="9">LEFT(E4,1)</f>
        <v>3</v>
      </c>
      <c r="W4" s="46"/>
      <c r="X4" s="46"/>
    </row>
    <row r="5" spans="1:34">
      <c r="A5" s="44" t="str">
        <f>IF(C5="","",VLOOKUP('OPĆI DIO'!$C$1,'OPĆI DIO'!$N$4:$W$137,10,FALSE))</f>
        <v>08006</v>
      </c>
      <c r="B5" s="44" t="str">
        <f>IF(C5="","",VLOOKUP('OPĆI DIO'!$C$1,'OPĆI DIO'!$N$4:$W$137,9,FALSE))</f>
        <v>Sveučilišta i veleučilišta u Republici Hrvatskoj</v>
      </c>
      <c r="C5" s="50">
        <v>11</v>
      </c>
      <c r="D5" s="45" t="str">
        <f t="shared" si="1"/>
        <v>Opći prihodi i primici</v>
      </c>
      <c r="E5" s="50">
        <v>3121</v>
      </c>
      <c r="F5" s="45" t="str">
        <f t="shared" si="2"/>
        <v>Ostali rashodi za zaposlene</v>
      </c>
      <c r="G5" s="374" t="s">
        <v>60</v>
      </c>
      <c r="H5" s="45" t="str">
        <f t="shared" si="3"/>
        <v>REDOVNA DJELATNOST SVEUČILIŠTA U OSIJEKU</v>
      </c>
      <c r="I5" s="45" t="str">
        <f t="shared" si="4"/>
        <v>0942</v>
      </c>
      <c r="J5" s="224">
        <v>67075</v>
      </c>
      <c r="K5" s="224">
        <v>67402</v>
      </c>
      <c r="L5" s="224">
        <v>67732</v>
      </c>
      <c r="M5" s="49"/>
      <c r="N5" s="246" t="str">
        <f>IF(C5="","",'OPĆI DIO'!$C$1)</f>
        <v>2292 SVEUČILIŠTE J. J. STROSSMAYERA U OSIJEKU - PRAVNI FAKULTET</v>
      </c>
      <c r="O5" s="40" t="str">
        <f t="shared" si="5"/>
        <v>312</v>
      </c>
      <c r="P5" s="40" t="str">
        <f t="shared" si="6"/>
        <v>31</v>
      </c>
      <c r="Q5" s="40" t="str">
        <f t="shared" si="7"/>
        <v>11</v>
      </c>
      <c r="R5" s="40" t="str">
        <f t="shared" si="8"/>
        <v>94</v>
      </c>
      <c r="S5" s="40" t="str">
        <f t="shared" si="9"/>
        <v>3</v>
      </c>
      <c r="T5" s="40" t="s">
        <v>39</v>
      </c>
      <c r="U5" s="40" t="s">
        <v>40</v>
      </c>
      <c r="W5" s="40">
        <v>3111</v>
      </c>
      <c r="X5" s="40" t="s">
        <v>46</v>
      </c>
      <c r="Z5" s="204" t="str">
        <f>LEFT(W5,2)</f>
        <v>31</v>
      </c>
      <c r="AA5" s="40" t="str">
        <f>LEFT(W5,3)</f>
        <v>311</v>
      </c>
      <c r="AC5" s="40" t="s">
        <v>41</v>
      </c>
      <c r="AD5" s="40" t="s">
        <v>42</v>
      </c>
    </row>
    <row r="6" spans="1:34">
      <c r="A6" s="44" t="str">
        <f>IF(C6="","",VLOOKUP('OPĆI DIO'!$C$1,'OPĆI DIO'!$N$4:$W$137,10,FALSE))</f>
        <v>08006</v>
      </c>
      <c r="B6" s="44" t="str">
        <f>IF(C6="","",VLOOKUP('OPĆI DIO'!$C$1,'OPĆI DIO'!$N$4:$W$137,9,FALSE))</f>
        <v>Sveučilišta i veleučilišta u Republici Hrvatskoj</v>
      </c>
      <c r="C6" s="50">
        <v>11</v>
      </c>
      <c r="D6" s="45" t="str">
        <f t="shared" si="1"/>
        <v>Opći prihodi i primici</v>
      </c>
      <c r="E6" s="50">
        <v>3212</v>
      </c>
      <c r="F6" s="45" t="str">
        <f t="shared" si="2"/>
        <v>Naknade za prijevoz, za rad na terenu i odvojeni život</v>
      </c>
      <c r="G6" s="374" t="s">
        <v>60</v>
      </c>
      <c r="H6" s="45" t="str">
        <f t="shared" si="3"/>
        <v>REDOVNA DJELATNOST SVEUČILIŠTA U OSIJEKU</v>
      </c>
      <c r="I6" s="45" t="str">
        <f t="shared" si="4"/>
        <v>0942</v>
      </c>
      <c r="J6" s="224">
        <v>28779</v>
      </c>
      <c r="K6" s="224">
        <v>28920</v>
      </c>
      <c r="L6" s="224">
        <v>29061</v>
      </c>
      <c r="M6" s="49"/>
      <c r="N6" s="246" t="str">
        <f>IF(C6="","",'OPĆI DIO'!$C$1)</f>
        <v>2292 SVEUČILIŠTE J. J. STROSSMAYERA U OSIJEKU - PRAVNI FAKULTET</v>
      </c>
      <c r="O6" s="40" t="str">
        <f t="shared" si="5"/>
        <v>321</v>
      </c>
      <c r="P6" s="40" t="str">
        <f t="shared" si="6"/>
        <v>32</v>
      </c>
      <c r="Q6" s="40" t="str">
        <f t="shared" si="7"/>
        <v>11</v>
      </c>
      <c r="R6" s="40" t="str">
        <f t="shared" si="8"/>
        <v>94</v>
      </c>
      <c r="S6" s="40" t="str">
        <f t="shared" si="9"/>
        <v>3</v>
      </c>
      <c r="T6" s="40">
        <v>11</v>
      </c>
      <c r="U6" s="40" t="s">
        <v>45</v>
      </c>
      <c r="W6" s="40">
        <v>3112</v>
      </c>
      <c r="X6" s="40" t="s">
        <v>145</v>
      </c>
      <c r="Z6" s="204" t="str">
        <f>LEFT(W6,2)</f>
        <v>31</v>
      </c>
      <c r="AA6" s="40" t="str">
        <f>LEFT(W6,3)</f>
        <v>311</v>
      </c>
      <c r="AC6" s="40" t="s">
        <v>1022</v>
      </c>
      <c r="AD6" s="40" t="s">
        <v>1022</v>
      </c>
      <c r="AE6" s="40" t="s">
        <v>1022</v>
      </c>
      <c r="AF6" s="40" t="s">
        <v>1022</v>
      </c>
      <c r="AG6" s="40" t="s">
        <v>1022</v>
      </c>
      <c r="AH6" s="40" t="s">
        <v>1022</v>
      </c>
    </row>
    <row r="7" spans="1:34">
      <c r="A7" s="44" t="str">
        <f>IF(C7="","",VLOOKUP('OPĆI DIO'!$C$1,'OPĆI DIO'!$N$4:$W$137,10,FALSE))</f>
        <v>08006</v>
      </c>
      <c r="B7" s="44" t="str">
        <f>IF(C7="","",VLOOKUP('OPĆI DIO'!$C$1,'OPĆI DIO'!$N$4:$W$137,9,FALSE))</f>
        <v>Sveučilišta i veleučilišta u Republici Hrvatskoj</v>
      </c>
      <c r="C7" s="50">
        <v>11</v>
      </c>
      <c r="D7" s="45" t="str">
        <f t="shared" si="1"/>
        <v>Opći prihodi i primici</v>
      </c>
      <c r="E7" s="50">
        <v>3236</v>
      </c>
      <c r="F7" s="45" t="str">
        <f t="shared" si="2"/>
        <v>Zdravstvene i veterinarske usluge</v>
      </c>
      <c r="G7" s="374" t="s">
        <v>60</v>
      </c>
      <c r="H7" s="45" t="str">
        <f t="shared" si="3"/>
        <v>REDOVNA DJELATNOST SVEUČILIŠTA U OSIJEKU</v>
      </c>
      <c r="I7" s="45" t="str">
        <f t="shared" si="4"/>
        <v>0942</v>
      </c>
      <c r="J7" s="224">
        <v>4109</v>
      </c>
      <c r="K7" s="224">
        <v>4129</v>
      </c>
      <c r="L7" s="224">
        <v>4149</v>
      </c>
      <c r="M7" s="49"/>
      <c r="N7" s="246" t="str">
        <f>IF(C7="","",'OPĆI DIO'!$C$1)</f>
        <v>2292 SVEUČILIŠTE J. J. STROSSMAYERA U OSIJEKU - PRAVNI FAKULTET</v>
      </c>
      <c r="O7" s="40" t="str">
        <f t="shared" si="5"/>
        <v>323</v>
      </c>
      <c r="P7" s="40" t="str">
        <f t="shared" si="6"/>
        <v>32</v>
      </c>
      <c r="Q7" s="40" t="str">
        <f t="shared" si="7"/>
        <v>11</v>
      </c>
      <c r="R7" s="40" t="str">
        <f t="shared" si="8"/>
        <v>94</v>
      </c>
      <c r="S7" s="40" t="str">
        <f t="shared" si="9"/>
        <v>3</v>
      </c>
      <c r="T7" s="40">
        <v>12</v>
      </c>
      <c r="U7" s="40" t="s">
        <v>228</v>
      </c>
      <c r="W7" s="40">
        <v>3113</v>
      </c>
      <c r="X7" s="40" t="s">
        <v>124</v>
      </c>
      <c r="Z7" s="204" t="str">
        <f>LEFT(W7,2)</f>
        <v>31</v>
      </c>
      <c r="AA7" s="40" t="str">
        <f>LEFT(W7,3)</f>
        <v>311</v>
      </c>
      <c r="AC7" t="s">
        <v>1348</v>
      </c>
      <c r="AD7" t="s">
        <v>1349</v>
      </c>
      <c r="AE7" s="40" t="s">
        <v>3921</v>
      </c>
      <c r="AF7" s="40" t="s">
        <v>3922</v>
      </c>
      <c r="AG7" s="40" t="s">
        <v>3947</v>
      </c>
      <c r="AH7" s="40" t="s">
        <v>3954</v>
      </c>
    </row>
    <row r="8" spans="1:34">
      <c r="A8" s="44" t="str">
        <f>IF(C8="","",VLOOKUP('OPĆI DIO'!$C$1,'OPĆI DIO'!$N$4:$W$137,10,FALSE))</f>
        <v>08006</v>
      </c>
      <c r="B8" s="44" t="str">
        <f>IF(C8="","",VLOOKUP('OPĆI DIO'!$C$1,'OPĆI DIO'!$N$4:$W$137,9,FALSE))</f>
        <v>Sveučilišta i veleučilišta u Republici Hrvatskoj</v>
      </c>
      <c r="C8" s="50">
        <v>11</v>
      </c>
      <c r="D8" s="45" t="str">
        <f t="shared" si="1"/>
        <v>Opći prihodi i primici</v>
      </c>
      <c r="E8" s="50">
        <v>3211</v>
      </c>
      <c r="F8" s="45" t="str">
        <f t="shared" si="2"/>
        <v>Službena putovanja</v>
      </c>
      <c r="G8" s="328" t="s">
        <v>665</v>
      </c>
      <c r="H8" s="45" t="str">
        <f t="shared" si="3"/>
        <v>PROGRAMSKO FINANCIRANJE JAVNIH VISOKIH UČILIŠTA</v>
      </c>
      <c r="I8" s="45" t="str">
        <f t="shared" si="4"/>
        <v>0942</v>
      </c>
      <c r="J8" s="224">
        <v>18300</v>
      </c>
      <c r="K8" s="224">
        <v>18300</v>
      </c>
      <c r="L8" s="224">
        <v>18300</v>
      </c>
      <c r="M8" s="49"/>
      <c r="N8" s="246" t="str">
        <f>IF(C8="","",'OPĆI DIO'!$C$1)</f>
        <v>2292 SVEUČILIŠTE J. J. STROSSMAYERA U OSIJEKU - PRAVNI FAKULTET</v>
      </c>
      <c r="O8" s="40" t="str">
        <f t="shared" si="5"/>
        <v>321</v>
      </c>
      <c r="P8" s="40" t="str">
        <f t="shared" si="6"/>
        <v>32</v>
      </c>
      <c r="Q8" s="40" t="str">
        <f t="shared" si="7"/>
        <v>11</v>
      </c>
      <c r="R8" s="40" t="str">
        <f t="shared" si="8"/>
        <v>94</v>
      </c>
      <c r="S8" s="40" t="str">
        <f t="shared" si="9"/>
        <v>3</v>
      </c>
      <c r="T8" s="40">
        <v>31</v>
      </c>
      <c r="U8" s="40" t="s">
        <v>90</v>
      </c>
      <c r="W8" s="40">
        <v>3114</v>
      </c>
      <c r="X8" s="40" t="s">
        <v>146</v>
      </c>
      <c r="Z8" s="204" t="str">
        <f>LEFT(W8,2)</f>
        <v>31</v>
      </c>
      <c r="AA8" s="40" t="str">
        <f>LEFT(W8,3)</f>
        <v>311</v>
      </c>
      <c r="AC8" s="236" t="s">
        <v>1352</v>
      </c>
      <c r="AD8" s="236" t="s">
        <v>1353</v>
      </c>
      <c r="AE8" s="40" t="s">
        <v>3925</v>
      </c>
      <c r="AF8" s="40" t="s">
        <v>3926</v>
      </c>
      <c r="AG8" s="40" t="s">
        <v>3949</v>
      </c>
      <c r="AH8" s="40" t="s">
        <v>3950</v>
      </c>
    </row>
    <row r="9" spans="1:34">
      <c r="A9" s="44" t="str">
        <f>IF(C9="","",VLOOKUP('OPĆI DIO'!$C$1,'OPĆI DIO'!$N$4:$W$137,10,FALSE))</f>
        <v>08006</v>
      </c>
      <c r="B9" s="44" t="str">
        <f>IF(C9="","",VLOOKUP('OPĆI DIO'!$C$1,'OPĆI DIO'!$N$4:$W$137,9,FALSE))</f>
        <v>Sveučilišta i veleučilišta u Republici Hrvatskoj</v>
      </c>
      <c r="C9" s="50">
        <v>11</v>
      </c>
      <c r="D9" s="45" t="str">
        <f t="shared" si="1"/>
        <v>Opći prihodi i primici</v>
      </c>
      <c r="E9" s="50">
        <v>3213</v>
      </c>
      <c r="F9" s="45" t="str">
        <f t="shared" si="2"/>
        <v>Stručno usavršavanje zaposlenika</v>
      </c>
      <c r="G9" s="328" t="s">
        <v>665</v>
      </c>
      <c r="H9" s="45" t="str">
        <f t="shared" si="3"/>
        <v>PROGRAMSKO FINANCIRANJE JAVNIH VISOKIH UČILIŠTA</v>
      </c>
      <c r="I9" s="45" t="str">
        <f t="shared" si="4"/>
        <v>0942</v>
      </c>
      <c r="J9" s="224">
        <v>6900</v>
      </c>
      <c r="K9" s="224">
        <v>6900</v>
      </c>
      <c r="L9" s="224">
        <v>6900</v>
      </c>
      <c r="M9" s="49"/>
      <c r="N9" s="246" t="str">
        <f>IF(C9="","",'OPĆI DIO'!$C$1)</f>
        <v>2292 SVEUČILIŠTE J. J. STROSSMAYERA U OSIJEKU - PRAVNI FAKULTET</v>
      </c>
      <c r="O9" s="40" t="str">
        <f t="shared" si="5"/>
        <v>321</v>
      </c>
      <c r="P9" s="40" t="str">
        <f t="shared" si="6"/>
        <v>32</v>
      </c>
      <c r="Q9" s="40" t="str">
        <f t="shared" si="7"/>
        <v>11</v>
      </c>
      <c r="R9" s="40" t="str">
        <f t="shared" si="8"/>
        <v>94</v>
      </c>
      <c r="S9" s="40" t="str">
        <f t="shared" si="9"/>
        <v>3</v>
      </c>
      <c r="T9">
        <v>41</v>
      </c>
      <c r="U9" t="s">
        <v>997</v>
      </c>
      <c r="W9" s="40">
        <v>3121</v>
      </c>
      <c r="X9" s="40" t="s">
        <v>49</v>
      </c>
      <c r="Z9" s="204" t="str">
        <f>LEFT(W9,2)</f>
        <v>31</v>
      </c>
      <c r="AA9" s="40" t="str">
        <f>LEFT(W9,3)</f>
        <v>312</v>
      </c>
      <c r="AC9" s="236" t="s">
        <v>1178</v>
      </c>
      <c r="AD9" s="236" t="s">
        <v>1179</v>
      </c>
      <c r="AE9" s="40" t="s">
        <v>3925</v>
      </c>
      <c r="AF9" s="40" t="s">
        <v>3926</v>
      </c>
      <c r="AG9" s="40" t="s">
        <v>3947</v>
      </c>
      <c r="AH9" s="40" t="s">
        <v>3957</v>
      </c>
    </row>
    <row r="10" spans="1:34">
      <c r="A10" s="44" t="str">
        <f>IF(C10="","",VLOOKUP('OPĆI DIO'!$C$1,'OPĆI DIO'!$N$4:$W$137,10,FALSE))</f>
        <v>08006</v>
      </c>
      <c r="B10" s="44" t="str">
        <f>IF(C10="","",VLOOKUP('OPĆI DIO'!$C$1,'OPĆI DIO'!$N$4:$W$137,9,FALSE))</f>
        <v>Sveučilišta i veleučilišta u Republici Hrvatskoj</v>
      </c>
      <c r="C10" s="50">
        <v>11</v>
      </c>
      <c r="D10" s="45" t="str">
        <f t="shared" si="1"/>
        <v>Opći prihodi i primici</v>
      </c>
      <c r="E10" s="50">
        <v>3221</v>
      </c>
      <c r="F10" s="45" t="str">
        <f t="shared" si="2"/>
        <v>Uredski materijal i ostali materijalni rashodi</v>
      </c>
      <c r="G10" s="328" t="s">
        <v>665</v>
      </c>
      <c r="H10" s="45" t="str">
        <f t="shared" si="3"/>
        <v>PROGRAMSKO FINANCIRANJE JAVNIH VISOKIH UČILIŠTA</v>
      </c>
      <c r="I10" s="45" t="str">
        <f t="shared" si="4"/>
        <v>0942</v>
      </c>
      <c r="J10" s="224">
        <v>8600</v>
      </c>
      <c r="K10" s="224">
        <v>8600</v>
      </c>
      <c r="L10" s="224">
        <v>8600</v>
      </c>
      <c r="M10" s="49"/>
      <c r="N10" s="246" t="str">
        <f>IF(C10="","",'OPĆI DIO'!$C$1)</f>
        <v>2292 SVEUČILIŠTE J. J. STROSSMAYERA U OSIJEKU - PRAVNI FAKULTET</v>
      </c>
      <c r="O10" s="40" t="str">
        <f t="shared" si="5"/>
        <v>322</v>
      </c>
      <c r="P10" s="40" t="str">
        <f t="shared" si="6"/>
        <v>32</v>
      </c>
      <c r="Q10" s="40" t="str">
        <f t="shared" si="7"/>
        <v>11</v>
      </c>
      <c r="R10" s="40" t="str">
        <f t="shared" si="8"/>
        <v>94</v>
      </c>
      <c r="S10" s="40" t="str">
        <f t="shared" si="9"/>
        <v>3</v>
      </c>
      <c r="T10" s="40">
        <v>43</v>
      </c>
      <c r="U10" s="40" t="s">
        <v>95</v>
      </c>
      <c r="W10" s="88">
        <v>3132</v>
      </c>
      <c r="X10" s="88" t="s">
        <v>50</v>
      </c>
      <c r="Y10" s="88"/>
      <c r="Z10" s="204" t="str">
        <f t="shared" ref="Z10:Z41" si="10">LEFT(W10,2)</f>
        <v>31</v>
      </c>
      <c r="AA10" s="88" t="str">
        <f t="shared" ref="AA10:AA41" si="11">LEFT(W10,3)</f>
        <v>313</v>
      </c>
      <c r="AC10" s="236" t="s">
        <v>1178</v>
      </c>
      <c r="AD10" s="236" t="s">
        <v>1179</v>
      </c>
      <c r="AE10" s="40" t="s">
        <v>3927</v>
      </c>
      <c r="AF10" s="40" t="s">
        <v>3928</v>
      </c>
      <c r="AG10" s="40" t="s">
        <v>3947</v>
      </c>
      <c r="AH10" s="40" t="s">
        <v>3957</v>
      </c>
    </row>
    <row r="11" spans="1:34">
      <c r="A11" s="44" t="str">
        <f>IF(C11="","",VLOOKUP('OPĆI DIO'!$C$1,'OPĆI DIO'!$N$4:$W$137,10,FALSE))</f>
        <v>08006</v>
      </c>
      <c r="B11" s="44" t="str">
        <f>IF(C11="","",VLOOKUP('OPĆI DIO'!$C$1,'OPĆI DIO'!$N$4:$W$137,9,FALSE))</f>
        <v>Sveučilišta i veleučilišta u Republici Hrvatskoj</v>
      </c>
      <c r="C11" s="50">
        <v>11</v>
      </c>
      <c r="D11" s="45" t="str">
        <f t="shared" si="1"/>
        <v>Opći prihodi i primici</v>
      </c>
      <c r="E11" s="50">
        <v>3223</v>
      </c>
      <c r="F11" s="45" t="str">
        <f t="shared" si="2"/>
        <v>Energija</v>
      </c>
      <c r="G11" s="328" t="s">
        <v>665</v>
      </c>
      <c r="H11" s="45" t="str">
        <f t="shared" si="3"/>
        <v>PROGRAMSKO FINANCIRANJE JAVNIH VISOKIH UČILIŠTA</v>
      </c>
      <c r="I11" s="45" t="str">
        <f t="shared" si="4"/>
        <v>0942</v>
      </c>
      <c r="J11" s="224">
        <v>25000</v>
      </c>
      <c r="K11" s="224">
        <v>25000</v>
      </c>
      <c r="L11" s="224">
        <v>25000</v>
      </c>
      <c r="M11" s="49"/>
      <c r="N11" s="246" t="str">
        <f>IF(C11="","",'OPĆI DIO'!$C$1)</f>
        <v>2292 SVEUČILIŠTE J. J. STROSSMAYERA U OSIJEKU - PRAVNI FAKULTET</v>
      </c>
      <c r="O11" s="40" t="str">
        <f t="shared" si="5"/>
        <v>322</v>
      </c>
      <c r="P11" s="40" t="str">
        <f t="shared" si="6"/>
        <v>32</v>
      </c>
      <c r="Q11" s="40" t="str">
        <f t="shared" si="7"/>
        <v>11</v>
      </c>
      <c r="R11" s="40" t="str">
        <f t="shared" si="8"/>
        <v>94</v>
      </c>
      <c r="S11" s="40" t="str">
        <f t="shared" si="9"/>
        <v>3</v>
      </c>
      <c r="T11" s="40">
        <v>51</v>
      </c>
      <c r="U11" s="40" t="s">
        <v>85</v>
      </c>
      <c r="W11" s="40">
        <v>3211</v>
      </c>
      <c r="X11" s="40" t="s">
        <v>77</v>
      </c>
      <c r="Z11" s="204" t="str">
        <f t="shared" si="10"/>
        <v>32</v>
      </c>
      <c r="AA11" s="40" t="str">
        <f t="shared" si="11"/>
        <v>321</v>
      </c>
      <c r="AC11" s="236" t="s">
        <v>1180</v>
      </c>
      <c r="AD11" s="236" t="s">
        <v>1181</v>
      </c>
      <c r="AE11" s="40" t="s">
        <v>3925</v>
      </c>
      <c r="AF11" s="40" t="s">
        <v>3926</v>
      </c>
      <c r="AG11" s="40" t="s">
        <v>3947</v>
      </c>
      <c r="AH11" s="40" t="s">
        <v>3956</v>
      </c>
    </row>
    <row r="12" spans="1:34">
      <c r="A12" s="44" t="str">
        <f>IF(C12="","",VLOOKUP('OPĆI DIO'!$C$1,'OPĆI DIO'!$N$4:$W$137,10,FALSE))</f>
        <v>08006</v>
      </c>
      <c r="B12" s="44" t="str">
        <f>IF(C12="","",VLOOKUP('OPĆI DIO'!$C$1,'OPĆI DIO'!$N$4:$W$137,9,FALSE))</f>
        <v>Sveučilišta i veleučilišta u Republici Hrvatskoj</v>
      </c>
      <c r="C12" s="50">
        <v>11</v>
      </c>
      <c r="D12" s="45" t="str">
        <f t="shared" si="1"/>
        <v>Opći prihodi i primici</v>
      </c>
      <c r="E12" s="50">
        <v>3231</v>
      </c>
      <c r="F12" s="45" t="str">
        <f t="shared" si="2"/>
        <v>Usluge telefona, pošte i prijevoza</v>
      </c>
      <c r="G12" s="328" t="s">
        <v>665</v>
      </c>
      <c r="H12" s="45" t="str">
        <f t="shared" si="3"/>
        <v>PROGRAMSKO FINANCIRANJE JAVNIH VISOKIH UČILIŠTA</v>
      </c>
      <c r="I12" s="45" t="str">
        <f t="shared" si="4"/>
        <v>0942</v>
      </c>
      <c r="J12" s="224">
        <v>3000</v>
      </c>
      <c r="K12" s="224">
        <v>3000</v>
      </c>
      <c r="L12" s="224">
        <v>3000</v>
      </c>
      <c r="M12" s="49"/>
      <c r="N12" s="246" t="str">
        <f>IF(C12="","",'OPĆI DIO'!$C$1)</f>
        <v>2292 SVEUČILIŠTE J. J. STROSSMAYERA U OSIJEKU - PRAVNI FAKULTET</v>
      </c>
      <c r="O12" s="40" t="str">
        <f t="shared" si="5"/>
        <v>323</v>
      </c>
      <c r="P12" s="40" t="str">
        <f t="shared" si="6"/>
        <v>32</v>
      </c>
      <c r="Q12" s="40" t="str">
        <f t="shared" si="7"/>
        <v>11</v>
      </c>
      <c r="R12" s="40" t="str">
        <f t="shared" si="8"/>
        <v>94</v>
      </c>
      <c r="S12" s="40" t="str">
        <f t="shared" si="9"/>
        <v>3</v>
      </c>
      <c r="T12" s="40">
        <v>52</v>
      </c>
      <c r="U12" s="40" t="s">
        <v>108</v>
      </c>
      <c r="W12" s="40">
        <v>3212</v>
      </c>
      <c r="X12" s="40" t="s">
        <v>51</v>
      </c>
      <c r="Z12" s="204" t="str">
        <f t="shared" si="10"/>
        <v>32</v>
      </c>
      <c r="AA12" s="40" t="str">
        <f t="shared" si="11"/>
        <v>321</v>
      </c>
      <c r="AC12" s="236" t="s">
        <v>1354</v>
      </c>
      <c r="AD12" s="236" t="s">
        <v>1355</v>
      </c>
      <c r="AE12" s="40" t="s">
        <v>3925</v>
      </c>
      <c r="AF12" s="40" t="s">
        <v>3926</v>
      </c>
      <c r="AG12" s="40" t="s">
        <v>3947</v>
      </c>
      <c r="AH12" s="40" t="s">
        <v>3957</v>
      </c>
    </row>
    <row r="13" spans="1:34">
      <c r="A13" s="44" t="str">
        <f>IF(C13="","",VLOOKUP('OPĆI DIO'!$C$1,'OPĆI DIO'!$N$4:$W$137,10,FALSE))</f>
        <v>08006</v>
      </c>
      <c r="B13" s="44" t="str">
        <f>IF(C13="","",VLOOKUP('OPĆI DIO'!$C$1,'OPĆI DIO'!$N$4:$W$137,9,FALSE))</f>
        <v>Sveučilišta i veleučilišta u Republici Hrvatskoj</v>
      </c>
      <c r="C13" s="50">
        <v>11</v>
      </c>
      <c r="D13" s="45" t="str">
        <f t="shared" si="1"/>
        <v>Opći prihodi i primici</v>
      </c>
      <c r="E13" s="50">
        <v>3232</v>
      </c>
      <c r="F13" s="45" t="str">
        <f t="shared" si="2"/>
        <v>Usluge tekućeg i investicijskog održavanja</v>
      </c>
      <c r="G13" s="328" t="s">
        <v>665</v>
      </c>
      <c r="H13" s="45" t="str">
        <f t="shared" si="3"/>
        <v>PROGRAMSKO FINANCIRANJE JAVNIH VISOKIH UČILIŠTA</v>
      </c>
      <c r="I13" s="45" t="str">
        <f t="shared" si="4"/>
        <v>0942</v>
      </c>
      <c r="J13" s="224">
        <v>9700</v>
      </c>
      <c r="K13" s="224">
        <v>9700</v>
      </c>
      <c r="L13" s="224">
        <v>9700</v>
      </c>
      <c r="M13" s="49"/>
      <c r="N13" s="246" t="str">
        <f>IF(C13="","",'OPĆI DIO'!$C$1)</f>
        <v>2292 SVEUČILIŠTE J. J. STROSSMAYERA U OSIJEKU - PRAVNI FAKULTET</v>
      </c>
      <c r="O13" s="40" t="str">
        <f t="shared" si="5"/>
        <v>323</v>
      </c>
      <c r="P13" s="40" t="str">
        <f t="shared" si="6"/>
        <v>32</v>
      </c>
      <c r="Q13" s="40" t="str">
        <f t="shared" si="7"/>
        <v>11</v>
      </c>
      <c r="R13" s="40" t="str">
        <f t="shared" si="8"/>
        <v>94</v>
      </c>
      <c r="S13" s="40" t="str">
        <f t="shared" si="9"/>
        <v>3</v>
      </c>
      <c r="T13">
        <v>552</v>
      </c>
      <c r="U13" t="s">
        <v>998</v>
      </c>
      <c r="W13" s="40">
        <v>3213</v>
      </c>
      <c r="X13" s="40" t="s">
        <v>96</v>
      </c>
      <c r="Z13" s="204" t="str">
        <f t="shared" si="10"/>
        <v>32</v>
      </c>
      <c r="AA13" s="40" t="str">
        <f t="shared" si="11"/>
        <v>321</v>
      </c>
      <c r="AC13" s="236" t="s">
        <v>1356</v>
      </c>
      <c r="AD13" s="236" t="s">
        <v>1357</v>
      </c>
      <c r="AE13" s="40" t="s">
        <v>3929</v>
      </c>
      <c r="AF13" s="40" t="s">
        <v>3930</v>
      </c>
      <c r="AG13" s="40" t="s">
        <v>3947</v>
      </c>
      <c r="AH13" s="40" t="s">
        <v>3957</v>
      </c>
    </row>
    <row r="14" spans="1:34">
      <c r="A14" s="44" t="str">
        <f>IF(C14="","",VLOOKUP('OPĆI DIO'!$C$1,'OPĆI DIO'!$N$4:$W$137,10,FALSE))</f>
        <v>08006</v>
      </c>
      <c r="B14" s="44" t="str">
        <f>IF(C14="","",VLOOKUP('OPĆI DIO'!$C$1,'OPĆI DIO'!$N$4:$W$137,9,FALSE))</f>
        <v>Sveučilišta i veleučilišta u Republici Hrvatskoj</v>
      </c>
      <c r="C14" s="50">
        <v>11</v>
      </c>
      <c r="D14" s="45" t="str">
        <f t="shared" si="1"/>
        <v>Opći prihodi i primici</v>
      </c>
      <c r="E14" s="50">
        <v>3234</v>
      </c>
      <c r="F14" s="45" t="str">
        <f t="shared" si="2"/>
        <v>Komunalne usluge</v>
      </c>
      <c r="G14" s="328" t="s">
        <v>665</v>
      </c>
      <c r="H14" s="45" t="str">
        <f t="shared" si="3"/>
        <v>PROGRAMSKO FINANCIRANJE JAVNIH VISOKIH UČILIŠTA</v>
      </c>
      <c r="I14" s="45" t="str">
        <f t="shared" si="4"/>
        <v>0942</v>
      </c>
      <c r="J14" s="224">
        <v>4800</v>
      </c>
      <c r="K14" s="224">
        <v>4800</v>
      </c>
      <c r="L14" s="224">
        <v>4800</v>
      </c>
      <c r="M14" s="49"/>
      <c r="N14" s="246" t="str">
        <f>IF(C14="","",'OPĆI DIO'!$C$1)</f>
        <v>2292 SVEUČILIŠTE J. J. STROSSMAYERA U OSIJEKU - PRAVNI FAKULTET</v>
      </c>
      <c r="O14" s="40" t="str">
        <f t="shared" si="5"/>
        <v>323</v>
      </c>
      <c r="P14" s="40" t="str">
        <f t="shared" si="6"/>
        <v>32</v>
      </c>
      <c r="Q14" s="40" t="str">
        <f t="shared" si="7"/>
        <v>11</v>
      </c>
      <c r="R14" s="40" t="str">
        <f t="shared" si="8"/>
        <v>94</v>
      </c>
      <c r="S14" s="40" t="str">
        <f t="shared" si="9"/>
        <v>3</v>
      </c>
      <c r="T14">
        <v>559</v>
      </c>
      <c r="U14" t="s">
        <v>999</v>
      </c>
      <c r="W14" s="40">
        <v>3214</v>
      </c>
      <c r="X14" s="40" t="s">
        <v>125</v>
      </c>
      <c r="Z14" s="204" t="str">
        <f t="shared" si="10"/>
        <v>32</v>
      </c>
      <c r="AA14" s="40" t="str">
        <f t="shared" si="11"/>
        <v>321</v>
      </c>
      <c r="AC14" s="236" t="s">
        <v>1358</v>
      </c>
      <c r="AD14" s="236" t="s">
        <v>1359</v>
      </c>
      <c r="AE14" s="40" t="s">
        <v>3921</v>
      </c>
      <c r="AF14" s="40" t="s">
        <v>3922</v>
      </c>
      <c r="AG14" s="40" t="s">
        <v>3947</v>
      </c>
      <c r="AH14" s="40" t="s">
        <v>3955</v>
      </c>
    </row>
    <row r="15" spans="1:34">
      <c r="A15" s="44" t="str">
        <f>IF(C15="","",VLOOKUP('OPĆI DIO'!$C$1,'OPĆI DIO'!$N$4:$W$137,10,FALSE))</f>
        <v>08006</v>
      </c>
      <c r="B15" s="44" t="str">
        <f>IF(C15="","",VLOOKUP('OPĆI DIO'!$C$1,'OPĆI DIO'!$N$4:$W$137,9,FALSE))</f>
        <v>Sveučilišta i veleučilišta u Republici Hrvatskoj</v>
      </c>
      <c r="C15" s="50">
        <v>11</v>
      </c>
      <c r="D15" s="45" t="str">
        <f t="shared" si="1"/>
        <v>Opći prihodi i primici</v>
      </c>
      <c r="E15" s="50">
        <v>3235</v>
      </c>
      <c r="F15" s="45" t="str">
        <f t="shared" si="2"/>
        <v>Zakupnine i najamnine</v>
      </c>
      <c r="G15" s="328" t="s">
        <v>665</v>
      </c>
      <c r="H15" s="45" t="str">
        <f t="shared" si="3"/>
        <v>PROGRAMSKO FINANCIRANJE JAVNIH VISOKIH UČILIŠTA</v>
      </c>
      <c r="I15" s="45" t="str">
        <f t="shared" si="4"/>
        <v>0942</v>
      </c>
      <c r="J15" s="224">
        <v>45000</v>
      </c>
      <c r="K15" s="224">
        <v>45000</v>
      </c>
      <c r="L15" s="224">
        <v>45000</v>
      </c>
      <c r="M15" s="49"/>
      <c r="N15" s="246" t="str">
        <f>IF(C15="","",'OPĆI DIO'!$C$1)</f>
        <v>2292 SVEUČILIŠTE J. J. STROSSMAYERA U OSIJEKU - PRAVNI FAKULTET</v>
      </c>
      <c r="O15" s="40" t="str">
        <f t="shared" si="5"/>
        <v>323</v>
      </c>
      <c r="P15" s="40" t="str">
        <f t="shared" si="6"/>
        <v>32</v>
      </c>
      <c r="Q15" s="40" t="str">
        <f t="shared" si="7"/>
        <v>11</v>
      </c>
      <c r="R15" s="40" t="str">
        <f t="shared" si="8"/>
        <v>94</v>
      </c>
      <c r="S15" s="40" t="str">
        <f t="shared" si="9"/>
        <v>3</v>
      </c>
      <c r="T15" s="40">
        <v>561</v>
      </c>
      <c r="U15" s="40" t="s">
        <v>110</v>
      </c>
      <c r="W15" s="40">
        <v>3221</v>
      </c>
      <c r="X15" s="40" t="s">
        <v>78</v>
      </c>
      <c r="Z15" s="204" t="str">
        <f t="shared" si="10"/>
        <v>32</v>
      </c>
      <c r="AA15" s="40" t="str">
        <f t="shared" si="11"/>
        <v>322</v>
      </c>
      <c r="AC15" s="236" t="s">
        <v>776</v>
      </c>
      <c r="AD15" s="236" t="s">
        <v>777</v>
      </c>
      <c r="AE15" s="40" t="s">
        <v>3931</v>
      </c>
      <c r="AF15" s="40" t="s">
        <v>3932</v>
      </c>
      <c r="AG15" s="40" t="s">
        <v>3947</v>
      </c>
      <c r="AH15" s="40" t="s">
        <v>3954</v>
      </c>
    </row>
    <row r="16" spans="1:34">
      <c r="A16" s="44" t="str">
        <f>IF(C16="","",VLOOKUP('OPĆI DIO'!$C$1,'OPĆI DIO'!$N$4:$W$137,10,FALSE))</f>
        <v>08006</v>
      </c>
      <c r="B16" s="44" t="str">
        <f>IF(C16="","",VLOOKUP('OPĆI DIO'!$C$1,'OPĆI DIO'!$N$4:$W$137,9,FALSE))</f>
        <v>Sveučilišta i veleučilišta u Republici Hrvatskoj</v>
      </c>
      <c r="C16" s="50">
        <v>11</v>
      </c>
      <c r="D16" s="45" t="str">
        <f t="shared" si="1"/>
        <v>Opći prihodi i primici</v>
      </c>
      <c r="E16" s="50">
        <v>3237</v>
      </c>
      <c r="F16" s="45" t="str">
        <f t="shared" si="2"/>
        <v>Intelektualne i osobne usluge</v>
      </c>
      <c r="G16" s="328" t="s">
        <v>665</v>
      </c>
      <c r="H16" s="45" t="str">
        <f t="shared" si="3"/>
        <v>PROGRAMSKO FINANCIRANJE JAVNIH VISOKIH UČILIŠTA</v>
      </c>
      <c r="I16" s="45" t="str">
        <f t="shared" si="4"/>
        <v>0942</v>
      </c>
      <c r="J16" s="224">
        <v>47485</v>
      </c>
      <c r="K16" s="224">
        <v>47485</v>
      </c>
      <c r="L16" s="224">
        <v>47485</v>
      </c>
      <c r="M16" s="49"/>
      <c r="N16" s="246" t="str">
        <f>IF(C16="","",'OPĆI DIO'!$C$1)</f>
        <v>2292 SVEUČILIŠTE J. J. STROSSMAYERA U OSIJEKU - PRAVNI FAKULTET</v>
      </c>
      <c r="O16" s="40" t="str">
        <f t="shared" si="5"/>
        <v>323</v>
      </c>
      <c r="P16" s="40" t="str">
        <f t="shared" si="6"/>
        <v>32</v>
      </c>
      <c r="Q16" s="40" t="str">
        <f t="shared" si="7"/>
        <v>11</v>
      </c>
      <c r="R16" s="40" t="str">
        <f t="shared" si="8"/>
        <v>94</v>
      </c>
      <c r="S16" s="40" t="str">
        <f t="shared" si="9"/>
        <v>3</v>
      </c>
      <c r="T16" s="40">
        <v>563</v>
      </c>
      <c r="U16" s="40" t="s">
        <v>112</v>
      </c>
      <c r="W16" s="40">
        <v>3222</v>
      </c>
      <c r="X16" s="40" t="s">
        <v>99</v>
      </c>
      <c r="Z16" s="204" t="str">
        <f t="shared" si="10"/>
        <v>32</v>
      </c>
      <c r="AA16" s="40" t="str">
        <f t="shared" si="11"/>
        <v>322</v>
      </c>
      <c r="AC16" s="236" t="s">
        <v>1182</v>
      </c>
      <c r="AD16" s="236" t="s">
        <v>1183</v>
      </c>
      <c r="AE16" s="40" t="s">
        <v>3925</v>
      </c>
      <c r="AF16" s="40" t="s">
        <v>3926</v>
      </c>
      <c r="AG16" s="40" t="s">
        <v>3948</v>
      </c>
      <c r="AH16" s="40" t="s">
        <v>3953</v>
      </c>
    </row>
    <row r="17" spans="1:34">
      <c r="A17" s="44" t="str">
        <f>IF(C17="","",VLOOKUP('OPĆI DIO'!$C$1,'OPĆI DIO'!$N$4:$W$137,10,FALSE))</f>
        <v>08006</v>
      </c>
      <c r="B17" s="44" t="str">
        <f>IF(C17="","",VLOOKUP('OPĆI DIO'!$C$1,'OPĆI DIO'!$N$4:$W$137,9,FALSE))</f>
        <v>Sveučilišta i veleučilišta u Republici Hrvatskoj</v>
      </c>
      <c r="C17" s="50">
        <v>11</v>
      </c>
      <c r="D17" s="45" t="str">
        <f t="shared" si="1"/>
        <v>Opći prihodi i primici</v>
      </c>
      <c r="E17" s="50">
        <v>3238</v>
      </c>
      <c r="F17" s="45" t="str">
        <f t="shared" si="2"/>
        <v>Računalne usluge</v>
      </c>
      <c r="G17" s="328" t="s">
        <v>665</v>
      </c>
      <c r="H17" s="45" t="str">
        <f t="shared" si="3"/>
        <v>PROGRAMSKO FINANCIRANJE JAVNIH VISOKIH UČILIŠTA</v>
      </c>
      <c r="I17" s="45" t="str">
        <f t="shared" si="4"/>
        <v>0942</v>
      </c>
      <c r="J17" s="224">
        <v>5000</v>
      </c>
      <c r="K17" s="224">
        <v>5000</v>
      </c>
      <c r="L17" s="224">
        <v>5000</v>
      </c>
      <c r="M17" s="49"/>
      <c r="N17" s="246" t="str">
        <f>IF(C17="","",'OPĆI DIO'!$C$1)</f>
        <v>2292 SVEUČILIŠTE J. J. STROSSMAYERA U OSIJEKU - PRAVNI FAKULTET</v>
      </c>
      <c r="O17" s="40" t="str">
        <f t="shared" si="5"/>
        <v>323</v>
      </c>
      <c r="P17" s="40" t="str">
        <f t="shared" si="6"/>
        <v>32</v>
      </c>
      <c r="Q17" s="40" t="str">
        <f t="shared" si="7"/>
        <v>11</v>
      </c>
      <c r="R17" s="40" t="str">
        <f t="shared" si="8"/>
        <v>94</v>
      </c>
      <c r="S17" s="40" t="str">
        <f t="shared" si="9"/>
        <v>3</v>
      </c>
      <c r="T17" s="40">
        <v>573</v>
      </c>
      <c r="U17" t="s">
        <v>1009</v>
      </c>
      <c r="W17" s="40">
        <v>3223</v>
      </c>
      <c r="X17" s="40" t="s">
        <v>87</v>
      </c>
      <c r="Z17" s="204" t="str">
        <f t="shared" si="10"/>
        <v>32</v>
      </c>
      <c r="AA17" s="40" t="str">
        <f t="shared" si="11"/>
        <v>322</v>
      </c>
      <c r="AC17" s="236" t="s">
        <v>778</v>
      </c>
      <c r="AD17" s="236" t="s">
        <v>779</v>
      </c>
      <c r="AE17" s="40" t="s">
        <v>3925</v>
      </c>
      <c r="AF17" s="40" t="s">
        <v>3926</v>
      </c>
      <c r="AG17" s="40" t="s">
        <v>3947</v>
      </c>
      <c r="AH17" s="40" t="s">
        <v>3957</v>
      </c>
    </row>
    <row r="18" spans="1:34">
      <c r="A18" s="44" t="str">
        <f>IF(C18="","",VLOOKUP('OPĆI DIO'!$C$1,'OPĆI DIO'!$N$4:$W$137,10,FALSE))</f>
        <v>08006</v>
      </c>
      <c r="B18" s="44" t="str">
        <f>IF(C18="","",VLOOKUP('OPĆI DIO'!$C$1,'OPĆI DIO'!$N$4:$W$137,9,FALSE))</f>
        <v>Sveučilišta i veleučilišta u Republici Hrvatskoj</v>
      </c>
      <c r="C18" s="50">
        <v>11</v>
      </c>
      <c r="D18" s="45" t="str">
        <f t="shared" si="1"/>
        <v>Opći prihodi i primici</v>
      </c>
      <c r="E18" s="50">
        <v>3239</v>
      </c>
      <c r="F18" s="45" t="str">
        <f t="shared" si="2"/>
        <v>Ostale usluge</v>
      </c>
      <c r="G18" s="328" t="s">
        <v>665</v>
      </c>
      <c r="H18" s="45" t="str">
        <f t="shared" si="3"/>
        <v>PROGRAMSKO FINANCIRANJE JAVNIH VISOKIH UČILIŠTA</v>
      </c>
      <c r="I18" s="45" t="str">
        <f t="shared" si="4"/>
        <v>0942</v>
      </c>
      <c r="J18" s="224">
        <v>8600</v>
      </c>
      <c r="K18" s="224">
        <v>8600</v>
      </c>
      <c r="L18" s="224">
        <v>8600</v>
      </c>
      <c r="M18" s="49"/>
      <c r="N18" s="246" t="str">
        <f>IF(C18="","",'OPĆI DIO'!$C$1)</f>
        <v>2292 SVEUČILIŠTE J. J. STROSSMAYERA U OSIJEKU - PRAVNI FAKULTET</v>
      </c>
      <c r="O18" s="40" t="str">
        <f t="shared" si="5"/>
        <v>323</v>
      </c>
      <c r="P18" s="40" t="str">
        <f t="shared" si="6"/>
        <v>32</v>
      </c>
      <c r="Q18" s="40" t="str">
        <f t="shared" si="7"/>
        <v>11</v>
      </c>
      <c r="R18" s="40" t="str">
        <f t="shared" si="8"/>
        <v>94</v>
      </c>
      <c r="S18" s="40" t="str">
        <f t="shared" si="9"/>
        <v>3</v>
      </c>
      <c r="T18">
        <v>575</v>
      </c>
      <c r="U18" t="s">
        <v>1011</v>
      </c>
      <c r="W18" s="40">
        <v>3224</v>
      </c>
      <c r="X18" s="40" t="s">
        <v>92</v>
      </c>
      <c r="Z18" s="204" t="str">
        <f t="shared" si="10"/>
        <v>32</v>
      </c>
      <c r="AA18" s="40" t="str">
        <f t="shared" si="11"/>
        <v>322</v>
      </c>
      <c r="AC18" s="236" t="s">
        <v>1360</v>
      </c>
      <c r="AD18" s="236" t="s">
        <v>1361</v>
      </c>
      <c r="AE18" s="40" t="s">
        <v>3925</v>
      </c>
      <c r="AF18" s="40" t="s">
        <v>3926</v>
      </c>
      <c r="AG18" s="40" t="s">
        <v>3947</v>
      </c>
      <c r="AH18" s="40" t="s">
        <v>3957</v>
      </c>
    </row>
    <row r="19" spans="1:34">
      <c r="A19" s="44" t="str">
        <f>IF(C19="","",VLOOKUP('OPĆI DIO'!$C$1,'OPĆI DIO'!$N$4:$W$137,10,FALSE))</f>
        <v>08006</v>
      </c>
      <c r="B19" s="44" t="str">
        <f>IF(C19="","",VLOOKUP('OPĆI DIO'!$C$1,'OPĆI DIO'!$N$4:$W$137,9,FALSE))</f>
        <v>Sveučilišta i veleučilišta u Republici Hrvatskoj</v>
      </c>
      <c r="C19" s="50">
        <v>11</v>
      </c>
      <c r="D19" s="45" t="str">
        <f t="shared" si="1"/>
        <v>Opći prihodi i primici</v>
      </c>
      <c r="E19" s="50">
        <v>3241</v>
      </c>
      <c r="F19" s="45" t="str">
        <f t="shared" si="2"/>
        <v>Naknade troškova osobama izvan radnog odnosa</v>
      </c>
      <c r="G19" s="328" t="s">
        <v>665</v>
      </c>
      <c r="H19" s="45" t="str">
        <f t="shared" si="3"/>
        <v>PROGRAMSKO FINANCIRANJE JAVNIH VISOKIH UČILIŠTA</v>
      </c>
      <c r="I19" s="45" t="str">
        <f t="shared" si="4"/>
        <v>0942</v>
      </c>
      <c r="J19" s="224">
        <v>15700</v>
      </c>
      <c r="K19" s="224">
        <v>15700</v>
      </c>
      <c r="L19" s="224">
        <v>15700</v>
      </c>
      <c r="M19" s="49"/>
      <c r="N19" s="246" t="str">
        <f>IF(C19="","",'OPĆI DIO'!$C$1)</f>
        <v>2292 SVEUČILIŠTE J. J. STROSSMAYERA U OSIJEKU - PRAVNI FAKULTET</v>
      </c>
      <c r="O19" s="40" t="str">
        <f t="shared" si="5"/>
        <v>324</v>
      </c>
      <c r="P19" s="40" t="str">
        <f t="shared" si="6"/>
        <v>32</v>
      </c>
      <c r="Q19" s="40" t="str">
        <f t="shared" si="7"/>
        <v>11</v>
      </c>
      <c r="R19" s="40" t="str">
        <f t="shared" si="8"/>
        <v>94</v>
      </c>
      <c r="S19" s="40" t="str">
        <f t="shared" si="9"/>
        <v>3</v>
      </c>
      <c r="T19" s="140">
        <v>5761</v>
      </c>
      <c r="U19" s="104" t="s">
        <v>2334</v>
      </c>
      <c r="W19" s="40">
        <v>3225</v>
      </c>
      <c r="X19" s="40" t="s">
        <v>100</v>
      </c>
      <c r="Z19" s="204" t="str">
        <f t="shared" si="10"/>
        <v>32</v>
      </c>
      <c r="AA19" s="40" t="str">
        <f t="shared" si="11"/>
        <v>322</v>
      </c>
      <c r="AC19" s="236" t="s">
        <v>1184</v>
      </c>
      <c r="AD19" s="236" t="s">
        <v>1185</v>
      </c>
      <c r="AE19" s="40" t="s">
        <v>3925</v>
      </c>
      <c r="AF19" s="40" t="s">
        <v>3926</v>
      </c>
      <c r="AG19" s="40" t="s">
        <v>3947</v>
      </c>
      <c r="AH19" s="40" t="s">
        <v>3957</v>
      </c>
    </row>
    <row r="20" spans="1:34">
      <c r="A20" s="44" t="str">
        <f>IF(C20="","",VLOOKUP('OPĆI DIO'!$C$1,'OPĆI DIO'!$N$4:$W$137,10,FALSE))</f>
        <v>08006</v>
      </c>
      <c r="B20" s="44" t="str">
        <f>IF(C20="","",VLOOKUP('OPĆI DIO'!$C$1,'OPĆI DIO'!$N$4:$W$137,9,FALSE))</f>
        <v>Sveučilišta i veleučilišta u Republici Hrvatskoj</v>
      </c>
      <c r="C20" s="50">
        <v>11</v>
      </c>
      <c r="D20" s="45" t="str">
        <f t="shared" si="1"/>
        <v>Opći prihodi i primici</v>
      </c>
      <c r="E20" s="50">
        <v>3293</v>
      </c>
      <c r="F20" s="45" t="str">
        <f t="shared" si="2"/>
        <v>Reprezentacija</v>
      </c>
      <c r="G20" s="328" t="s">
        <v>665</v>
      </c>
      <c r="H20" s="45" t="str">
        <f t="shared" si="3"/>
        <v>PROGRAMSKO FINANCIRANJE JAVNIH VISOKIH UČILIŠTA</v>
      </c>
      <c r="I20" s="45" t="str">
        <f t="shared" si="4"/>
        <v>0942</v>
      </c>
      <c r="J20" s="224">
        <v>500</v>
      </c>
      <c r="K20" s="224">
        <v>500</v>
      </c>
      <c r="L20" s="224">
        <v>500</v>
      </c>
      <c r="M20" s="49"/>
      <c r="N20" s="246" t="str">
        <f>IF(C20="","",'OPĆI DIO'!$C$1)</f>
        <v>2292 SVEUČILIŠTE J. J. STROSSMAYERA U OSIJEKU - PRAVNI FAKULTET</v>
      </c>
      <c r="O20" s="40" t="str">
        <f t="shared" si="5"/>
        <v>329</v>
      </c>
      <c r="P20" s="40" t="str">
        <f t="shared" si="6"/>
        <v>32</v>
      </c>
      <c r="Q20" s="40" t="str">
        <f t="shared" si="7"/>
        <v>11</v>
      </c>
      <c r="R20" s="40" t="str">
        <f t="shared" si="8"/>
        <v>94</v>
      </c>
      <c r="S20" s="40" t="str">
        <f t="shared" si="9"/>
        <v>3</v>
      </c>
      <c r="T20" s="140">
        <v>5762</v>
      </c>
      <c r="U20" s="104" t="s">
        <v>2334</v>
      </c>
      <c r="W20" s="40">
        <v>3226</v>
      </c>
      <c r="X20" s="40" t="s">
        <v>174</v>
      </c>
      <c r="Z20" s="204" t="str">
        <f t="shared" si="10"/>
        <v>32</v>
      </c>
      <c r="AA20" s="40" t="str">
        <f t="shared" si="11"/>
        <v>322</v>
      </c>
      <c r="AC20" s="236" t="s">
        <v>1362</v>
      </c>
      <c r="AD20" s="236" t="s">
        <v>1363</v>
      </c>
      <c r="AE20" s="40" t="s">
        <v>3921</v>
      </c>
      <c r="AF20" s="40" t="s">
        <v>3922</v>
      </c>
      <c r="AG20" s="40" t="s">
        <v>3947</v>
      </c>
      <c r="AH20" s="40" t="s">
        <v>3957</v>
      </c>
    </row>
    <row r="21" spans="1:34">
      <c r="A21" s="44" t="str">
        <f>IF(C21="","",VLOOKUP('OPĆI DIO'!$C$1,'OPĆI DIO'!$N$4:$W$137,10,FALSE))</f>
        <v>08006</v>
      </c>
      <c r="B21" s="44" t="str">
        <f>IF(C21="","",VLOOKUP('OPĆI DIO'!$C$1,'OPĆI DIO'!$N$4:$W$137,9,FALSE))</f>
        <v>Sveučilišta i veleučilišta u Republici Hrvatskoj</v>
      </c>
      <c r="C21" s="50">
        <v>11</v>
      </c>
      <c r="D21" s="45" t="str">
        <f t="shared" si="1"/>
        <v>Opći prihodi i primici</v>
      </c>
      <c r="E21" s="50">
        <v>3431</v>
      </c>
      <c r="F21" s="45" t="str">
        <f t="shared" si="2"/>
        <v>Bankarske usluge i usluge platnog prometa</v>
      </c>
      <c r="G21" s="328" t="s">
        <v>665</v>
      </c>
      <c r="H21" s="45" t="str">
        <f t="shared" si="3"/>
        <v>PROGRAMSKO FINANCIRANJE JAVNIH VISOKIH UČILIŠTA</v>
      </c>
      <c r="I21" s="45" t="str">
        <f t="shared" si="4"/>
        <v>0942</v>
      </c>
      <c r="J21" s="224">
        <v>200</v>
      </c>
      <c r="K21" s="224">
        <v>200</v>
      </c>
      <c r="L21" s="224">
        <v>200</v>
      </c>
      <c r="M21" s="49"/>
      <c r="N21" s="246" t="str">
        <f>IF(C21="","",'OPĆI DIO'!$C$1)</f>
        <v>2292 SVEUČILIŠTE J. J. STROSSMAYERA U OSIJEKU - PRAVNI FAKULTET</v>
      </c>
      <c r="O21" s="40" t="str">
        <f t="shared" si="5"/>
        <v>343</v>
      </c>
      <c r="P21" s="40" t="str">
        <f t="shared" si="6"/>
        <v>34</v>
      </c>
      <c r="Q21" s="40" t="str">
        <f t="shared" si="7"/>
        <v>11</v>
      </c>
      <c r="R21" s="40" t="str">
        <f t="shared" si="8"/>
        <v>94</v>
      </c>
      <c r="S21" s="40" t="str">
        <f t="shared" si="9"/>
        <v>3</v>
      </c>
      <c r="T21" s="104">
        <v>581</v>
      </c>
      <c r="U21" s="105" t="s">
        <v>1336</v>
      </c>
      <c r="W21" s="40">
        <v>3227</v>
      </c>
      <c r="X21" s="40" t="s">
        <v>117</v>
      </c>
      <c r="Z21" s="204" t="str">
        <f t="shared" si="10"/>
        <v>32</v>
      </c>
      <c r="AA21" s="40" t="str">
        <f t="shared" si="11"/>
        <v>322</v>
      </c>
      <c r="AC21" s="236" t="s">
        <v>1364</v>
      </c>
      <c r="AD21" s="236" t="s">
        <v>1365</v>
      </c>
      <c r="AE21" s="40" t="s">
        <v>3925</v>
      </c>
      <c r="AF21" s="40" t="s">
        <v>3926</v>
      </c>
      <c r="AG21" s="40" t="s">
        <v>3947</v>
      </c>
      <c r="AH21" s="40" t="s">
        <v>3954</v>
      </c>
    </row>
    <row r="22" spans="1:34">
      <c r="A22" s="44" t="str">
        <f>IF(C22="","",VLOOKUP('OPĆI DIO'!$C$1,'OPĆI DIO'!$N$4:$W$137,10,FALSE))</f>
        <v>08006</v>
      </c>
      <c r="B22" s="44" t="str">
        <f>IF(C22="","",VLOOKUP('OPĆI DIO'!$C$1,'OPĆI DIO'!$N$4:$W$137,9,FALSE))</f>
        <v>Sveučilišta i veleučilišta u Republici Hrvatskoj</v>
      </c>
      <c r="C22" s="50">
        <v>11</v>
      </c>
      <c r="D22" s="45" t="str">
        <f t="shared" si="1"/>
        <v>Opći prihodi i primici</v>
      </c>
      <c r="E22" s="50">
        <v>4221</v>
      </c>
      <c r="F22" s="45" t="str">
        <f t="shared" si="2"/>
        <v>Uredska oprema i namještaj</v>
      </c>
      <c r="G22" s="328" t="s">
        <v>665</v>
      </c>
      <c r="H22" s="45" t="str">
        <f t="shared" si="3"/>
        <v>PROGRAMSKO FINANCIRANJE JAVNIH VISOKIH UČILIŠTA</v>
      </c>
      <c r="I22" s="45" t="str">
        <f t="shared" si="4"/>
        <v>0942</v>
      </c>
      <c r="J22" s="224">
        <v>6000</v>
      </c>
      <c r="K22" s="224">
        <v>6000</v>
      </c>
      <c r="L22" s="224">
        <v>6000</v>
      </c>
      <c r="M22" s="49"/>
      <c r="N22" s="246" t="str">
        <f>IF(C22="","",'OPĆI DIO'!$C$1)</f>
        <v>2292 SVEUČILIŠTE J. J. STROSSMAYERA U OSIJEKU - PRAVNI FAKULTET</v>
      </c>
      <c r="O22" s="40" t="str">
        <f t="shared" si="5"/>
        <v>422</v>
      </c>
      <c r="P22" s="40" t="str">
        <f t="shared" si="6"/>
        <v>42</v>
      </c>
      <c r="Q22" s="40" t="str">
        <f t="shared" si="7"/>
        <v>11</v>
      </c>
      <c r="R22" s="40" t="str">
        <f t="shared" si="8"/>
        <v>94</v>
      </c>
      <c r="S22" s="40" t="str">
        <f t="shared" si="9"/>
        <v>4</v>
      </c>
      <c r="T22" s="40">
        <v>61</v>
      </c>
      <c r="U22" s="40" t="s">
        <v>114</v>
      </c>
      <c r="W22" s="40">
        <v>3231</v>
      </c>
      <c r="X22" s="40" t="s">
        <v>101</v>
      </c>
      <c r="Z22" s="204" t="str">
        <f t="shared" si="10"/>
        <v>32</v>
      </c>
      <c r="AA22" s="40" t="str">
        <f t="shared" si="11"/>
        <v>323</v>
      </c>
      <c r="AC22" s="236" t="s">
        <v>780</v>
      </c>
      <c r="AD22" s="236" t="s">
        <v>781</v>
      </c>
      <c r="AE22" s="40" t="s">
        <v>3925</v>
      </c>
      <c r="AF22" s="40" t="s">
        <v>3926</v>
      </c>
      <c r="AG22" s="40" t="s">
        <v>3947</v>
      </c>
      <c r="AH22" s="40" t="s">
        <v>3957</v>
      </c>
    </row>
    <row r="23" spans="1:34">
      <c r="A23" s="44" t="str">
        <f>IF(C23="","",VLOOKUP('OPĆI DIO'!$C$1,'OPĆI DIO'!$N$4:$W$137,10,FALSE))</f>
        <v>08006</v>
      </c>
      <c r="B23" s="44" t="str">
        <f>IF(C23="","",VLOOKUP('OPĆI DIO'!$C$1,'OPĆI DIO'!$N$4:$W$137,9,FALSE))</f>
        <v>Sveučilišta i veleučilišta u Republici Hrvatskoj</v>
      </c>
      <c r="C23" s="50">
        <v>11</v>
      </c>
      <c r="D23" s="45" t="str">
        <f t="shared" si="1"/>
        <v>Opći prihodi i primici</v>
      </c>
      <c r="E23" s="50">
        <v>4222</v>
      </c>
      <c r="F23" s="45" t="str">
        <f t="shared" si="2"/>
        <v>Komunikacijska oprema</v>
      </c>
      <c r="G23" s="328" t="s">
        <v>665</v>
      </c>
      <c r="H23" s="45" t="str">
        <f t="shared" si="3"/>
        <v>PROGRAMSKO FINANCIRANJE JAVNIH VISOKIH UČILIŠTA</v>
      </c>
      <c r="I23" s="45" t="str">
        <f t="shared" si="4"/>
        <v>0942</v>
      </c>
      <c r="J23" s="224">
        <v>2600</v>
      </c>
      <c r="K23" s="224">
        <v>2600</v>
      </c>
      <c r="L23" s="224">
        <v>2600</v>
      </c>
      <c r="M23" s="49"/>
      <c r="N23" s="246" t="str">
        <f>IF(C23="","",'OPĆI DIO'!$C$1)</f>
        <v>2292 SVEUČILIŠTE J. J. STROSSMAYERA U OSIJEKU - PRAVNI FAKULTET</v>
      </c>
      <c r="O23" s="40" t="str">
        <f t="shared" si="5"/>
        <v>422</v>
      </c>
      <c r="P23" s="40" t="str">
        <f t="shared" si="6"/>
        <v>42</v>
      </c>
      <c r="Q23" s="40" t="str">
        <f t="shared" si="7"/>
        <v>11</v>
      </c>
      <c r="R23" s="40" t="str">
        <f t="shared" si="8"/>
        <v>94</v>
      </c>
      <c r="S23" s="40" t="str">
        <f t="shared" si="9"/>
        <v>4</v>
      </c>
      <c r="T23" s="40">
        <v>71</v>
      </c>
      <c r="U23" s="40" t="s">
        <v>172</v>
      </c>
      <c r="W23" s="40">
        <v>3232</v>
      </c>
      <c r="X23" s="40" t="s">
        <v>88</v>
      </c>
      <c r="Z23" s="204" t="str">
        <f t="shared" si="10"/>
        <v>32</v>
      </c>
      <c r="AA23" s="40" t="str">
        <f t="shared" si="11"/>
        <v>323</v>
      </c>
      <c r="AC23" s="236" t="s">
        <v>1376</v>
      </c>
      <c r="AD23" s="236" t="s">
        <v>1377</v>
      </c>
      <c r="AE23" s="40" t="s">
        <v>3927</v>
      </c>
      <c r="AF23" s="40" t="s">
        <v>3928</v>
      </c>
      <c r="AG23" s="40" t="s">
        <v>3947</v>
      </c>
      <c r="AH23" s="40" t="s">
        <v>3956</v>
      </c>
    </row>
    <row r="24" spans="1:34">
      <c r="A24" s="44" t="str">
        <f>IF(C24="","",VLOOKUP('OPĆI DIO'!$C$1,'OPĆI DIO'!$N$4:$W$137,10,FALSE))</f>
        <v>08006</v>
      </c>
      <c r="B24" s="44" t="str">
        <f>IF(C24="","",VLOOKUP('OPĆI DIO'!$C$1,'OPĆI DIO'!$N$4:$W$137,9,FALSE))</f>
        <v>Sveučilišta i veleučilišta u Republici Hrvatskoj</v>
      </c>
      <c r="C24" s="50">
        <v>11</v>
      </c>
      <c r="D24" s="45" t="str">
        <f t="shared" si="1"/>
        <v>Opći prihodi i primici</v>
      </c>
      <c r="E24" s="50">
        <v>4241</v>
      </c>
      <c r="F24" s="45" t="str">
        <f t="shared" si="2"/>
        <v>Knjige</v>
      </c>
      <c r="G24" s="328" t="s">
        <v>665</v>
      </c>
      <c r="H24" s="45" t="str">
        <f t="shared" si="3"/>
        <v>PROGRAMSKO FINANCIRANJE JAVNIH VISOKIH UČILIŠTA</v>
      </c>
      <c r="I24" s="45" t="str">
        <f t="shared" si="4"/>
        <v>0942</v>
      </c>
      <c r="J24" s="224">
        <v>15300</v>
      </c>
      <c r="K24" s="224">
        <v>15300</v>
      </c>
      <c r="L24" s="224">
        <v>15300</v>
      </c>
      <c r="M24" s="49"/>
      <c r="N24" s="246" t="str">
        <f>IF(C24="","",'OPĆI DIO'!$C$1)</f>
        <v>2292 SVEUČILIŠTE J. J. STROSSMAYERA U OSIJEKU - PRAVNI FAKULTET</v>
      </c>
      <c r="O24" s="40" t="str">
        <f t="shared" si="5"/>
        <v>424</v>
      </c>
      <c r="P24" s="40" t="str">
        <f t="shared" si="6"/>
        <v>42</v>
      </c>
      <c r="Q24" s="40" t="str">
        <f t="shared" si="7"/>
        <v>11</v>
      </c>
      <c r="R24" s="40" t="str">
        <f t="shared" si="8"/>
        <v>94</v>
      </c>
      <c r="S24" s="40" t="str">
        <f t="shared" si="9"/>
        <v>4</v>
      </c>
      <c r="T24" s="40">
        <v>81</v>
      </c>
      <c r="U24" s="40" t="s">
        <v>55</v>
      </c>
      <c r="W24" s="40">
        <v>3233</v>
      </c>
      <c r="X24" s="40" t="s">
        <v>76</v>
      </c>
      <c r="Z24" s="204" t="str">
        <f t="shared" si="10"/>
        <v>32</v>
      </c>
      <c r="AA24" s="40" t="str">
        <f t="shared" si="11"/>
        <v>323</v>
      </c>
      <c r="AC24" s="236" t="s">
        <v>1378</v>
      </c>
      <c r="AD24" s="236" t="s">
        <v>1379</v>
      </c>
      <c r="AE24" s="40" t="s">
        <v>3925</v>
      </c>
      <c r="AF24" s="40" t="s">
        <v>3926</v>
      </c>
      <c r="AG24" s="40" t="s">
        <v>3947</v>
      </c>
      <c r="AH24" s="40" t="s">
        <v>3954</v>
      </c>
    </row>
    <row r="25" spans="1:34">
      <c r="A25" s="44" t="str">
        <f>IF(C25="","",VLOOKUP('OPĆI DIO'!$C$1,'OPĆI DIO'!$N$4:$W$137,10,FALSE))</f>
        <v>08006</v>
      </c>
      <c r="B25" s="44" t="str">
        <f>IF(C25="","",VLOOKUP('OPĆI DIO'!$C$1,'OPĆI DIO'!$N$4:$W$137,9,FALSE))</f>
        <v>Sveučilišta i veleučilišta u Republici Hrvatskoj</v>
      </c>
      <c r="C25" s="50">
        <v>43</v>
      </c>
      <c r="D25" s="45" t="str">
        <f t="shared" si="1"/>
        <v>Ostali prihodi za posebne namjene</v>
      </c>
      <c r="E25" s="50">
        <v>3111</v>
      </c>
      <c r="F25" s="45" t="str">
        <f t="shared" si="2"/>
        <v>Plaće za redovan rad</v>
      </c>
      <c r="G25" s="328" t="s">
        <v>176</v>
      </c>
      <c r="H25" s="45" t="str">
        <f t="shared" si="3"/>
        <v>REDOVNA DJELATNOST SVEUČILIŠTA U OSIJEKU (IZ EVIDENCIJSKIH PRIHODA)</v>
      </c>
      <c r="I25" s="45" t="str">
        <f t="shared" si="4"/>
        <v>0942</v>
      </c>
      <c r="J25" s="224">
        <v>671800</v>
      </c>
      <c r="K25" s="224">
        <v>650200</v>
      </c>
      <c r="L25" s="224">
        <v>638416</v>
      </c>
      <c r="M25" s="49"/>
      <c r="N25" s="246" t="str">
        <f>IF(C25="","",'OPĆI DIO'!$C$1)</f>
        <v>2292 SVEUČILIŠTE J. J. STROSSMAYERA U OSIJEKU - PRAVNI FAKULTET</v>
      </c>
      <c r="O25" s="40" t="str">
        <f t="shared" si="5"/>
        <v>311</v>
      </c>
      <c r="P25" s="40" t="str">
        <f t="shared" si="6"/>
        <v>31</v>
      </c>
      <c r="Q25" s="40" t="str">
        <f t="shared" si="7"/>
        <v>43</v>
      </c>
      <c r="R25" s="40" t="str">
        <f t="shared" si="8"/>
        <v>94</v>
      </c>
      <c r="S25" s="40" t="str">
        <f t="shared" si="9"/>
        <v>3</v>
      </c>
      <c r="W25" s="40">
        <v>3234</v>
      </c>
      <c r="X25" s="40" t="s">
        <v>89</v>
      </c>
      <c r="Z25" s="204" t="str">
        <f t="shared" si="10"/>
        <v>32</v>
      </c>
      <c r="AA25" s="40" t="str">
        <f t="shared" si="11"/>
        <v>323</v>
      </c>
      <c r="AC25" s="236" t="s">
        <v>1384</v>
      </c>
      <c r="AD25" s="236" t="s">
        <v>1385</v>
      </c>
      <c r="AE25" s="40" t="s">
        <v>3925</v>
      </c>
      <c r="AF25" s="40" t="s">
        <v>3926</v>
      </c>
      <c r="AG25" s="40" t="s">
        <v>3947</v>
      </c>
      <c r="AH25" s="40" t="s">
        <v>3954</v>
      </c>
    </row>
    <row r="26" spans="1:34">
      <c r="A26" s="44" t="str">
        <f>IF(C26="","",VLOOKUP('OPĆI DIO'!$C$1,'OPĆI DIO'!$N$4:$W$137,10,FALSE))</f>
        <v>08006</v>
      </c>
      <c r="B26" s="44" t="str">
        <f>IF(C26="","",VLOOKUP('OPĆI DIO'!$C$1,'OPĆI DIO'!$N$4:$W$137,9,FALSE))</f>
        <v>Sveučilišta i veleučilišta u Republici Hrvatskoj</v>
      </c>
      <c r="C26" s="50">
        <v>43</v>
      </c>
      <c r="D26" s="45" t="str">
        <f t="shared" si="1"/>
        <v>Ostali prihodi za posebne namjene</v>
      </c>
      <c r="E26" s="50">
        <v>3121</v>
      </c>
      <c r="F26" s="45" t="str">
        <f t="shared" si="2"/>
        <v>Ostali rashodi za zaposlene</v>
      </c>
      <c r="G26" s="328" t="s">
        <v>176</v>
      </c>
      <c r="H26" s="45" t="str">
        <f t="shared" si="3"/>
        <v>REDOVNA DJELATNOST SVEUČILIŠTA U OSIJEKU (IZ EVIDENCIJSKIH PRIHODA)</v>
      </c>
      <c r="I26" s="45" t="str">
        <f t="shared" si="4"/>
        <v>0942</v>
      </c>
      <c r="J26" s="224">
        <v>84455</v>
      </c>
      <c r="K26" s="224">
        <v>82555</v>
      </c>
      <c r="L26" s="224">
        <v>83000</v>
      </c>
      <c r="M26" s="49"/>
      <c r="N26" s="246" t="str">
        <f>IF(C26="","",'OPĆI DIO'!$C$1)</f>
        <v>2292 SVEUČILIŠTE J. J. STROSSMAYERA U OSIJEKU - PRAVNI FAKULTET</v>
      </c>
      <c r="O26" s="40" t="str">
        <f t="shared" si="5"/>
        <v>312</v>
      </c>
      <c r="P26" s="40" t="str">
        <f t="shared" si="6"/>
        <v>31</v>
      </c>
      <c r="Q26" s="40" t="str">
        <f t="shared" si="7"/>
        <v>43</v>
      </c>
      <c r="R26" s="40" t="str">
        <f t="shared" si="8"/>
        <v>94</v>
      </c>
      <c r="S26" s="40" t="str">
        <f t="shared" si="9"/>
        <v>3</v>
      </c>
      <c r="W26" s="40">
        <v>3235</v>
      </c>
      <c r="X26" s="40" t="s">
        <v>109</v>
      </c>
      <c r="Z26" s="204" t="str">
        <f t="shared" si="10"/>
        <v>32</v>
      </c>
      <c r="AA26" s="40" t="str">
        <f t="shared" si="11"/>
        <v>323</v>
      </c>
      <c r="AC26" s="236" t="s">
        <v>1186</v>
      </c>
      <c r="AD26" s="236" t="s">
        <v>1187</v>
      </c>
      <c r="AE26" s="40" t="s">
        <v>3925</v>
      </c>
      <c r="AF26" s="40" t="s">
        <v>3926</v>
      </c>
      <c r="AG26" s="40" t="s">
        <v>3947</v>
      </c>
      <c r="AH26" s="40" t="s">
        <v>3954</v>
      </c>
    </row>
    <row r="27" spans="1:34">
      <c r="A27" s="44" t="str">
        <f>IF(C27="","",VLOOKUP('OPĆI DIO'!$C$1,'OPĆI DIO'!$N$4:$W$137,10,FALSE))</f>
        <v>08006</v>
      </c>
      <c r="B27" s="44" t="str">
        <f>IF(C27="","",VLOOKUP('OPĆI DIO'!$C$1,'OPĆI DIO'!$N$4:$W$137,9,FALSE))</f>
        <v>Sveučilišta i veleučilišta u Republici Hrvatskoj</v>
      </c>
      <c r="C27" s="50">
        <v>43</v>
      </c>
      <c r="D27" s="45" t="str">
        <f t="shared" si="1"/>
        <v>Ostali prihodi za posebne namjene</v>
      </c>
      <c r="E27" s="50">
        <v>3132</v>
      </c>
      <c r="F27" s="45" t="str">
        <f t="shared" si="2"/>
        <v>Doprinosi za obvezno zdravstveno osiguranje</v>
      </c>
      <c r="G27" s="328" t="s">
        <v>176</v>
      </c>
      <c r="H27" s="45" t="str">
        <f t="shared" si="3"/>
        <v>REDOVNA DJELATNOST SVEUČILIŠTA U OSIJEKU (IZ EVIDENCIJSKIH PRIHODA)</v>
      </c>
      <c r="I27" s="45" t="str">
        <f t="shared" si="4"/>
        <v>0942</v>
      </c>
      <c r="J27" s="224">
        <v>116900</v>
      </c>
      <c r="K27" s="224">
        <v>103900</v>
      </c>
      <c r="L27" s="224">
        <v>105664</v>
      </c>
      <c r="M27" s="49"/>
      <c r="N27" s="246" t="str">
        <f>IF(C27="","",'OPĆI DIO'!$C$1)</f>
        <v>2292 SVEUČILIŠTE J. J. STROSSMAYERA U OSIJEKU - PRAVNI FAKULTET</v>
      </c>
      <c r="O27" s="40" t="str">
        <f t="shared" si="5"/>
        <v>313</v>
      </c>
      <c r="P27" s="40" t="str">
        <f t="shared" si="6"/>
        <v>31</v>
      </c>
      <c r="Q27" s="40" t="str">
        <f t="shared" si="7"/>
        <v>43</v>
      </c>
      <c r="R27" s="40" t="str">
        <f t="shared" si="8"/>
        <v>94</v>
      </c>
      <c r="S27" s="40" t="str">
        <f t="shared" si="9"/>
        <v>3</v>
      </c>
      <c r="W27" s="40">
        <v>3236</v>
      </c>
      <c r="X27" s="40" t="s">
        <v>52</v>
      </c>
      <c r="Z27" s="204" t="str">
        <f t="shared" si="10"/>
        <v>32</v>
      </c>
      <c r="AA27" s="40" t="str">
        <f t="shared" si="11"/>
        <v>323</v>
      </c>
      <c r="AC27" s="236" t="s">
        <v>1188</v>
      </c>
      <c r="AD27" s="236" t="s">
        <v>1189</v>
      </c>
      <c r="AE27" s="40" t="s">
        <v>3925</v>
      </c>
      <c r="AF27" s="40" t="s">
        <v>3926</v>
      </c>
      <c r="AG27" s="40" t="s">
        <v>3947</v>
      </c>
      <c r="AH27" s="40" t="s">
        <v>3954</v>
      </c>
    </row>
    <row r="28" spans="1:34">
      <c r="A28" s="44" t="str">
        <f>IF(C28="","",VLOOKUP('OPĆI DIO'!$C$1,'OPĆI DIO'!$N$4:$W$137,10,FALSE))</f>
        <v>08006</v>
      </c>
      <c r="B28" s="44" t="str">
        <f>IF(C28="","",VLOOKUP('OPĆI DIO'!$C$1,'OPĆI DIO'!$N$4:$W$137,9,FALSE))</f>
        <v>Sveučilišta i veleučilišta u Republici Hrvatskoj</v>
      </c>
      <c r="C28" s="50">
        <v>43</v>
      </c>
      <c r="D28" s="45" t="str">
        <f t="shared" si="1"/>
        <v>Ostali prihodi za posebne namjene</v>
      </c>
      <c r="E28" s="50">
        <v>3211</v>
      </c>
      <c r="F28" s="45" t="str">
        <f t="shared" si="2"/>
        <v>Službena putovanja</v>
      </c>
      <c r="G28" s="328" t="s">
        <v>176</v>
      </c>
      <c r="H28" s="45" t="str">
        <f t="shared" si="3"/>
        <v>REDOVNA DJELATNOST SVEUČILIŠTA U OSIJEKU (IZ EVIDENCIJSKIH PRIHODA)</v>
      </c>
      <c r="I28" s="45" t="str">
        <f t="shared" si="4"/>
        <v>0942</v>
      </c>
      <c r="J28" s="224">
        <v>36100</v>
      </c>
      <c r="K28" s="224">
        <f>41300+1275</f>
        <v>42575</v>
      </c>
      <c r="L28" s="224">
        <v>39300</v>
      </c>
      <c r="M28" s="49"/>
      <c r="N28" s="246" t="str">
        <f>IF(C28="","",'OPĆI DIO'!$C$1)</f>
        <v>2292 SVEUČILIŠTE J. J. STROSSMAYERA U OSIJEKU - PRAVNI FAKULTET</v>
      </c>
      <c r="O28" s="40" t="str">
        <f t="shared" si="5"/>
        <v>321</v>
      </c>
      <c r="P28" s="40" t="str">
        <f t="shared" si="6"/>
        <v>32</v>
      </c>
      <c r="Q28" s="40" t="str">
        <f t="shared" si="7"/>
        <v>43</v>
      </c>
      <c r="R28" s="40" t="str">
        <f t="shared" si="8"/>
        <v>94</v>
      </c>
      <c r="S28" s="40" t="str">
        <f t="shared" si="9"/>
        <v>3</v>
      </c>
      <c r="W28" s="40">
        <v>3237</v>
      </c>
      <c r="X28" s="40" t="s">
        <v>65</v>
      </c>
      <c r="Z28" s="204" t="str">
        <f t="shared" si="10"/>
        <v>32</v>
      </c>
      <c r="AA28" s="40" t="str">
        <f t="shared" si="11"/>
        <v>323</v>
      </c>
      <c r="AC28" s="236" t="s">
        <v>1388</v>
      </c>
      <c r="AD28" s="236" t="s">
        <v>1389</v>
      </c>
      <c r="AE28" s="40" t="s">
        <v>3925</v>
      </c>
      <c r="AF28" s="40" t="s">
        <v>3926</v>
      </c>
      <c r="AG28" s="40" t="s">
        <v>3947</v>
      </c>
      <c r="AH28" s="40" t="s">
        <v>3957</v>
      </c>
    </row>
    <row r="29" spans="1:34">
      <c r="A29" s="44" t="str">
        <f>IF(C29="","",VLOOKUP('OPĆI DIO'!$C$1,'OPĆI DIO'!$N$4:$W$137,10,FALSE))</f>
        <v>08006</v>
      </c>
      <c r="B29" s="44" t="str">
        <f>IF(C29="","",VLOOKUP('OPĆI DIO'!$C$1,'OPĆI DIO'!$N$4:$W$137,9,FALSE))</f>
        <v>Sveučilišta i veleučilišta u Republici Hrvatskoj</v>
      </c>
      <c r="C29" s="50">
        <v>43</v>
      </c>
      <c r="D29" s="45" t="str">
        <f t="shared" si="1"/>
        <v>Ostali prihodi za posebne namjene</v>
      </c>
      <c r="E29" s="50">
        <v>3212</v>
      </c>
      <c r="F29" s="45" t="str">
        <f t="shared" si="2"/>
        <v>Naknade za prijevoz, za rad na terenu i odvojeni život</v>
      </c>
      <c r="G29" s="328" t="s">
        <v>176</v>
      </c>
      <c r="H29" s="45" t="str">
        <f t="shared" si="3"/>
        <v>REDOVNA DJELATNOST SVEUČILIŠTA U OSIJEKU (IZ EVIDENCIJSKIH PRIHODA)</v>
      </c>
      <c r="I29" s="45" t="str">
        <f t="shared" si="4"/>
        <v>0942</v>
      </c>
      <c r="J29" s="224">
        <v>100</v>
      </c>
      <c r="K29" s="224">
        <v>100</v>
      </c>
      <c r="L29" s="224"/>
      <c r="M29" s="49"/>
      <c r="N29" s="246" t="str">
        <f>IF(C29="","",'OPĆI DIO'!$C$1)</f>
        <v>2292 SVEUČILIŠTE J. J. STROSSMAYERA U OSIJEKU - PRAVNI FAKULTET</v>
      </c>
      <c r="O29" s="40" t="str">
        <f t="shared" si="5"/>
        <v>321</v>
      </c>
      <c r="P29" s="40" t="str">
        <f t="shared" si="6"/>
        <v>32</v>
      </c>
      <c r="Q29" s="40" t="str">
        <f t="shared" si="7"/>
        <v>43</v>
      </c>
      <c r="R29" s="40" t="str">
        <f t="shared" si="8"/>
        <v>94</v>
      </c>
      <c r="S29" s="40" t="str">
        <f t="shared" si="9"/>
        <v>3</v>
      </c>
      <c r="W29" s="40">
        <v>3238</v>
      </c>
      <c r="X29" s="40" t="s">
        <v>102</v>
      </c>
      <c r="Z29" s="204" t="str">
        <f t="shared" si="10"/>
        <v>32</v>
      </c>
      <c r="AA29" s="40" t="str">
        <f t="shared" si="11"/>
        <v>323</v>
      </c>
      <c r="AC29" s="236" t="s">
        <v>1394</v>
      </c>
      <c r="AD29" s="236" t="s">
        <v>1395</v>
      </c>
      <c r="AE29" s="40" t="s">
        <v>3925</v>
      </c>
      <c r="AF29" s="40" t="s">
        <v>3926</v>
      </c>
      <c r="AG29" s="40" t="s">
        <v>3947</v>
      </c>
      <c r="AH29" s="40" t="s">
        <v>3956</v>
      </c>
    </row>
    <row r="30" spans="1:34">
      <c r="A30" s="44" t="str">
        <f>IF(C30="","",VLOOKUP('OPĆI DIO'!$C$1,'OPĆI DIO'!$N$4:$W$137,10,FALSE))</f>
        <v>08006</v>
      </c>
      <c r="B30" s="44" t="str">
        <f>IF(C30="","",VLOOKUP('OPĆI DIO'!$C$1,'OPĆI DIO'!$N$4:$W$137,9,FALSE))</f>
        <v>Sveučilišta i veleučilišta u Republici Hrvatskoj</v>
      </c>
      <c r="C30" s="50">
        <v>43</v>
      </c>
      <c r="D30" s="45" t="str">
        <f t="shared" si="1"/>
        <v>Ostali prihodi za posebne namjene</v>
      </c>
      <c r="E30" s="50">
        <v>3213</v>
      </c>
      <c r="F30" s="45" t="str">
        <f t="shared" si="2"/>
        <v>Stručno usavršavanje zaposlenika</v>
      </c>
      <c r="G30" s="328" t="s">
        <v>176</v>
      </c>
      <c r="H30" s="45" t="str">
        <f t="shared" si="3"/>
        <v>REDOVNA DJELATNOST SVEUČILIŠTA U OSIJEKU (IZ EVIDENCIJSKIH PRIHODA)</v>
      </c>
      <c r="I30" s="45" t="str">
        <f t="shared" si="4"/>
        <v>0942</v>
      </c>
      <c r="J30" s="224">
        <v>9400</v>
      </c>
      <c r="K30" s="224">
        <v>9500</v>
      </c>
      <c r="L30" s="224">
        <v>9500</v>
      </c>
      <c r="M30" s="49"/>
      <c r="N30" s="246" t="str">
        <f>IF(C30="","",'OPĆI DIO'!$C$1)</f>
        <v>2292 SVEUČILIŠTE J. J. STROSSMAYERA U OSIJEKU - PRAVNI FAKULTET</v>
      </c>
      <c r="O30" s="40" t="str">
        <f t="shared" si="5"/>
        <v>321</v>
      </c>
      <c r="P30" s="40" t="str">
        <f t="shared" si="6"/>
        <v>32</v>
      </c>
      <c r="Q30" s="40" t="str">
        <f t="shared" si="7"/>
        <v>43</v>
      </c>
      <c r="R30" s="40" t="str">
        <f t="shared" si="8"/>
        <v>94</v>
      </c>
      <c r="S30" s="40" t="str">
        <f t="shared" si="9"/>
        <v>3</v>
      </c>
      <c r="W30" s="40">
        <v>3239</v>
      </c>
      <c r="X30" s="40" t="s">
        <v>82</v>
      </c>
      <c r="Z30" s="204" t="str">
        <f t="shared" si="10"/>
        <v>32</v>
      </c>
      <c r="AA30" s="40" t="str">
        <f t="shared" si="11"/>
        <v>323</v>
      </c>
      <c r="AC30" s="236" t="s">
        <v>4054</v>
      </c>
      <c r="AD30" s="236" t="s">
        <v>4055</v>
      </c>
      <c r="AE30" s="40" t="s">
        <v>3925</v>
      </c>
      <c r="AF30" s="40" t="s">
        <v>3926</v>
      </c>
      <c r="AG30" s="40" t="s">
        <v>3947</v>
      </c>
      <c r="AH30" s="40" t="s">
        <v>3957</v>
      </c>
    </row>
    <row r="31" spans="1:34">
      <c r="A31" s="44" t="str">
        <f>IF(C31="","",VLOOKUP('OPĆI DIO'!$C$1,'OPĆI DIO'!$N$4:$W$137,10,FALSE))</f>
        <v>08006</v>
      </c>
      <c r="B31" s="44" t="str">
        <f>IF(C31="","",VLOOKUP('OPĆI DIO'!$C$1,'OPĆI DIO'!$N$4:$W$137,9,FALSE))</f>
        <v>Sveučilišta i veleučilišta u Republici Hrvatskoj</v>
      </c>
      <c r="C31" s="50">
        <v>43</v>
      </c>
      <c r="D31" s="45" t="str">
        <f t="shared" si="1"/>
        <v>Ostali prihodi za posebne namjene</v>
      </c>
      <c r="E31" s="50">
        <v>3221</v>
      </c>
      <c r="F31" s="45" t="str">
        <f t="shared" si="2"/>
        <v>Uredski materijal i ostali materijalni rashodi</v>
      </c>
      <c r="G31" s="328" t="s">
        <v>176</v>
      </c>
      <c r="H31" s="45" t="str">
        <f t="shared" si="3"/>
        <v>REDOVNA DJELATNOST SVEUČILIŠTA U OSIJEKU (IZ EVIDENCIJSKIH PRIHODA)</v>
      </c>
      <c r="I31" s="45" t="str">
        <f t="shared" si="4"/>
        <v>0942</v>
      </c>
      <c r="J31" s="224">
        <v>24500</v>
      </c>
      <c r="K31" s="224">
        <v>26000</v>
      </c>
      <c r="L31" s="224">
        <v>26500</v>
      </c>
      <c r="M31" s="49"/>
      <c r="N31" s="246" t="str">
        <f>IF(C31="","",'OPĆI DIO'!$C$1)</f>
        <v>2292 SVEUČILIŠTE J. J. STROSSMAYERA U OSIJEKU - PRAVNI FAKULTET</v>
      </c>
      <c r="O31" s="40" t="str">
        <f t="shared" si="5"/>
        <v>322</v>
      </c>
      <c r="P31" s="40" t="str">
        <f t="shared" si="6"/>
        <v>32</v>
      </c>
      <c r="Q31" s="40" t="str">
        <f t="shared" si="7"/>
        <v>43</v>
      </c>
      <c r="R31" s="40" t="str">
        <f t="shared" si="8"/>
        <v>94</v>
      </c>
      <c r="S31" s="40" t="str">
        <f t="shared" si="9"/>
        <v>3</v>
      </c>
      <c r="W31" s="40">
        <v>3241</v>
      </c>
      <c r="X31" s="40" t="s">
        <v>79</v>
      </c>
      <c r="Z31" s="204" t="str">
        <f t="shared" si="10"/>
        <v>32</v>
      </c>
      <c r="AA31" s="40" t="str">
        <f t="shared" si="11"/>
        <v>324</v>
      </c>
      <c r="AC31" s="236" t="s">
        <v>1399</v>
      </c>
      <c r="AD31" s="236" t="s">
        <v>1400</v>
      </c>
      <c r="AE31" s="40" t="s">
        <v>3937</v>
      </c>
      <c r="AF31" s="40" t="s">
        <v>3938</v>
      </c>
      <c r="AG31" s="40" t="s">
        <v>3949</v>
      </c>
      <c r="AH31" s="40" t="s">
        <v>3950</v>
      </c>
    </row>
    <row r="32" spans="1:34">
      <c r="A32" s="44" t="str">
        <f>IF(C32="","",VLOOKUP('OPĆI DIO'!$C$1,'OPĆI DIO'!$N$4:$W$137,10,FALSE))</f>
        <v>08006</v>
      </c>
      <c r="B32" s="44" t="str">
        <f>IF(C32="","",VLOOKUP('OPĆI DIO'!$C$1,'OPĆI DIO'!$N$4:$W$137,9,FALSE))</f>
        <v>Sveučilišta i veleučilišta u Republici Hrvatskoj</v>
      </c>
      <c r="C32" s="50">
        <v>43</v>
      </c>
      <c r="D32" s="45" t="str">
        <f t="shared" si="1"/>
        <v>Ostali prihodi za posebne namjene</v>
      </c>
      <c r="E32" s="50">
        <v>3223</v>
      </c>
      <c r="F32" s="45" t="str">
        <f t="shared" si="2"/>
        <v>Energija</v>
      </c>
      <c r="G32" s="328" t="s">
        <v>176</v>
      </c>
      <c r="H32" s="45" t="str">
        <f t="shared" si="3"/>
        <v>REDOVNA DJELATNOST SVEUČILIŠTA U OSIJEKU (IZ EVIDENCIJSKIH PRIHODA)</v>
      </c>
      <c r="I32" s="45" t="str">
        <f t="shared" si="4"/>
        <v>0942</v>
      </c>
      <c r="J32" s="224">
        <v>48000</v>
      </c>
      <c r="K32" s="224">
        <v>48000</v>
      </c>
      <c r="L32" s="224">
        <v>48000</v>
      </c>
      <c r="M32" s="49"/>
      <c r="N32" s="246" t="str">
        <f>IF(C32="","",'OPĆI DIO'!$C$1)</f>
        <v>2292 SVEUČILIŠTE J. J. STROSSMAYERA U OSIJEKU - PRAVNI FAKULTET</v>
      </c>
      <c r="O32" s="40" t="str">
        <f t="shared" si="5"/>
        <v>322</v>
      </c>
      <c r="P32" s="40" t="str">
        <f t="shared" si="6"/>
        <v>32</v>
      </c>
      <c r="Q32" s="40" t="str">
        <f t="shared" si="7"/>
        <v>43</v>
      </c>
      <c r="R32" s="40" t="str">
        <f t="shared" si="8"/>
        <v>94</v>
      </c>
      <c r="S32" s="40" t="str">
        <f t="shared" si="9"/>
        <v>3</v>
      </c>
      <c r="W32" s="40">
        <v>3291</v>
      </c>
      <c r="X32" s="40" t="s">
        <v>80</v>
      </c>
      <c r="Z32" s="204" t="str">
        <f t="shared" si="10"/>
        <v>32</v>
      </c>
      <c r="AA32" s="40" t="str">
        <f t="shared" si="11"/>
        <v>329</v>
      </c>
      <c r="AC32" s="236" t="s">
        <v>1447</v>
      </c>
      <c r="AD32" s="236" t="s">
        <v>1448</v>
      </c>
      <c r="AE32" s="40" t="s">
        <v>3925</v>
      </c>
      <c r="AF32" s="40" t="s">
        <v>3926</v>
      </c>
      <c r="AG32" s="40" t="s">
        <v>3949</v>
      </c>
      <c r="AH32" s="40" t="s">
        <v>3950</v>
      </c>
    </row>
    <row r="33" spans="1:34">
      <c r="A33" s="44" t="str">
        <f>IF(C33="","",VLOOKUP('OPĆI DIO'!$C$1,'OPĆI DIO'!$N$4:$W$137,10,FALSE))</f>
        <v>08006</v>
      </c>
      <c r="B33" s="44" t="str">
        <f>IF(C33="","",VLOOKUP('OPĆI DIO'!$C$1,'OPĆI DIO'!$N$4:$W$137,9,FALSE))</f>
        <v>Sveučilišta i veleučilišta u Republici Hrvatskoj</v>
      </c>
      <c r="C33" s="50">
        <v>43</v>
      </c>
      <c r="D33" s="45" t="str">
        <f t="shared" si="1"/>
        <v>Ostali prihodi za posebne namjene</v>
      </c>
      <c r="E33" s="50">
        <v>3224</v>
      </c>
      <c r="F33" s="45" t="str">
        <f t="shared" si="2"/>
        <v>Materijal i dijelovi za tekuće i investicijsko održavanje</v>
      </c>
      <c r="G33" s="328" t="s">
        <v>176</v>
      </c>
      <c r="H33" s="45" t="str">
        <f t="shared" si="3"/>
        <v>REDOVNA DJELATNOST SVEUČILIŠTA U OSIJEKU (IZ EVIDENCIJSKIH PRIHODA)</v>
      </c>
      <c r="I33" s="45" t="str">
        <f t="shared" si="4"/>
        <v>0942</v>
      </c>
      <c r="J33" s="224">
        <v>13000</v>
      </c>
      <c r="K33" s="224">
        <v>14000</v>
      </c>
      <c r="L33" s="224">
        <v>14000</v>
      </c>
      <c r="M33" s="49"/>
      <c r="N33" s="246" t="str">
        <f>IF(C33="","",'OPĆI DIO'!$C$1)</f>
        <v>2292 SVEUČILIŠTE J. J. STROSSMAYERA U OSIJEKU - PRAVNI FAKULTET</v>
      </c>
      <c r="O33" s="40" t="str">
        <f t="shared" si="5"/>
        <v>322</v>
      </c>
      <c r="P33" s="40" t="str">
        <f t="shared" si="6"/>
        <v>32</v>
      </c>
      <c r="Q33" s="40" t="str">
        <f t="shared" si="7"/>
        <v>43</v>
      </c>
      <c r="R33" s="40" t="str">
        <f t="shared" si="8"/>
        <v>94</v>
      </c>
      <c r="S33" s="40" t="str">
        <f t="shared" si="9"/>
        <v>3</v>
      </c>
      <c r="W33" s="40">
        <v>3292</v>
      </c>
      <c r="X33" s="40" t="s">
        <v>73</v>
      </c>
      <c r="Z33" s="204" t="str">
        <f t="shared" si="10"/>
        <v>32</v>
      </c>
      <c r="AA33" s="40" t="str">
        <f t="shared" si="11"/>
        <v>329</v>
      </c>
      <c r="AC33" s="236" t="s">
        <v>2279</v>
      </c>
      <c r="AD33" s="236" t="s">
        <v>2280</v>
      </c>
      <c r="AE33" s="40" t="s">
        <v>3925</v>
      </c>
      <c r="AF33" s="40" t="s">
        <v>3926</v>
      </c>
      <c r="AG33" s="40" t="s">
        <v>3947</v>
      </c>
      <c r="AH33" s="40" t="s">
        <v>3957</v>
      </c>
    </row>
    <row r="34" spans="1:34">
      <c r="A34" s="44" t="str">
        <f>IF(C34="","",VLOOKUP('OPĆI DIO'!$C$1,'OPĆI DIO'!$N$4:$W$137,10,FALSE))</f>
        <v>08006</v>
      </c>
      <c r="B34" s="44" t="str">
        <f>IF(C34="","",VLOOKUP('OPĆI DIO'!$C$1,'OPĆI DIO'!$N$4:$W$137,9,FALSE))</f>
        <v>Sveučilišta i veleučilišta u Republici Hrvatskoj</v>
      </c>
      <c r="C34" s="50">
        <v>43</v>
      </c>
      <c r="D34" s="45" t="str">
        <f t="shared" si="1"/>
        <v>Ostali prihodi za posebne namjene</v>
      </c>
      <c r="E34" s="50">
        <v>3225</v>
      </c>
      <c r="F34" s="45" t="str">
        <f t="shared" si="2"/>
        <v>Sitni inventar i auto gume</v>
      </c>
      <c r="G34" s="328" t="s">
        <v>176</v>
      </c>
      <c r="H34" s="45" t="str">
        <f t="shared" si="3"/>
        <v>REDOVNA DJELATNOST SVEUČILIŠTA U OSIJEKU (IZ EVIDENCIJSKIH PRIHODA)</v>
      </c>
      <c r="I34" s="45" t="str">
        <f t="shared" si="4"/>
        <v>0942</v>
      </c>
      <c r="J34" s="224">
        <v>1000</v>
      </c>
      <c r="K34" s="224">
        <v>1200</v>
      </c>
      <c r="L34" s="224">
        <v>1200</v>
      </c>
      <c r="M34" s="49"/>
      <c r="N34" s="246" t="str">
        <f>IF(C34="","",'OPĆI DIO'!$C$1)</f>
        <v>2292 SVEUČILIŠTE J. J. STROSSMAYERA U OSIJEKU - PRAVNI FAKULTET</v>
      </c>
      <c r="O34" s="40" t="str">
        <f t="shared" si="5"/>
        <v>322</v>
      </c>
      <c r="P34" s="40" t="str">
        <f t="shared" si="6"/>
        <v>32</v>
      </c>
      <c r="Q34" s="40" t="str">
        <f t="shared" si="7"/>
        <v>43</v>
      </c>
      <c r="R34" s="40" t="str">
        <f t="shared" si="8"/>
        <v>94</v>
      </c>
      <c r="S34" s="40" t="str">
        <f t="shared" si="9"/>
        <v>3</v>
      </c>
      <c r="W34" s="40">
        <v>3293</v>
      </c>
      <c r="X34" s="40" t="s">
        <v>83</v>
      </c>
      <c r="Z34" s="204" t="str">
        <f t="shared" si="10"/>
        <v>32</v>
      </c>
      <c r="AA34" s="40" t="str">
        <f t="shared" si="11"/>
        <v>329</v>
      </c>
      <c r="AC34" s="236" t="s">
        <v>4056</v>
      </c>
      <c r="AD34" s="236" t="s">
        <v>4057</v>
      </c>
      <c r="AE34" s="40" t="s">
        <v>3925</v>
      </c>
      <c r="AF34" s="40" t="s">
        <v>3926</v>
      </c>
      <c r="AG34" s="40" t="s">
        <v>3949</v>
      </c>
      <c r="AH34" s="40" t="s">
        <v>3950</v>
      </c>
    </row>
    <row r="35" spans="1:34">
      <c r="A35" s="44" t="str">
        <f>IF(C35="","",VLOOKUP('OPĆI DIO'!$C$1,'OPĆI DIO'!$N$4:$W$137,10,FALSE))</f>
        <v>08006</v>
      </c>
      <c r="B35" s="44" t="str">
        <f>IF(C35="","",VLOOKUP('OPĆI DIO'!$C$1,'OPĆI DIO'!$N$4:$W$137,9,FALSE))</f>
        <v>Sveučilišta i veleučilišta u Republici Hrvatskoj</v>
      </c>
      <c r="C35" s="50">
        <v>43</v>
      </c>
      <c r="D35" s="45" t="str">
        <f t="shared" si="1"/>
        <v>Ostali prihodi za posebne namjene</v>
      </c>
      <c r="E35" s="50">
        <v>3227</v>
      </c>
      <c r="F35" s="45" t="str">
        <f t="shared" si="2"/>
        <v>Službena, radna i zaštitna odjeća i obuća</v>
      </c>
      <c r="G35" s="328" t="s">
        <v>176</v>
      </c>
      <c r="H35" s="45" t="str">
        <f t="shared" si="3"/>
        <v>REDOVNA DJELATNOST SVEUČILIŠTA U OSIJEKU (IZ EVIDENCIJSKIH PRIHODA)</v>
      </c>
      <c r="I35" s="45" t="str">
        <f t="shared" si="4"/>
        <v>0942</v>
      </c>
      <c r="J35" s="224">
        <v>1000</v>
      </c>
      <c r="K35" s="224">
        <v>1000</v>
      </c>
      <c r="L35" s="224">
        <v>1000</v>
      </c>
      <c r="M35" s="49"/>
      <c r="N35" s="246" t="str">
        <f>IF(C35="","",'OPĆI DIO'!$C$1)</f>
        <v>2292 SVEUČILIŠTE J. J. STROSSMAYERA U OSIJEKU - PRAVNI FAKULTET</v>
      </c>
      <c r="O35" s="40" t="str">
        <f t="shared" si="5"/>
        <v>322</v>
      </c>
      <c r="P35" s="40" t="str">
        <f t="shared" si="6"/>
        <v>32</v>
      </c>
      <c r="Q35" s="40" t="str">
        <f t="shared" si="7"/>
        <v>43</v>
      </c>
      <c r="R35" s="40" t="str">
        <f t="shared" si="8"/>
        <v>94</v>
      </c>
      <c r="S35" s="40" t="str">
        <f t="shared" si="9"/>
        <v>3</v>
      </c>
      <c r="W35" s="40">
        <v>3293</v>
      </c>
      <c r="X35" s="40" t="s">
        <v>130</v>
      </c>
      <c r="Z35" s="204" t="str">
        <f t="shared" si="10"/>
        <v>32</v>
      </c>
      <c r="AA35" s="40" t="str">
        <f t="shared" si="11"/>
        <v>329</v>
      </c>
      <c r="AC35" s="236" t="s">
        <v>1451</v>
      </c>
      <c r="AD35" s="236" t="s">
        <v>1452</v>
      </c>
      <c r="AE35" s="40" t="s">
        <v>3925</v>
      </c>
      <c r="AF35" s="40" t="s">
        <v>3926</v>
      </c>
      <c r="AG35" s="40" t="s">
        <v>3947</v>
      </c>
      <c r="AH35" s="40" t="s">
        <v>3957</v>
      </c>
    </row>
    <row r="36" spans="1:34">
      <c r="A36" s="44" t="str">
        <f>IF(C36="","",VLOOKUP('OPĆI DIO'!$C$1,'OPĆI DIO'!$N$4:$W$137,10,FALSE))</f>
        <v>08006</v>
      </c>
      <c r="B36" s="44" t="str">
        <f>IF(C36="","",VLOOKUP('OPĆI DIO'!$C$1,'OPĆI DIO'!$N$4:$W$137,9,FALSE))</f>
        <v>Sveučilišta i veleučilišta u Republici Hrvatskoj</v>
      </c>
      <c r="C36" s="50">
        <v>43</v>
      </c>
      <c r="D36" s="45" t="str">
        <f t="shared" si="1"/>
        <v>Ostali prihodi za posebne namjene</v>
      </c>
      <c r="E36" s="50">
        <v>3231</v>
      </c>
      <c r="F36" s="45" t="str">
        <f t="shared" si="2"/>
        <v>Usluge telefona, pošte i prijevoza</v>
      </c>
      <c r="G36" s="328" t="s">
        <v>176</v>
      </c>
      <c r="H36" s="45" t="str">
        <f t="shared" si="3"/>
        <v>REDOVNA DJELATNOST SVEUČILIŠTA U OSIJEKU (IZ EVIDENCIJSKIH PRIHODA)</v>
      </c>
      <c r="I36" s="45" t="str">
        <f t="shared" si="4"/>
        <v>0942</v>
      </c>
      <c r="J36" s="224">
        <v>16800</v>
      </c>
      <c r="K36" s="224">
        <v>17600</v>
      </c>
      <c r="L36" s="224">
        <v>17600</v>
      </c>
      <c r="M36" s="49"/>
      <c r="N36" s="246" t="str">
        <f>IF(C36="","",'OPĆI DIO'!$C$1)</f>
        <v>2292 SVEUČILIŠTE J. J. STROSSMAYERA U OSIJEKU - PRAVNI FAKULTET</v>
      </c>
      <c r="O36" s="40" t="str">
        <f t="shared" si="5"/>
        <v>323</v>
      </c>
      <c r="P36" s="40" t="str">
        <f t="shared" si="6"/>
        <v>32</v>
      </c>
      <c r="Q36" s="40" t="str">
        <f t="shared" si="7"/>
        <v>43</v>
      </c>
      <c r="R36" s="40" t="str">
        <f t="shared" si="8"/>
        <v>94</v>
      </c>
      <c r="S36" s="40" t="str">
        <f t="shared" si="9"/>
        <v>3</v>
      </c>
      <c r="W36" s="40">
        <v>3294</v>
      </c>
      <c r="X36" s="40" t="s">
        <v>84</v>
      </c>
      <c r="Z36" s="204" t="str">
        <f t="shared" si="10"/>
        <v>32</v>
      </c>
      <c r="AA36" s="40" t="str">
        <f t="shared" si="11"/>
        <v>329</v>
      </c>
      <c r="AC36" s="236" t="s">
        <v>1453</v>
      </c>
      <c r="AD36" s="236" t="s">
        <v>1454</v>
      </c>
      <c r="AE36" s="40" t="s">
        <v>3925</v>
      </c>
      <c r="AF36" s="40" t="s">
        <v>3926</v>
      </c>
      <c r="AG36" s="40" t="s">
        <v>3947</v>
      </c>
      <c r="AH36" s="40" t="s">
        <v>3957</v>
      </c>
    </row>
    <row r="37" spans="1:34">
      <c r="A37" s="44" t="str">
        <f>IF(C37="","",VLOOKUP('OPĆI DIO'!$C$1,'OPĆI DIO'!$N$4:$W$137,10,FALSE))</f>
        <v>08006</v>
      </c>
      <c r="B37" s="44" t="str">
        <f>IF(C37="","",VLOOKUP('OPĆI DIO'!$C$1,'OPĆI DIO'!$N$4:$W$137,9,FALSE))</f>
        <v>Sveučilišta i veleučilišta u Republici Hrvatskoj</v>
      </c>
      <c r="C37" s="50">
        <v>43</v>
      </c>
      <c r="D37" s="45" t="str">
        <f t="shared" si="1"/>
        <v>Ostali prihodi za posebne namjene</v>
      </c>
      <c r="E37" s="50">
        <v>3232</v>
      </c>
      <c r="F37" s="45" t="str">
        <f t="shared" si="2"/>
        <v>Usluge tekućeg i investicijskog održavanja</v>
      </c>
      <c r="G37" s="328" t="s">
        <v>176</v>
      </c>
      <c r="H37" s="45" t="str">
        <f t="shared" si="3"/>
        <v>REDOVNA DJELATNOST SVEUČILIŠTA U OSIJEKU (IZ EVIDENCIJSKIH PRIHODA)</v>
      </c>
      <c r="I37" s="45" t="str">
        <f t="shared" si="4"/>
        <v>0942</v>
      </c>
      <c r="J37" s="224">
        <v>16900</v>
      </c>
      <c r="K37" s="224">
        <v>15000</v>
      </c>
      <c r="L37" s="224">
        <v>16900</v>
      </c>
      <c r="M37" s="49"/>
      <c r="N37" s="246" t="str">
        <f>IF(C37="","",'OPĆI DIO'!$C$1)</f>
        <v>2292 SVEUČILIŠTE J. J. STROSSMAYERA U OSIJEKU - PRAVNI FAKULTET</v>
      </c>
      <c r="O37" s="40" t="str">
        <f t="shared" si="5"/>
        <v>323</v>
      </c>
      <c r="P37" s="40" t="str">
        <f t="shared" si="6"/>
        <v>32</v>
      </c>
      <c r="Q37" s="40" t="str">
        <f t="shared" si="7"/>
        <v>43</v>
      </c>
      <c r="R37" s="40" t="str">
        <f t="shared" si="8"/>
        <v>94</v>
      </c>
      <c r="S37" s="40" t="str">
        <f t="shared" si="9"/>
        <v>3</v>
      </c>
      <c r="W37" s="40">
        <v>3295</v>
      </c>
      <c r="X37" s="40" t="s">
        <v>53</v>
      </c>
      <c r="Z37" s="204" t="str">
        <f t="shared" si="10"/>
        <v>32</v>
      </c>
      <c r="AA37" s="40" t="str">
        <f t="shared" si="11"/>
        <v>329</v>
      </c>
      <c r="AC37" s="236" t="s">
        <v>1195</v>
      </c>
      <c r="AD37" s="236" t="s">
        <v>1196</v>
      </c>
      <c r="AE37" s="40" t="s">
        <v>3923</v>
      </c>
      <c r="AF37" s="40" t="s">
        <v>3924</v>
      </c>
      <c r="AG37" s="40" t="s">
        <v>3947</v>
      </c>
      <c r="AH37" s="40" t="s">
        <v>3957</v>
      </c>
    </row>
    <row r="38" spans="1:34">
      <c r="A38" s="44" t="str">
        <f>IF(C38="","",VLOOKUP('OPĆI DIO'!$C$1,'OPĆI DIO'!$N$4:$W$137,10,FALSE))</f>
        <v>08006</v>
      </c>
      <c r="B38" s="44" t="str">
        <f>IF(C38="","",VLOOKUP('OPĆI DIO'!$C$1,'OPĆI DIO'!$N$4:$W$137,9,FALSE))</f>
        <v>Sveučilišta i veleučilišta u Republici Hrvatskoj</v>
      </c>
      <c r="C38" s="50">
        <v>43</v>
      </c>
      <c r="D38" s="45" t="str">
        <f t="shared" si="1"/>
        <v>Ostali prihodi za posebne namjene</v>
      </c>
      <c r="E38" s="50">
        <v>3233</v>
      </c>
      <c r="F38" s="45" t="str">
        <f t="shared" si="2"/>
        <v>Usluge promidžbe i informiranja</v>
      </c>
      <c r="G38" s="328" t="s">
        <v>176</v>
      </c>
      <c r="H38" s="45" t="str">
        <f t="shared" si="3"/>
        <v>REDOVNA DJELATNOST SVEUČILIŠTA U OSIJEKU (IZ EVIDENCIJSKIH PRIHODA)</v>
      </c>
      <c r="I38" s="45" t="str">
        <f t="shared" si="4"/>
        <v>0942</v>
      </c>
      <c r="J38" s="224">
        <v>24320</v>
      </c>
      <c r="K38" s="224">
        <v>25420</v>
      </c>
      <c r="L38" s="224">
        <v>25451</v>
      </c>
      <c r="M38" s="49"/>
      <c r="N38" s="246" t="str">
        <f>IF(C38="","",'OPĆI DIO'!$C$1)</f>
        <v>2292 SVEUČILIŠTE J. J. STROSSMAYERA U OSIJEKU - PRAVNI FAKULTET</v>
      </c>
      <c r="O38" s="40" t="str">
        <f t="shared" si="5"/>
        <v>323</v>
      </c>
      <c r="P38" s="40" t="str">
        <f t="shared" si="6"/>
        <v>32</v>
      </c>
      <c r="Q38" s="40" t="str">
        <f t="shared" si="7"/>
        <v>43</v>
      </c>
      <c r="R38" s="40" t="str">
        <f t="shared" si="8"/>
        <v>94</v>
      </c>
      <c r="S38" s="40" t="str">
        <f t="shared" si="9"/>
        <v>3</v>
      </c>
      <c r="W38" s="40">
        <v>3296</v>
      </c>
      <c r="X38" s="40" t="s">
        <v>147</v>
      </c>
      <c r="Z38" s="204" t="str">
        <f t="shared" si="10"/>
        <v>32</v>
      </c>
      <c r="AA38" s="40" t="str">
        <f t="shared" si="11"/>
        <v>329</v>
      </c>
      <c r="AC38" s="236" t="s">
        <v>1479</v>
      </c>
      <c r="AD38" s="236" t="s">
        <v>1480</v>
      </c>
      <c r="AE38" s="40" t="s">
        <v>3925</v>
      </c>
      <c r="AF38" s="40" t="s">
        <v>3926</v>
      </c>
      <c r="AG38" s="40" t="s">
        <v>3949</v>
      </c>
      <c r="AH38" s="40" t="s">
        <v>3962</v>
      </c>
    </row>
    <row r="39" spans="1:34">
      <c r="A39" s="44" t="str">
        <f>IF(C39="","",VLOOKUP('OPĆI DIO'!$C$1,'OPĆI DIO'!$N$4:$W$137,10,FALSE))</f>
        <v>08006</v>
      </c>
      <c r="B39" s="44" t="str">
        <f>IF(C39="","",VLOOKUP('OPĆI DIO'!$C$1,'OPĆI DIO'!$N$4:$W$137,9,FALSE))</f>
        <v>Sveučilišta i veleučilišta u Republici Hrvatskoj</v>
      </c>
      <c r="C39" s="50">
        <v>43</v>
      </c>
      <c r="D39" s="45" t="str">
        <f t="shared" si="1"/>
        <v>Ostali prihodi za posebne namjene</v>
      </c>
      <c r="E39" s="327">
        <v>3234</v>
      </c>
      <c r="F39" s="45" t="str">
        <f t="shared" si="2"/>
        <v>Komunalne usluge</v>
      </c>
      <c r="G39" s="328" t="s">
        <v>176</v>
      </c>
      <c r="H39" s="45" t="str">
        <f t="shared" si="3"/>
        <v>REDOVNA DJELATNOST SVEUČILIŠTA U OSIJEKU (IZ EVIDENCIJSKIH PRIHODA)</v>
      </c>
      <c r="I39" s="45" t="str">
        <f t="shared" si="4"/>
        <v>0942</v>
      </c>
      <c r="J39" s="224">
        <v>8200</v>
      </c>
      <c r="K39" s="224">
        <v>9000</v>
      </c>
      <c r="L39" s="224">
        <v>9000</v>
      </c>
      <c r="M39" s="49"/>
      <c r="N39" s="246" t="str">
        <f>IF(C39="","",'OPĆI DIO'!$C$1)</f>
        <v>2292 SVEUČILIŠTE J. J. STROSSMAYERA U OSIJEKU - PRAVNI FAKULTET</v>
      </c>
      <c r="O39" s="40" t="str">
        <f t="shared" si="5"/>
        <v>323</v>
      </c>
      <c r="P39" s="40" t="str">
        <f t="shared" si="6"/>
        <v>32</v>
      </c>
      <c r="Q39" s="40" t="str">
        <f t="shared" si="7"/>
        <v>43</v>
      </c>
      <c r="R39" s="40" t="str">
        <f t="shared" si="8"/>
        <v>94</v>
      </c>
      <c r="S39" s="40" t="str">
        <f t="shared" si="9"/>
        <v>3</v>
      </c>
      <c r="W39" s="40">
        <v>3299</v>
      </c>
      <c r="X39" s="40" t="s">
        <v>56</v>
      </c>
      <c r="Z39" s="204" t="str">
        <f t="shared" si="10"/>
        <v>32</v>
      </c>
      <c r="AA39" s="40" t="str">
        <f t="shared" si="11"/>
        <v>329</v>
      </c>
      <c r="AC39" s="236" t="s">
        <v>782</v>
      </c>
      <c r="AD39" s="236" t="s">
        <v>783</v>
      </c>
      <c r="AE39" s="40" t="s">
        <v>3925</v>
      </c>
      <c r="AF39" s="40" t="s">
        <v>3926</v>
      </c>
      <c r="AG39" s="40" t="s">
        <v>3947</v>
      </c>
      <c r="AH39" s="40" t="s">
        <v>3954</v>
      </c>
    </row>
    <row r="40" spans="1:34">
      <c r="A40" s="44" t="str">
        <f>IF(C40="","",VLOOKUP('OPĆI DIO'!$C$1,'OPĆI DIO'!$N$4:$W$137,10,FALSE))</f>
        <v>08006</v>
      </c>
      <c r="B40" s="44" t="str">
        <f>IF(C40="","",VLOOKUP('OPĆI DIO'!$C$1,'OPĆI DIO'!$N$4:$W$137,9,FALSE))</f>
        <v>Sveučilišta i veleučilišta u Republici Hrvatskoj</v>
      </c>
      <c r="C40" s="50">
        <v>43</v>
      </c>
      <c r="D40" s="45" t="str">
        <f t="shared" si="1"/>
        <v>Ostali prihodi za posebne namjene</v>
      </c>
      <c r="E40" s="50">
        <v>3235</v>
      </c>
      <c r="F40" s="45" t="str">
        <f t="shared" si="2"/>
        <v>Zakupnine i najamnine</v>
      </c>
      <c r="G40" s="328" t="s">
        <v>176</v>
      </c>
      <c r="H40" s="45" t="str">
        <f t="shared" si="3"/>
        <v>REDOVNA DJELATNOST SVEUČILIŠTA U OSIJEKU (IZ EVIDENCIJSKIH PRIHODA)</v>
      </c>
      <c r="I40" s="45" t="str">
        <f t="shared" si="4"/>
        <v>0942</v>
      </c>
      <c r="J40" s="224">
        <f>64600+6800</f>
        <v>71400</v>
      </c>
      <c r="K40" s="224">
        <f>66000+18750</f>
        <v>84750</v>
      </c>
      <c r="L40" s="224">
        <v>67500</v>
      </c>
      <c r="M40" s="49"/>
      <c r="N40" s="246" t="str">
        <f>IF(C40="","",'OPĆI DIO'!$C$1)</f>
        <v>2292 SVEUČILIŠTE J. J. STROSSMAYERA U OSIJEKU - PRAVNI FAKULTET</v>
      </c>
      <c r="O40" s="40" t="str">
        <f t="shared" si="5"/>
        <v>323</v>
      </c>
      <c r="P40" s="40" t="str">
        <f t="shared" si="6"/>
        <v>32</v>
      </c>
      <c r="Q40" s="40" t="str">
        <f t="shared" si="7"/>
        <v>43</v>
      </c>
      <c r="R40" s="40" t="str">
        <f t="shared" si="8"/>
        <v>94</v>
      </c>
      <c r="S40" s="40" t="str">
        <f t="shared" si="9"/>
        <v>3</v>
      </c>
      <c r="W40" s="40">
        <v>3411</v>
      </c>
      <c r="X40" s="40" t="s">
        <v>185</v>
      </c>
      <c r="Z40" s="204" t="str">
        <f t="shared" si="10"/>
        <v>34</v>
      </c>
      <c r="AA40" s="40" t="str">
        <f t="shared" si="11"/>
        <v>341</v>
      </c>
      <c r="AC40" s="236" t="s">
        <v>1201</v>
      </c>
      <c r="AD40" s="236" t="s">
        <v>1202</v>
      </c>
      <c r="AE40" s="40" t="s">
        <v>3925</v>
      </c>
      <c r="AF40" s="40" t="s">
        <v>3926</v>
      </c>
      <c r="AG40" s="40" t="s">
        <v>3947</v>
      </c>
      <c r="AH40" s="40" t="s">
        <v>3954</v>
      </c>
    </row>
    <row r="41" spans="1:34">
      <c r="A41" s="44" t="str">
        <f>IF(C41="","",VLOOKUP('OPĆI DIO'!$C$1,'OPĆI DIO'!$N$4:$W$137,10,FALSE))</f>
        <v>08006</v>
      </c>
      <c r="B41" s="44" t="str">
        <f>IF(C41="","",VLOOKUP('OPĆI DIO'!$C$1,'OPĆI DIO'!$N$4:$W$137,9,FALSE))</f>
        <v>Sveučilišta i veleučilišta u Republici Hrvatskoj</v>
      </c>
      <c r="C41" s="50">
        <v>43</v>
      </c>
      <c r="D41" s="45" t="str">
        <f t="shared" si="1"/>
        <v>Ostali prihodi za posebne namjene</v>
      </c>
      <c r="E41" s="50">
        <v>3236</v>
      </c>
      <c r="F41" s="45" t="str">
        <f t="shared" si="2"/>
        <v>Zdravstvene i veterinarske usluge</v>
      </c>
      <c r="G41" s="328" t="s">
        <v>176</v>
      </c>
      <c r="H41" s="45" t="str">
        <f t="shared" si="3"/>
        <v>REDOVNA DJELATNOST SVEUČILIŠTA U OSIJEKU (IZ EVIDENCIJSKIH PRIHODA)</v>
      </c>
      <c r="I41" s="45" t="str">
        <f t="shared" si="4"/>
        <v>0942</v>
      </c>
      <c r="J41" s="224">
        <v>6500</v>
      </c>
      <c r="K41" s="224">
        <v>6500</v>
      </c>
      <c r="L41" s="224">
        <v>6500</v>
      </c>
      <c r="M41" s="49"/>
      <c r="N41" s="246" t="str">
        <f>IF(C41="","",'OPĆI DIO'!$C$1)</f>
        <v>2292 SVEUČILIŠTE J. J. STROSSMAYERA U OSIJEKU - PRAVNI FAKULTET</v>
      </c>
      <c r="O41" s="40" t="str">
        <f t="shared" si="5"/>
        <v>323</v>
      </c>
      <c r="P41" s="40" t="str">
        <f t="shared" si="6"/>
        <v>32</v>
      </c>
      <c r="Q41" s="40" t="str">
        <f t="shared" si="7"/>
        <v>43</v>
      </c>
      <c r="R41" s="40" t="str">
        <f t="shared" si="8"/>
        <v>94</v>
      </c>
      <c r="S41" s="40" t="str">
        <f t="shared" si="9"/>
        <v>3</v>
      </c>
      <c r="W41" s="40">
        <v>3422</v>
      </c>
      <c r="X41" s="40" t="s">
        <v>148</v>
      </c>
      <c r="Z41" s="204" t="str">
        <f t="shared" si="10"/>
        <v>34</v>
      </c>
      <c r="AA41" s="40" t="str">
        <f t="shared" si="11"/>
        <v>342</v>
      </c>
      <c r="AC41" s="236" t="s">
        <v>1481</v>
      </c>
      <c r="AD41" s="236" t="s">
        <v>1482</v>
      </c>
      <c r="AE41" s="40" t="s">
        <v>3925</v>
      </c>
      <c r="AF41" s="40" t="s">
        <v>3926</v>
      </c>
      <c r="AG41" s="40" t="s">
        <v>3947</v>
      </c>
      <c r="AH41" s="40" t="s">
        <v>3957</v>
      </c>
    </row>
    <row r="42" spans="1:34">
      <c r="A42" s="44" t="str">
        <f>IF(C42="","",VLOOKUP('OPĆI DIO'!$C$1,'OPĆI DIO'!$N$4:$W$137,10,FALSE))</f>
        <v>08006</v>
      </c>
      <c r="B42" s="44" t="str">
        <f>IF(C42="","",VLOOKUP('OPĆI DIO'!$C$1,'OPĆI DIO'!$N$4:$W$137,9,FALSE))</f>
        <v>Sveučilišta i veleučilišta u Republici Hrvatskoj</v>
      </c>
      <c r="C42" s="50">
        <v>43</v>
      </c>
      <c r="D42" s="45" t="str">
        <f t="shared" si="1"/>
        <v>Ostali prihodi za posebne namjene</v>
      </c>
      <c r="E42" s="50">
        <v>3237</v>
      </c>
      <c r="F42" s="45" t="str">
        <f t="shared" si="2"/>
        <v>Intelektualne i osobne usluge</v>
      </c>
      <c r="G42" s="328" t="s">
        <v>176</v>
      </c>
      <c r="H42" s="45" t="str">
        <f t="shared" si="3"/>
        <v>REDOVNA DJELATNOST SVEUČILIŠTA U OSIJEKU (IZ EVIDENCIJSKIH PRIHODA)</v>
      </c>
      <c r="I42" s="45" t="str">
        <f t="shared" si="4"/>
        <v>0942</v>
      </c>
      <c r="J42" s="224">
        <v>78515</v>
      </c>
      <c r="K42" s="224">
        <v>86415</v>
      </c>
      <c r="L42" s="224">
        <v>85192</v>
      </c>
      <c r="M42" s="49"/>
      <c r="N42" s="246" t="str">
        <f>IF(C42="","",'OPĆI DIO'!$C$1)</f>
        <v>2292 SVEUČILIŠTE J. J. STROSSMAYERA U OSIJEKU - PRAVNI FAKULTET</v>
      </c>
      <c r="O42" s="40" t="str">
        <f t="shared" si="5"/>
        <v>323</v>
      </c>
      <c r="P42" s="40" t="str">
        <f t="shared" si="6"/>
        <v>32</v>
      </c>
      <c r="Q42" s="40" t="str">
        <f t="shared" si="7"/>
        <v>43</v>
      </c>
      <c r="R42" s="40" t="str">
        <f t="shared" si="8"/>
        <v>94</v>
      </c>
      <c r="S42" s="40" t="str">
        <f t="shared" si="9"/>
        <v>3</v>
      </c>
      <c r="W42" s="40">
        <v>3423</v>
      </c>
      <c r="X42" s="40" t="s">
        <v>148</v>
      </c>
      <c r="Z42" s="204" t="str">
        <f t="shared" ref="Z42:Z73" si="12">LEFT(W42,2)</f>
        <v>34</v>
      </c>
      <c r="AA42" s="40" t="str">
        <f t="shared" ref="AA42:AA73" si="13">LEFT(W42,3)</f>
        <v>342</v>
      </c>
      <c r="AC42" s="236" t="s">
        <v>1483</v>
      </c>
      <c r="AD42" s="236" t="s">
        <v>1484</v>
      </c>
      <c r="AE42" s="40" t="s">
        <v>3925</v>
      </c>
      <c r="AF42" s="40" t="s">
        <v>3926</v>
      </c>
      <c r="AG42" s="40" t="s">
        <v>3949</v>
      </c>
      <c r="AH42" s="40" t="s">
        <v>3962</v>
      </c>
    </row>
    <row r="43" spans="1:34">
      <c r="A43" s="44" t="str">
        <f>IF(C43="","",VLOOKUP('OPĆI DIO'!$C$1,'OPĆI DIO'!$N$4:$W$137,10,FALSE))</f>
        <v>08006</v>
      </c>
      <c r="B43" s="44" t="str">
        <f>IF(C43="","",VLOOKUP('OPĆI DIO'!$C$1,'OPĆI DIO'!$N$4:$W$137,9,FALSE))</f>
        <v>Sveučilišta i veleučilišta u Republici Hrvatskoj</v>
      </c>
      <c r="C43" s="50">
        <v>43</v>
      </c>
      <c r="D43" s="45" t="str">
        <f t="shared" si="1"/>
        <v>Ostali prihodi za posebne namjene</v>
      </c>
      <c r="E43" s="50">
        <v>3238</v>
      </c>
      <c r="F43" s="45" t="str">
        <f t="shared" si="2"/>
        <v>Računalne usluge</v>
      </c>
      <c r="G43" s="328" t="s">
        <v>176</v>
      </c>
      <c r="H43" s="45" t="str">
        <f t="shared" si="3"/>
        <v>REDOVNA DJELATNOST SVEUČILIŠTA U OSIJEKU (IZ EVIDENCIJSKIH PRIHODA)</v>
      </c>
      <c r="I43" s="45" t="str">
        <f t="shared" si="4"/>
        <v>0942</v>
      </c>
      <c r="J43" s="224">
        <v>19500</v>
      </c>
      <c r="K43" s="224">
        <v>19500</v>
      </c>
      <c r="L43" s="224">
        <v>19500</v>
      </c>
      <c r="M43" s="49"/>
      <c r="N43" s="246" t="str">
        <f>IF(C43="","",'OPĆI DIO'!$C$1)</f>
        <v>2292 SVEUČILIŠTE J. J. STROSSMAYERA U OSIJEKU - PRAVNI FAKULTET</v>
      </c>
      <c r="O43" s="40" t="str">
        <f t="shared" si="5"/>
        <v>323</v>
      </c>
      <c r="P43" s="40" t="str">
        <f t="shared" si="6"/>
        <v>32</v>
      </c>
      <c r="Q43" s="40" t="str">
        <f t="shared" si="7"/>
        <v>43</v>
      </c>
      <c r="R43" s="40" t="str">
        <f t="shared" si="8"/>
        <v>94</v>
      </c>
      <c r="S43" s="40" t="str">
        <f t="shared" si="9"/>
        <v>3</v>
      </c>
      <c r="W43" s="40">
        <v>3427</v>
      </c>
      <c r="X43" s="40" t="s">
        <v>187</v>
      </c>
      <c r="Z43" s="204" t="str">
        <f t="shared" si="12"/>
        <v>34</v>
      </c>
      <c r="AA43" s="40" t="str">
        <f t="shared" si="13"/>
        <v>342</v>
      </c>
      <c r="AC43" s="236" t="s">
        <v>1485</v>
      </c>
      <c r="AD43" s="236" t="s">
        <v>1486</v>
      </c>
      <c r="AE43" s="40" t="s">
        <v>3925</v>
      </c>
      <c r="AF43" s="40" t="s">
        <v>3926</v>
      </c>
      <c r="AG43" s="40" t="s">
        <v>3947</v>
      </c>
      <c r="AH43" s="40" t="s">
        <v>3954</v>
      </c>
    </row>
    <row r="44" spans="1:34">
      <c r="A44" s="44" t="str">
        <f>IF(C44="","",VLOOKUP('OPĆI DIO'!$C$1,'OPĆI DIO'!$N$4:$W$137,10,FALSE))</f>
        <v>08006</v>
      </c>
      <c r="B44" s="44" t="str">
        <f>IF(C44="","",VLOOKUP('OPĆI DIO'!$C$1,'OPĆI DIO'!$N$4:$W$137,9,FALSE))</f>
        <v>Sveučilišta i veleučilišta u Republici Hrvatskoj</v>
      </c>
      <c r="C44" s="50">
        <v>43</v>
      </c>
      <c r="D44" s="45" t="str">
        <f t="shared" si="1"/>
        <v>Ostali prihodi za posebne namjene</v>
      </c>
      <c r="E44" s="50">
        <v>3239</v>
      </c>
      <c r="F44" s="45" t="str">
        <f t="shared" si="2"/>
        <v>Ostale usluge</v>
      </c>
      <c r="G44" s="328" t="s">
        <v>176</v>
      </c>
      <c r="H44" s="45" t="str">
        <f t="shared" si="3"/>
        <v>REDOVNA DJELATNOST SVEUČILIŠTA U OSIJEKU (IZ EVIDENCIJSKIH PRIHODA)</v>
      </c>
      <c r="I44" s="45" t="str">
        <f t="shared" si="4"/>
        <v>0942</v>
      </c>
      <c r="J44" s="224">
        <v>10800</v>
      </c>
      <c r="K44" s="224">
        <v>13700</v>
      </c>
      <c r="L44" s="224">
        <v>10400</v>
      </c>
      <c r="M44" s="49"/>
      <c r="N44" s="246" t="str">
        <f>IF(C44="","",'OPĆI DIO'!$C$1)</f>
        <v>2292 SVEUČILIŠTE J. J. STROSSMAYERA U OSIJEKU - PRAVNI FAKULTET</v>
      </c>
      <c r="O44" s="40" t="str">
        <f t="shared" si="5"/>
        <v>323</v>
      </c>
      <c r="P44" s="40" t="str">
        <f t="shared" si="6"/>
        <v>32</v>
      </c>
      <c r="Q44" s="40" t="str">
        <f t="shared" si="7"/>
        <v>43</v>
      </c>
      <c r="R44" s="40" t="str">
        <f t="shared" si="8"/>
        <v>94</v>
      </c>
      <c r="S44" s="40" t="str">
        <f t="shared" si="9"/>
        <v>3</v>
      </c>
      <c r="W44" s="40">
        <v>3431</v>
      </c>
      <c r="X44" s="40" t="s">
        <v>81</v>
      </c>
      <c r="Z44" s="204" t="str">
        <f t="shared" si="12"/>
        <v>34</v>
      </c>
      <c r="AA44" s="40" t="str">
        <f t="shared" si="13"/>
        <v>343</v>
      </c>
      <c r="AC44" s="236" t="s">
        <v>1487</v>
      </c>
      <c r="AD44" s="236" t="s">
        <v>1488</v>
      </c>
      <c r="AE44" s="40" t="s">
        <v>3925</v>
      </c>
      <c r="AF44" s="40" t="s">
        <v>3926</v>
      </c>
      <c r="AG44" s="40" t="s">
        <v>3947</v>
      </c>
      <c r="AH44" s="40" t="s">
        <v>3954</v>
      </c>
    </row>
    <row r="45" spans="1:34">
      <c r="A45" s="44" t="str">
        <f>IF(C45="","",VLOOKUP('OPĆI DIO'!$C$1,'OPĆI DIO'!$N$4:$W$137,10,FALSE))</f>
        <v>08006</v>
      </c>
      <c r="B45" s="44" t="str">
        <f>IF(C45="","",VLOOKUP('OPĆI DIO'!$C$1,'OPĆI DIO'!$N$4:$W$137,9,FALSE))</f>
        <v>Sveučilišta i veleučilišta u Republici Hrvatskoj</v>
      </c>
      <c r="C45" s="50">
        <v>43</v>
      </c>
      <c r="D45" s="45" t="str">
        <f t="shared" si="1"/>
        <v>Ostali prihodi za posebne namjene</v>
      </c>
      <c r="E45" s="50">
        <v>3241</v>
      </c>
      <c r="F45" s="45" t="str">
        <f t="shared" si="2"/>
        <v>Naknade troškova osobama izvan radnog odnosa</v>
      </c>
      <c r="G45" s="328" t="s">
        <v>176</v>
      </c>
      <c r="H45" s="45" t="str">
        <f t="shared" si="3"/>
        <v>REDOVNA DJELATNOST SVEUČILIŠTA U OSIJEKU (IZ EVIDENCIJSKIH PRIHODA)</v>
      </c>
      <c r="I45" s="45" t="str">
        <f t="shared" si="4"/>
        <v>0942</v>
      </c>
      <c r="J45" s="224">
        <v>17410</v>
      </c>
      <c r="K45" s="224">
        <v>26690</v>
      </c>
      <c r="L45" s="224">
        <v>24690</v>
      </c>
      <c r="M45" s="49"/>
      <c r="N45" s="246" t="str">
        <f>IF(C45="","",'OPĆI DIO'!$C$1)</f>
        <v>2292 SVEUČILIŠTE J. J. STROSSMAYERA U OSIJEKU - PRAVNI FAKULTET</v>
      </c>
      <c r="O45" s="40" t="str">
        <f t="shared" si="5"/>
        <v>324</v>
      </c>
      <c r="P45" s="40" t="str">
        <f t="shared" si="6"/>
        <v>32</v>
      </c>
      <c r="Q45" s="40" t="str">
        <f t="shared" si="7"/>
        <v>43</v>
      </c>
      <c r="R45" s="40" t="str">
        <f t="shared" si="8"/>
        <v>94</v>
      </c>
      <c r="S45" s="40" t="str">
        <f t="shared" si="9"/>
        <v>3</v>
      </c>
      <c r="W45" s="40">
        <v>3432</v>
      </c>
      <c r="X45" s="40" t="s">
        <v>97</v>
      </c>
      <c r="Z45" s="204" t="str">
        <f t="shared" si="12"/>
        <v>34</v>
      </c>
      <c r="AA45" s="40" t="str">
        <f t="shared" si="13"/>
        <v>343</v>
      </c>
      <c r="AC45" s="236" t="s">
        <v>1489</v>
      </c>
      <c r="AD45" s="236" t="s">
        <v>1490</v>
      </c>
      <c r="AE45" s="40" t="s">
        <v>3925</v>
      </c>
      <c r="AF45" s="40" t="s">
        <v>3926</v>
      </c>
      <c r="AG45" s="40" t="s">
        <v>3949</v>
      </c>
      <c r="AH45" s="40" t="s">
        <v>3962</v>
      </c>
    </row>
    <row r="46" spans="1:34">
      <c r="A46" s="44" t="str">
        <f>IF(C46="","",VLOOKUP('OPĆI DIO'!$C$1,'OPĆI DIO'!$N$4:$W$137,10,FALSE))</f>
        <v>08006</v>
      </c>
      <c r="B46" s="44" t="str">
        <f>IF(C46="","",VLOOKUP('OPĆI DIO'!$C$1,'OPĆI DIO'!$N$4:$W$137,9,FALSE))</f>
        <v>Sveučilišta i veleučilišta u Republici Hrvatskoj</v>
      </c>
      <c r="C46" s="50">
        <v>43</v>
      </c>
      <c r="D46" s="45" t="str">
        <f t="shared" si="1"/>
        <v>Ostali prihodi za posebne namjene</v>
      </c>
      <c r="E46" s="50">
        <v>3292</v>
      </c>
      <c r="F46" s="45" t="str">
        <f t="shared" si="2"/>
        <v>Premije osiguranja</v>
      </c>
      <c r="G46" s="328" t="s">
        <v>176</v>
      </c>
      <c r="H46" s="45" t="str">
        <f t="shared" si="3"/>
        <v>REDOVNA DJELATNOST SVEUČILIŠTA U OSIJEKU (IZ EVIDENCIJSKIH PRIHODA)</v>
      </c>
      <c r="I46" s="45" t="str">
        <f t="shared" si="4"/>
        <v>0942</v>
      </c>
      <c r="J46" s="224">
        <v>1000</v>
      </c>
      <c r="K46" s="224">
        <v>1000</v>
      </c>
      <c r="L46" s="224">
        <v>1000</v>
      </c>
      <c r="M46" s="49"/>
      <c r="N46" s="246" t="str">
        <f>IF(C46="","",'OPĆI DIO'!$C$1)</f>
        <v>2292 SVEUČILIŠTE J. J. STROSSMAYERA U OSIJEKU - PRAVNI FAKULTET</v>
      </c>
      <c r="O46" s="40" t="str">
        <f t="shared" si="5"/>
        <v>329</v>
      </c>
      <c r="P46" s="40" t="str">
        <f t="shared" si="6"/>
        <v>32</v>
      </c>
      <c r="Q46" s="40" t="str">
        <f t="shared" si="7"/>
        <v>43</v>
      </c>
      <c r="R46" s="40" t="str">
        <f t="shared" si="8"/>
        <v>94</v>
      </c>
      <c r="S46" s="40" t="str">
        <f t="shared" si="9"/>
        <v>3</v>
      </c>
      <c r="W46" s="40">
        <v>3433</v>
      </c>
      <c r="X46" s="40" t="s">
        <v>135</v>
      </c>
      <c r="Z46" s="204" t="str">
        <f t="shared" si="12"/>
        <v>34</v>
      </c>
      <c r="AA46" s="40" t="str">
        <f t="shared" si="13"/>
        <v>343</v>
      </c>
      <c r="AC46" s="236" t="s">
        <v>1491</v>
      </c>
      <c r="AD46" s="236" t="s">
        <v>1492</v>
      </c>
      <c r="AE46" s="40" t="s">
        <v>3925</v>
      </c>
      <c r="AF46" s="40" t="s">
        <v>3926</v>
      </c>
      <c r="AG46" s="40" t="s">
        <v>3947</v>
      </c>
      <c r="AH46" s="40" t="s">
        <v>3958</v>
      </c>
    </row>
    <row r="47" spans="1:34">
      <c r="A47" s="44" t="str">
        <f>IF(C47="","",VLOOKUP('OPĆI DIO'!$C$1,'OPĆI DIO'!$N$4:$W$137,10,FALSE))</f>
        <v>08006</v>
      </c>
      <c r="B47" s="44" t="str">
        <f>IF(C47="","",VLOOKUP('OPĆI DIO'!$C$1,'OPĆI DIO'!$N$4:$W$137,9,FALSE))</f>
        <v>Sveučilišta i veleučilišta u Republici Hrvatskoj</v>
      </c>
      <c r="C47" s="50">
        <v>43</v>
      </c>
      <c r="D47" s="45" t="str">
        <f t="shared" si="1"/>
        <v>Ostali prihodi za posebne namjene</v>
      </c>
      <c r="E47" s="50">
        <v>3293</v>
      </c>
      <c r="F47" s="45" t="str">
        <f t="shared" si="2"/>
        <v>Reprezentacija</v>
      </c>
      <c r="G47" s="328" t="s">
        <v>176</v>
      </c>
      <c r="H47" s="45" t="str">
        <f t="shared" si="3"/>
        <v>REDOVNA DJELATNOST SVEUČILIŠTA U OSIJEKU (IZ EVIDENCIJSKIH PRIHODA)</v>
      </c>
      <c r="I47" s="45" t="str">
        <f t="shared" si="4"/>
        <v>0942</v>
      </c>
      <c r="J47" s="224">
        <v>14800</v>
      </c>
      <c r="K47" s="224">
        <v>15200</v>
      </c>
      <c r="L47" s="224">
        <v>15200</v>
      </c>
      <c r="M47" s="49"/>
      <c r="N47" s="246" t="str">
        <f>IF(C47="","",'OPĆI DIO'!$C$1)</f>
        <v>2292 SVEUČILIŠTE J. J. STROSSMAYERA U OSIJEKU - PRAVNI FAKULTET</v>
      </c>
      <c r="O47" s="40" t="str">
        <f t="shared" si="5"/>
        <v>329</v>
      </c>
      <c r="P47" s="40" t="str">
        <f t="shared" si="6"/>
        <v>32</v>
      </c>
      <c r="Q47" s="40" t="str">
        <f t="shared" si="7"/>
        <v>43</v>
      </c>
      <c r="R47" s="40" t="str">
        <f t="shared" si="8"/>
        <v>94</v>
      </c>
      <c r="S47" s="40" t="str">
        <f t="shared" si="9"/>
        <v>3</v>
      </c>
      <c r="W47" s="40">
        <v>3434</v>
      </c>
      <c r="X47" s="40" t="s">
        <v>66</v>
      </c>
      <c r="Z47" s="204" t="str">
        <f t="shared" si="12"/>
        <v>34</v>
      </c>
      <c r="AA47" s="40" t="str">
        <f t="shared" si="13"/>
        <v>343</v>
      </c>
      <c r="AC47" s="236" t="s">
        <v>1495</v>
      </c>
      <c r="AD47" s="236" t="s">
        <v>1496</v>
      </c>
      <c r="AE47" s="40" t="s">
        <v>3925</v>
      </c>
      <c r="AF47" s="40" t="s">
        <v>3926</v>
      </c>
      <c r="AG47" s="40" t="s">
        <v>3947</v>
      </c>
      <c r="AH47" s="40" t="s">
        <v>3958</v>
      </c>
    </row>
    <row r="48" spans="1:34">
      <c r="A48" s="44" t="str">
        <f>IF(C48="","",VLOOKUP('OPĆI DIO'!$C$1,'OPĆI DIO'!$N$4:$W$137,10,FALSE))</f>
        <v>08006</v>
      </c>
      <c r="B48" s="44" t="str">
        <f>IF(C48="","",VLOOKUP('OPĆI DIO'!$C$1,'OPĆI DIO'!$N$4:$W$137,9,FALSE))</f>
        <v>Sveučilišta i veleučilišta u Republici Hrvatskoj</v>
      </c>
      <c r="C48" s="50">
        <v>43</v>
      </c>
      <c r="D48" s="45" t="str">
        <f t="shared" si="1"/>
        <v>Ostali prihodi za posebne namjene</v>
      </c>
      <c r="E48" s="50">
        <v>3294</v>
      </c>
      <c r="F48" s="45" t="str">
        <f t="shared" si="2"/>
        <v>Članarine i norme</v>
      </c>
      <c r="G48" s="328" t="s">
        <v>176</v>
      </c>
      <c r="H48" s="45" t="str">
        <f t="shared" si="3"/>
        <v>REDOVNA DJELATNOST SVEUČILIŠTA U OSIJEKU (IZ EVIDENCIJSKIH PRIHODA)</v>
      </c>
      <c r="I48" s="45" t="str">
        <f t="shared" si="4"/>
        <v>0942</v>
      </c>
      <c r="J48" s="224">
        <v>3300</v>
      </c>
      <c r="K48" s="224">
        <v>3300</v>
      </c>
      <c r="L48" s="224">
        <v>3300</v>
      </c>
      <c r="M48" s="49"/>
      <c r="N48" s="246" t="str">
        <f>IF(C48="","",'OPĆI DIO'!$C$1)</f>
        <v>2292 SVEUČILIŠTE J. J. STROSSMAYERA U OSIJEKU - PRAVNI FAKULTET</v>
      </c>
      <c r="O48" s="40" t="str">
        <f t="shared" si="5"/>
        <v>329</v>
      </c>
      <c r="P48" s="40" t="str">
        <f t="shared" si="6"/>
        <v>32</v>
      </c>
      <c r="Q48" s="40" t="str">
        <f t="shared" si="7"/>
        <v>43</v>
      </c>
      <c r="R48" s="40" t="str">
        <f t="shared" si="8"/>
        <v>94</v>
      </c>
      <c r="S48" s="40" t="str">
        <f t="shared" si="9"/>
        <v>3</v>
      </c>
      <c r="W48" s="40">
        <v>3511</v>
      </c>
      <c r="X48" s="40" t="s">
        <v>178</v>
      </c>
      <c r="Z48" s="204" t="str">
        <f t="shared" si="12"/>
        <v>35</v>
      </c>
      <c r="AA48" s="40" t="str">
        <f t="shared" si="13"/>
        <v>351</v>
      </c>
      <c r="AC48" s="236" t="s">
        <v>784</v>
      </c>
      <c r="AD48" s="236" t="s">
        <v>785</v>
      </c>
      <c r="AE48" s="40" t="s">
        <v>3925</v>
      </c>
      <c r="AF48" s="40" t="s">
        <v>3926</v>
      </c>
      <c r="AG48" s="40" t="s">
        <v>3947</v>
      </c>
      <c r="AH48" s="40" t="s">
        <v>3958</v>
      </c>
    </row>
    <row r="49" spans="1:34">
      <c r="A49" s="44" t="str">
        <f>IF(C49="","",VLOOKUP('OPĆI DIO'!$C$1,'OPĆI DIO'!$N$4:$W$137,10,FALSE))</f>
        <v>08006</v>
      </c>
      <c r="B49" s="44" t="str">
        <f>IF(C49="","",VLOOKUP('OPĆI DIO'!$C$1,'OPĆI DIO'!$N$4:$W$137,9,FALSE))</f>
        <v>Sveučilišta i veleučilišta u Republici Hrvatskoj</v>
      </c>
      <c r="C49" s="50">
        <v>43</v>
      </c>
      <c r="D49" s="45" t="str">
        <f t="shared" si="1"/>
        <v>Ostali prihodi za posebne namjene</v>
      </c>
      <c r="E49" s="50">
        <v>3295</v>
      </c>
      <c r="F49" s="45" t="str">
        <f t="shared" si="2"/>
        <v>Pristojbe i naknade</v>
      </c>
      <c r="G49" s="328" t="s">
        <v>176</v>
      </c>
      <c r="H49" s="45" t="str">
        <f t="shared" si="3"/>
        <v>REDOVNA DJELATNOST SVEUČILIŠTA U OSIJEKU (IZ EVIDENCIJSKIH PRIHODA)</v>
      </c>
      <c r="I49" s="45" t="str">
        <f t="shared" si="4"/>
        <v>0942</v>
      </c>
      <c r="J49" s="224">
        <v>900</v>
      </c>
      <c r="K49" s="224">
        <v>400</v>
      </c>
      <c r="L49" s="224">
        <v>400</v>
      </c>
      <c r="M49" s="49"/>
      <c r="N49" s="246" t="str">
        <f>IF(C49="","",'OPĆI DIO'!$C$1)</f>
        <v>2292 SVEUČILIŠTE J. J. STROSSMAYERA U OSIJEKU - PRAVNI FAKULTET</v>
      </c>
      <c r="O49" s="40" t="str">
        <f t="shared" si="5"/>
        <v>329</v>
      </c>
      <c r="P49" s="40" t="str">
        <f t="shared" si="6"/>
        <v>32</v>
      </c>
      <c r="Q49" s="40" t="str">
        <f t="shared" si="7"/>
        <v>43</v>
      </c>
      <c r="R49" s="40" t="str">
        <f t="shared" si="8"/>
        <v>94</v>
      </c>
      <c r="S49" s="40" t="str">
        <f t="shared" si="9"/>
        <v>3</v>
      </c>
      <c r="W49" s="40">
        <v>3512</v>
      </c>
      <c r="X49" s="40" t="s">
        <v>180</v>
      </c>
      <c r="Z49" s="204" t="str">
        <f t="shared" si="12"/>
        <v>35</v>
      </c>
      <c r="AA49" s="40" t="str">
        <f t="shared" si="13"/>
        <v>351</v>
      </c>
      <c r="AC49" s="236" t="s">
        <v>1497</v>
      </c>
      <c r="AD49" s="236" t="s">
        <v>1498</v>
      </c>
      <c r="AE49" s="40" t="s">
        <v>3925</v>
      </c>
      <c r="AF49" s="40" t="s">
        <v>3926</v>
      </c>
      <c r="AG49" s="40" t="s">
        <v>3949</v>
      </c>
      <c r="AH49" s="40" t="s">
        <v>3962</v>
      </c>
    </row>
    <row r="50" spans="1:34">
      <c r="A50" s="44" t="str">
        <f>IF(C50="","",VLOOKUP('OPĆI DIO'!$C$1,'OPĆI DIO'!$N$4:$W$137,10,FALSE))</f>
        <v>08006</v>
      </c>
      <c r="B50" s="44" t="str">
        <f>IF(C50="","",VLOOKUP('OPĆI DIO'!$C$1,'OPĆI DIO'!$N$4:$W$137,9,FALSE))</f>
        <v>Sveučilišta i veleučilišta u Republici Hrvatskoj</v>
      </c>
      <c r="C50" s="50">
        <v>43</v>
      </c>
      <c r="D50" s="45" t="str">
        <f t="shared" si="1"/>
        <v>Ostali prihodi za posebne namjene</v>
      </c>
      <c r="E50" s="50">
        <v>3299</v>
      </c>
      <c r="F50" s="45" t="str">
        <f t="shared" si="2"/>
        <v>Ostali nespomenuti rashodi poslovanja</v>
      </c>
      <c r="G50" s="328" t="s">
        <v>176</v>
      </c>
      <c r="H50" s="45" t="str">
        <f t="shared" si="3"/>
        <v>REDOVNA DJELATNOST SVEUČILIŠTA U OSIJEKU (IZ EVIDENCIJSKIH PRIHODA)</v>
      </c>
      <c r="I50" s="45" t="str">
        <f t="shared" si="4"/>
        <v>0942</v>
      </c>
      <c r="J50" s="224">
        <v>46150</v>
      </c>
      <c r="K50" s="224">
        <v>46620</v>
      </c>
      <c r="L50" s="224">
        <v>46660</v>
      </c>
      <c r="M50" s="49"/>
      <c r="N50" s="246" t="str">
        <f>IF(C50="","",'OPĆI DIO'!$C$1)</f>
        <v>2292 SVEUČILIŠTE J. J. STROSSMAYERA U OSIJEKU - PRAVNI FAKULTET</v>
      </c>
      <c r="O50" s="40" t="str">
        <f t="shared" si="5"/>
        <v>329</v>
      </c>
      <c r="P50" s="40" t="str">
        <f t="shared" si="6"/>
        <v>32</v>
      </c>
      <c r="Q50" s="40" t="str">
        <f t="shared" si="7"/>
        <v>43</v>
      </c>
      <c r="R50" s="40" t="str">
        <f t="shared" si="8"/>
        <v>94</v>
      </c>
      <c r="S50" s="40" t="str">
        <f t="shared" si="9"/>
        <v>3</v>
      </c>
      <c r="W50" s="40">
        <v>3522</v>
      </c>
      <c r="X50" s="40" t="s">
        <v>230</v>
      </c>
      <c r="Z50" s="204" t="str">
        <f t="shared" si="12"/>
        <v>35</v>
      </c>
      <c r="AA50" s="40" t="str">
        <f t="shared" si="13"/>
        <v>352</v>
      </c>
      <c r="AC50" s="236" t="s">
        <v>1499</v>
      </c>
      <c r="AD50" s="236" t="s">
        <v>1500</v>
      </c>
      <c r="AE50" s="40" t="s">
        <v>3925</v>
      </c>
      <c r="AF50" s="40" t="s">
        <v>3926</v>
      </c>
      <c r="AG50" s="40" t="s">
        <v>3947</v>
      </c>
      <c r="AH50" s="40" t="s">
        <v>3958</v>
      </c>
    </row>
    <row r="51" spans="1:34">
      <c r="A51" s="44" t="str">
        <f>IF(C51="","",VLOOKUP('OPĆI DIO'!$C$1,'OPĆI DIO'!$N$4:$W$137,10,FALSE))</f>
        <v>08006</v>
      </c>
      <c r="B51" s="44" t="str">
        <f>IF(C51="","",VLOOKUP('OPĆI DIO'!$C$1,'OPĆI DIO'!$N$4:$W$137,9,FALSE))</f>
        <v>Sveučilišta i veleučilišta u Republici Hrvatskoj</v>
      </c>
      <c r="C51" s="50">
        <v>43</v>
      </c>
      <c r="D51" s="45" t="str">
        <f t="shared" si="1"/>
        <v>Ostali prihodi za posebne namjene</v>
      </c>
      <c r="E51" s="50">
        <v>3431</v>
      </c>
      <c r="F51" s="45" t="str">
        <f t="shared" si="2"/>
        <v>Bankarske usluge i usluge platnog prometa</v>
      </c>
      <c r="G51" s="328" t="s">
        <v>176</v>
      </c>
      <c r="H51" s="45" t="str">
        <f t="shared" si="3"/>
        <v>REDOVNA DJELATNOST SVEUČILIŠTA U OSIJEKU (IZ EVIDENCIJSKIH PRIHODA)</v>
      </c>
      <c r="I51" s="45" t="str">
        <f t="shared" si="4"/>
        <v>0942</v>
      </c>
      <c r="J51" s="224">
        <v>12700</v>
      </c>
      <c r="K51" s="224">
        <v>12300</v>
      </c>
      <c r="L51" s="224">
        <v>12300</v>
      </c>
      <c r="M51" s="49"/>
      <c r="N51" s="246" t="str">
        <f>IF(C51="","",'OPĆI DIO'!$C$1)</f>
        <v>2292 SVEUČILIŠTE J. J. STROSSMAYERA U OSIJEKU - PRAVNI FAKULTET</v>
      </c>
      <c r="O51" s="40" t="str">
        <f t="shared" si="5"/>
        <v>343</v>
      </c>
      <c r="P51" s="40" t="str">
        <f t="shared" si="6"/>
        <v>34</v>
      </c>
      <c r="Q51" s="40" t="str">
        <f t="shared" si="7"/>
        <v>43</v>
      </c>
      <c r="R51" s="40" t="str">
        <f t="shared" si="8"/>
        <v>94</v>
      </c>
      <c r="S51" s="40" t="str">
        <f t="shared" si="9"/>
        <v>3</v>
      </c>
      <c r="W51" s="40">
        <v>3531</v>
      </c>
      <c r="X51" s="40" t="s">
        <v>132</v>
      </c>
      <c r="Z51" s="204" t="str">
        <f t="shared" si="12"/>
        <v>35</v>
      </c>
      <c r="AA51" s="40" t="str">
        <f t="shared" si="13"/>
        <v>353</v>
      </c>
      <c r="AC51" s="236" t="s">
        <v>1501</v>
      </c>
      <c r="AD51" s="236" t="s">
        <v>1502</v>
      </c>
      <c r="AE51" s="40" t="s">
        <v>3925</v>
      </c>
      <c r="AF51" s="40" t="s">
        <v>3926</v>
      </c>
      <c r="AG51" s="40" t="s">
        <v>3947</v>
      </c>
      <c r="AH51" s="40" t="s">
        <v>3958</v>
      </c>
    </row>
    <row r="52" spans="1:34">
      <c r="A52" s="44" t="str">
        <f>IF(C52="","",VLOOKUP('OPĆI DIO'!$C$1,'OPĆI DIO'!$N$4:$W$137,10,FALSE))</f>
        <v>08006</v>
      </c>
      <c r="B52" s="44" t="str">
        <f>IF(C52="","",VLOOKUP('OPĆI DIO'!$C$1,'OPĆI DIO'!$N$4:$W$137,9,FALSE))</f>
        <v>Sveučilišta i veleučilišta u Republici Hrvatskoj</v>
      </c>
      <c r="C52" s="50">
        <v>43</v>
      </c>
      <c r="D52" s="45" t="str">
        <f t="shared" si="1"/>
        <v>Ostali prihodi za posebne namjene</v>
      </c>
      <c r="E52" s="50">
        <v>3433</v>
      </c>
      <c r="F52" s="45" t="str">
        <f t="shared" si="2"/>
        <v>Zatezne kamate</v>
      </c>
      <c r="G52" s="328" t="s">
        <v>176</v>
      </c>
      <c r="H52" s="45" t="str">
        <f t="shared" si="3"/>
        <v>REDOVNA DJELATNOST SVEUČILIŠTA U OSIJEKU (IZ EVIDENCIJSKIH PRIHODA)</v>
      </c>
      <c r="I52" s="45" t="str">
        <f t="shared" si="4"/>
        <v>0942</v>
      </c>
      <c r="J52" s="224">
        <v>100</v>
      </c>
      <c r="K52" s="224">
        <v>100</v>
      </c>
      <c r="L52" s="224">
        <v>100</v>
      </c>
      <c r="M52" s="49"/>
      <c r="N52" s="246" t="str">
        <f>IF(C52="","",'OPĆI DIO'!$C$1)</f>
        <v>2292 SVEUČILIŠTE J. J. STROSSMAYERA U OSIJEKU - PRAVNI FAKULTET</v>
      </c>
      <c r="O52" s="40" t="str">
        <f t="shared" si="5"/>
        <v>343</v>
      </c>
      <c r="P52" s="40" t="str">
        <f t="shared" si="6"/>
        <v>34</v>
      </c>
      <c r="Q52" s="40" t="str">
        <f t="shared" si="7"/>
        <v>43</v>
      </c>
      <c r="R52" s="40" t="str">
        <f t="shared" si="8"/>
        <v>94</v>
      </c>
      <c r="S52" s="40" t="str">
        <f t="shared" si="9"/>
        <v>3</v>
      </c>
      <c r="W52" s="40">
        <v>3611</v>
      </c>
      <c r="X52" s="40" t="s">
        <v>86</v>
      </c>
      <c r="Z52" s="204" t="str">
        <f t="shared" si="12"/>
        <v>36</v>
      </c>
      <c r="AA52" s="40" t="str">
        <f t="shared" si="13"/>
        <v>361</v>
      </c>
      <c r="AC52" s="236" t="s">
        <v>1209</v>
      </c>
      <c r="AD52" s="236" t="s">
        <v>1210</v>
      </c>
      <c r="AE52" s="40" t="s">
        <v>3925</v>
      </c>
      <c r="AF52" s="40" t="s">
        <v>3926</v>
      </c>
      <c r="AG52" s="40" t="s">
        <v>3947</v>
      </c>
      <c r="AH52" s="40" t="s">
        <v>3958</v>
      </c>
    </row>
    <row r="53" spans="1:34">
      <c r="A53" s="44" t="str">
        <f>IF(C53="","",VLOOKUP('OPĆI DIO'!$C$1,'OPĆI DIO'!$N$4:$W$137,10,FALSE))</f>
        <v>08006</v>
      </c>
      <c r="B53" s="44" t="str">
        <f>IF(C53="","",VLOOKUP('OPĆI DIO'!$C$1,'OPĆI DIO'!$N$4:$W$137,9,FALSE))</f>
        <v>Sveučilišta i veleučilišta u Republici Hrvatskoj</v>
      </c>
      <c r="C53" s="50">
        <v>43</v>
      </c>
      <c r="D53" s="45" t="str">
        <f t="shared" si="1"/>
        <v>Ostali prihodi za posebne namjene</v>
      </c>
      <c r="E53" s="50">
        <v>3721</v>
      </c>
      <c r="F53" s="45" t="str">
        <f t="shared" si="2"/>
        <v>Naknade građanima i kućanstvima u novcu</v>
      </c>
      <c r="G53" s="328" t="s">
        <v>176</v>
      </c>
      <c r="H53" s="45" t="str">
        <f t="shared" si="3"/>
        <v>REDOVNA DJELATNOST SVEUČILIŠTA U OSIJEKU (IZ EVIDENCIJSKIH PRIHODA)</v>
      </c>
      <c r="I53" s="45" t="str">
        <f t="shared" si="4"/>
        <v>0942</v>
      </c>
      <c r="J53" s="224">
        <v>1300</v>
      </c>
      <c r="K53" s="224">
        <v>1300</v>
      </c>
      <c r="L53" s="224">
        <v>1300</v>
      </c>
      <c r="M53" s="49"/>
      <c r="N53" s="246" t="str">
        <f>IF(C53="","",'OPĆI DIO'!$C$1)</f>
        <v>2292 SVEUČILIŠTE J. J. STROSSMAYERA U OSIJEKU - PRAVNI FAKULTET</v>
      </c>
      <c r="O53" s="40" t="str">
        <f t="shared" si="5"/>
        <v>372</v>
      </c>
      <c r="P53" s="40" t="str">
        <f t="shared" si="6"/>
        <v>37</v>
      </c>
      <c r="Q53" s="40" t="str">
        <f t="shared" si="7"/>
        <v>43</v>
      </c>
      <c r="R53" s="40" t="str">
        <f t="shared" si="8"/>
        <v>94</v>
      </c>
      <c r="S53" s="40" t="str">
        <f t="shared" si="9"/>
        <v>3</v>
      </c>
      <c r="W53" s="40">
        <v>3621</v>
      </c>
      <c r="X53" s="40" t="s">
        <v>136</v>
      </c>
      <c r="Z53" s="204" t="str">
        <f t="shared" si="12"/>
        <v>36</v>
      </c>
      <c r="AA53" s="40" t="str">
        <f t="shared" si="13"/>
        <v>362</v>
      </c>
      <c r="AC53" s="236" t="s">
        <v>1266</v>
      </c>
      <c r="AD53" s="236" t="s">
        <v>1503</v>
      </c>
      <c r="AE53" s="40" t="s">
        <v>3925</v>
      </c>
      <c r="AF53" s="40" t="s">
        <v>3926</v>
      </c>
      <c r="AG53" s="40" t="s">
        <v>3947</v>
      </c>
      <c r="AH53" s="40" t="s">
        <v>3960</v>
      </c>
    </row>
    <row r="54" spans="1:34">
      <c r="A54" s="44" t="str">
        <f>IF(C54="","",VLOOKUP('OPĆI DIO'!$C$1,'OPĆI DIO'!$N$4:$W$137,10,FALSE))</f>
        <v>08006</v>
      </c>
      <c r="B54" s="44" t="str">
        <f>IF(C54="","",VLOOKUP('OPĆI DIO'!$C$1,'OPĆI DIO'!$N$4:$W$137,9,FALSE))</f>
        <v>Sveučilišta i veleučilišta u Republici Hrvatskoj</v>
      </c>
      <c r="C54" s="50">
        <v>43</v>
      </c>
      <c r="D54" s="45" t="str">
        <f t="shared" si="1"/>
        <v>Ostali prihodi za posebne namjene</v>
      </c>
      <c r="E54" s="50">
        <v>3811</v>
      </c>
      <c r="F54" s="45" t="str">
        <f t="shared" si="2"/>
        <v>Tekuće donacije u novcu</v>
      </c>
      <c r="G54" s="328" t="s">
        <v>176</v>
      </c>
      <c r="H54" s="45" t="str">
        <f t="shared" si="3"/>
        <v>REDOVNA DJELATNOST SVEUČILIŠTA U OSIJEKU (IZ EVIDENCIJSKIH PRIHODA)</v>
      </c>
      <c r="I54" s="45" t="str">
        <f t="shared" si="4"/>
        <v>0942</v>
      </c>
      <c r="J54" s="224">
        <v>1000</v>
      </c>
      <c r="K54" s="224">
        <v>1500</v>
      </c>
      <c r="L54" s="224">
        <v>1500</v>
      </c>
      <c r="M54" s="49"/>
      <c r="N54" s="246" t="str">
        <f>IF(C54="","",'OPĆI DIO'!$C$1)</f>
        <v>2292 SVEUČILIŠTE J. J. STROSSMAYERA U OSIJEKU - PRAVNI FAKULTET</v>
      </c>
      <c r="O54" s="40" t="str">
        <f t="shared" si="5"/>
        <v>381</v>
      </c>
      <c r="P54" s="40" t="str">
        <f t="shared" si="6"/>
        <v>38</v>
      </c>
      <c r="Q54" s="40" t="str">
        <f t="shared" si="7"/>
        <v>43</v>
      </c>
      <c r="R54" s="40" t="str">
        <f t="shared" si="8"/>
        <v>94</v>
      </c>
      <c r="S54" s="40" t="str">
        <f t="shared" si="9"/>
        <v>3</v>
      </c>
      <c r="W54" s="40">
        <v>3631</v>
      </c>
      <c r="X54" s="40" t="s">
        <v>177</v>
      </c>
      <c r="Z54" s="204" t="str">
        <f t="shared" si="12"/>
        <v>36</v>
      </c>
      <c r="AA54" s="40" t="str">
        <f t="shared" si="13"/>
        <v>363</v>
      </c>
      <c r="AC54" s="236" t="s">
        <v>1504</v>
      </c>
      <c r="AD54" s="236" t="s">
        <v>1505</v>
      </c>
      <c r="AE54" s="40" t="s">
        <v>3925</v>
      </c>
      <c r="AF54" s="40" t="s">
        <v>3926</v>
      </c>
      <c r="AG54" s="40" t="s">
        <v>3947</v>
      </c>
      <c r="AH54" s="40" t="s">
        <v>3960</v>
      </c>
    </row>
    <row r="55" spans="1:34">
      <c r="A55" s="44" t="str">
        <f>IF(C55="","",VLOOKUP('OPĆI DIO'!$C$1,'OPĆI DIO'!$N$4:$W$137,10,FALSE))</f>
        <v>08006</v>
      </c>
      <c r="B55" s="44" t="str">
        <f>IF(C55="","",VLOOKUP('OPĆI DIO'!$C$1,'OPĆI DIO'!$N$4:$W$137,9,FALSE))</f>
        <v>Sveučilišta i veleučilišta u Republici Hrvatskoj</v>
      </c>
      <c r="C55" s="50">
        <v>43</v>
      </c>
      <c r="D55" s="45" t="str">
        <f t="shared" si="1"/>
        <v>Ostali prihodi za posebne namjene</v>
      </c>
      <c r="E55" s="50">
        <v>3812</v>
      </c>
      <c r="F55" s="45" t="str">
        <f t="shared" si="2"/>
        <v>Tekuće donacije u naravi</v>
      </c>
      <c r="G55" s="328" t="s">
        <v>176</v>
      </c>
      <c r="H55" s="45" t="str">
        <f t="shared" si="3"/>
        <v>REDOVNA DJELATNOST SVEUČILIŠTA U OSIJEKU (IZ EVIDENCIJSKIH PRIHODA)</v>
      </c>
      <c r="I55" s="45" t="str">
        <f t="shared" si="4"/>
        <v>0942</v>
      </c>
      <c r="J55" s="224">
        <v>1000</v>
      </c>
      <c r="K55" s="224">
        <v>1000</v>
      </c>
      <c r="L55" s="224">
        <v>1000</v>
      </c>
      <c r="M55" s="49"/>
      <c r="N55" s="246" t="str">
        <f>IF(C55="","",'OPĆI DIO'!$C$1)</f>
        <v>2292 SVEUČILIŠTE J. J. STROSSMAYERA U OSIJEKU - PRAVNI FAKULTET</v>
      </c>
      <c r="O55" s="40" t="str">
        <f t="shared" si="5"/>
        <v>381</v>
      </c>
      <c r="P55" s="40" t="str">
        <f t="shared" si="6"/>
        <v>38</v>
      </c>
      <c r="Q55" s="40" t="str">
        <f t="shared" si="7"/>
        <v>43</v>
      </c>
      <c r="R55" s="40" t="str">
        <f t="shared" si="8"/>
        <v>94</v>
      </c>
      <c r="S55" s="40" t="str">
        <f t="shared" si="9"/>
        <v>3</v>
      </c>
      <c r="W55" s="40">
        <v>3632</v>
      </c>
      <c r="X55" s="40" t="s">
        <v>231</v>
      </c>
      <c r="Z55" s="204" t="str">
        <f t="shared" si="12"/>
        <v>36</v>
      </c>
      <c r="AA55" s="40" t="str">
        <f t="shared" si="13"/>
        <v>363</v>
      </c>
      <c r="AC55" s="236" t="s">
        <v>4058</v>
      </c>
      <c r="AD55" s="236" t="s">
        <v>4059</v>
      </c>
      <c r="AE55" s="40" t="s">
        <v>3925</v>
      </c>
      <c r="AF55" s="40" t="s">
        <v>3926</v>
      </c>
      <c r="AG55" s="40" t="s">
        <v>3947</v>
      </c>
      <c r="AH55" s="40" t="s">
        <v>3960</v>
      </c>
    </row>
    <row r="56" spans="1:34">
      <c r="A56" s="44" t="str">
        <f>IF(C56="","",VLOOKUP('OPĆI DIO'!$C$1,'OPĆI DIO'!$N$4:$W$137,10,FALSE))</f>
        <v>08006</v>
      </c>
      <c r="B56" s="44" t="str">
        <f>IF(C56="","",VLOOKUP('OPĆI DIO'!$C$1,'OPĆI DIO'!$N$4:$W$137,9,FALSE))</f>
        <v>Sveučilišta i veleučilišta u Republici Hrvatskoj</v>
      </c>
      <c r="C56" s="50">
        <v>43</v>
      </c>
      <c r="D56" s="45" t="str">
        <f t="shared" si="1"/>
        <v>Ostali prihodi za posebne namjene</v>
      </c>
      <c r="E56" s="50">
        <v>4221</v>
      </c>
      <c r="F56" s="45" t="str">
        <f t="shared" si="2"/>
        <v>Uredska oprema i namještaj</v>
      </c>
      <c r="G56" s="328" t="s">
        <v>176</v>
      </c>
      <c r="H56" s="45" t="str">
        <f t="shared" si="3"/>
        <v>REDOVNA DJELATNOST SVEUČILIŠTA U OSIJEKU (IZ EVIDENCIJSKIH PRIHODA)</v>
      </c>
      <c r="I56" s="45" t="str">
        <f t="shared" si="4"/>
        <v>0942</v>
      </c>
      <c r="J56" s="224">
        <v>14900</v>
      </c>
      <c r="K56" s="224">
        <v>19600</v>
      </c>
      <c r="L56" s="224">
        <v>11985</v>
      </c>
      <c r="M56" s="49"/>
      <c r="N56" s="246" t="str">
        <f>IF(C56="","",'OPĆI DIO'!$C$1)</f>
        <v>2292 SVEUČILIŠTE J. J. STROSSMAYERA U OSIJEKU - PRAVNI FAKULTET</v>
      </c>
      <c r="O56" s="40" t="str">
        <f t="shared" si="5"/>
        <v>422</v>
      </c>
      <c r="P56" s="40" t="str">
        <f t="shared" si="6"/>
        <v>42</v>
      </c>
      <c r="Q56" s="40" t="str">
        <f t="shared" si="7"/>
        <v>43</v>
      </c>
      <c r="R56" s="40" t="str">
        <f t="shared" si="8"/>
        <v>94</v>
      </c>
      <c r="S56" s="40" t="str">
        <f t="shared" si="9"/>
        <v>4</v>
      </c>
      <c r="W56" s="40">
        <v>3661</v>
      </c>
      <c r="X56" s="40" t="s">
        <v>98</v>
      </c>
      <c r="Z56" s="204" t="str">
        <f t="shared" si="12"/>
        <v>36</v>
      </c>
      <c r="AA56" s="40" t="str">
        <f t="shared" si="13"/>
        <v>366</v>
      </c>
      <c r="AC56" s="236" t="s">
        <v>1506</v>
      </c>
      <c r="AD56" s="236" t="s">
        <v>1507</v>
      </c>
      <c r="AE56" s="40" t="s">
        <v>3921</v>
      </c>
      <c r="AF56" s="40" t="s">
        <v>3922</v>
      </c>
      <c r="AG56" s="40" t="s">
        <v>3947</v>
      </c>
      <c r="AH56" s="40" t="s">
        <v>3960</v>
      </c>
    </row>
    <row r="57" spans="1:34">
      <c r="A57" s="44" t="str">
        <f>IF(C57="","",VLOOKUP('OPĆI DIO'!$C$1,'OPĆI DIO'!$N$4:$W$137,10,FALSE))</f>
        <v>08006</v>
      </c>
      <c r="B57" s="44" t="str">
        <f>IF(C57="","",VLOOKUP('OPĆI DIO'!$C$1,'OPĆI DIO'!$N$4:$W$137,9,FALSE))</f>
        <v>Sveučilišta i veleučilišta u Republici Hrvatskoj</v>
      </c>
      <c r="C57" s="50">
        <v>43</v>
      </c>
      <c r="D57" s="45" t="str">
        <f t="shared" si="1"/>
        <v>Ostali prihodi za posebne namjene</v>
      </c>
      <c r="E57" s="50">
        <v>4222</v>
      </c>
      <c r="F57" s="45" t="str">
        <f t="shared" si="2"/>
        <v>Komunikacijska oprema</v>
      </c>
      <c r="G57" s="328" t="s">
        <v>176</v>
      </c>
      <c r="H57" s="45" t="str">
        <f t="shared" si="3"/>
        <v>REDOVNA DJELATNOST SVEUČILIŠTA U OSIJEKU (IZ EVIDENCIJSKIH PRIHODA)</v>
      </c>
      <c r="I57" s="45" t="str">
        <f t="shared" si="4"/>
        <v>0942</v>
      </c>
      <c r="J57" s="224">
        <v>3400</v>
      </c>
      <c r="K57" s="224">
        <v>3700</v>
      </c>
      <c r="L57" s="224">
        <v>800</v>
      </c>
      <c r="M57" s="49"/>
      <c r="N57" s="246" t="str">
        <f>IF(C57="","",'OPĆI DIO'!$C$1)</f>
        <v>2292 SVEUČILIŠTE J. J. STROSSMAYERA U OSIJEKU - PRAVNI FAKULTET</v>
      </c>
      <c r="O57" s="40" t="str">
        <f t="shared" si="5"/>
        <v>422</v>
      </c>
      <c r="P57" s="40" t="str">
        <f t="shared" si="6"/>
        <v>42</v>
      </c>
      <c r="Q57" s="40" t="str">
        <f t="shared" si="7"/>
        <v>43</v>
      </c>
      <c r="R57" s="40" t="str">
        <f t="shared" si="8"/>
        <v>94</v>
      </c>
      <c r="S57" s="40" t="str">
        <f t="shared" si="9"/>
        <v>4</v>
      </c>
      <c r="W57" s="40">
        <v>3662</v>
      </c>
      <c r="X57" s="40" t="s">
        <v>181</v>
      </c>
      <c r="Z57" s="204" t="str">
        <f t="shared" si="12"/>
        <v>36</v>
      </c>
      <c r="AA57" s="40" t="str">
        <f t="shared" si="13"/>
        <v>366</v>
      </c>
      <c r="AC57" s="236" t="s">
        <v>1211</v>
      </c>
      <c r="AD57" s="236" t="s">
        <v>1212</v>
      </c>
      <c r="AE57" s="40" t="s">
        <v>3925</v>
      </c>
      <c r="AF57" s="40" t="s">
        <v>3926</v>
      </c>
      <c r="AG57" s="40" t="s">
        <v>3947</v>
      </c>
      <c r="AH57" s="40" t="s">
        <v>3960</v>
      </c>
    </row>
    <row r="58" spans="1:34">
      <c r="A58" s="44" t="str">
        <f>IF(C58="","",VLOOKUP('OPĆI DIO'!$C$1,'OPĆI DIO'!$N$4:$W$137,10,FALSE))</f>
        <v>08006</v>
      </c>
      <c r="B58" s="44" t="str">
        <f>IF(C58="","",VLOOKUP('OPĆI DIO'!$C$1,'OPĆI DIO'!$N$4:$W$137,9,FALSE))</f>
        <v>Sveučilišta i veleučilišta u Republici Hrvatskoj</v>
      </c>
      <c r="C58" s="50">
        <v>43</v>
      </c>
      <c r="D58" s="45" t="str">
        <f t="shared" si="1"/>
        <v>Ostali prihodi za posebne namjene</v>
      </c>
      <c r="E58" s="50">
        <v>4223</v>
      </c>
      <c r="F58" s="45" t="str">
        <f t="shared" si="2"/>
        <v>Oprema za održavanje i zaštitu</v>
      </c>
      <c r="G58" s="328" t="s">
        <v>176</v>
      </c>
      <c r="H58" s="45" t="str">
        <f t="shared" si="3"/>
        <v>REDOVNA DJELATNOST SVEUČILIŠTA U OSIJEKU (IZ EVIDENCIJSKIH PRIHODA)</v>
      </c>
      <c r="I58" s="45" t="str">
        <f t="shared" si="4"/>
        <v>0942</v>
      </c>
      <c r="J58" s="224">
        <v>2400</v>
      </c>
      <c r="K58" s="224">
        <v>2700</v>
      </c>
      <c r="L58" s="224">
        <v>2700</v>
      </c>
      <c r="M58" s="49"/>
      <c r="N58" s="246" t="str">
        <f>IF(C58="","",'OPĆI DIO'!$C$1)</f>
        <v>2292 SVEUČILIŠTE J. J. STROSSMAYERA U OSIJEKU - PRAVNI FAKULTET</v>
      </c>
      <c r="O58" s="40" t="str">
        <f t="shared" si="5"/>
        <v>422</v>
      </c>
      <c r="P58" s="40" t="str">
        <f t="shared" si="6"/>
        <v>42</v>
      </c>
      <c r="Q58" s="40" t="str">
        <f t="shared" si="7"/>
        <v>43</v>
      </c>
      <c r="R58" s="40" t="str">
        <f t="shared" si="8"/>
        <v>94</v>
      </c>
      <c r="S58" s="40" t="str">
        <f t="shared" si="9"/>
        <v>4</v>
      </c>
      <c r="W58" s="40">
        <v>3681</v>
      </c>
      <c r="X58" s="40" t="s">
        <v>26</v>
      </c>
      <c r="Z58" s="204" t="str">
        <f t="shared" si="12"/>
        <v>36</v>
      </c>
      <c r="AA58" s="40" t="str">
        <f t="shared" si="13"/>
        <v>368</v>
      </c>
      <c r="AC58" s="236" t="s">
        <v>1508</v>
      </c>
      <c r="AD58" s="236" t="s">
        <v>1509</v>
      </c>
      <c r="AE58" s="40" t="s">
        <v>3925</v>
      </c>
      <c r="AF58" s="40" t="s">
        <v>3926</v>
      </c>
      <c r="AG58" s="40" t="s">
        <v>3947</v>
      </c>
      <c r="AH58" s="40" t="s">
        <v>3960</v>
      </c>
    </row>
    <row r="59" spans="1:34">
      <c r="A59" s="44" t="str">
        <f>IF(C59="","",VLOOKUP('OPĆI DIO'!$C$1,'OPĆI DIO'!$N$4:$W$137,10,FALSE))</f>
        <v>08006</v>
      </c>
      <c r="B59" s="44" t="str">
        <f>IF(C59="","",VLOOKUP('OPĆI DIO'!$C$1,'OPĆI DIO'!$N$4:$W$137,9,FALSE))</f>
        <v>Sveučilišta i veleučilišta u Republici Hrvatskoj</v>
      </c>
      <c r="C59" s="50">
        <v>43</v>
      </c>
      <c r="D59" s="45" t="str">
        <f t="shared" si="1"/>
        <v>Ostali prihodi za posebne namjene</v>
      </c>
      <c r="E59" s="50">
        <v>4225</v>
      </c>
      <c r="F59" s="45" t="str">
        <f t="shared" si="2"/>
        <v>Instrumenti, uređaji i strojevi</v>
      </c>
      <c r="G59" s="328" t="s">
        <v>176</v>
      </c>
      <c r="H59" s="45" t="str">
        <f t="shared" si="3"/>
        <v>REDOVNA DJELATNOST SVEUČILIŠTA U OSIJEKU (IZ EVIDENCIJSKIH PRIHODA)</v>
      </c>
      <c r="I59" s="45" t="str">
        <f t="shared" si="4"/>
        <v>0942</v>
      </c>
      <c r="J59" s="224">
        <v>500</v>
      </c>
      <c r="K59" s="224">
        <v>600</v>
      </c>
      <c r="L59" s="224">
        <v>600</v>
      </c>
      <c r="M59" s="49"/>
      <c r="N59" s="246" t="str">
        <f>IF(C59="","",'OPĆI DIO'!$C$1)</f>
        <v>2292 SVEUČILIŠTE J. J. STROSSMAYERA U OSIJEKU - PRAVNI FAKULTET</v>
      </c>
      <c r="O59" s="40" t="str">
        <f t="shared" si="5"/>
        <v>422</v>
      </c>
      <c r="P59" s="40" t="str">
        <f t="shared" si="6"/>
        <v>42</v>
      </c>
      <c r="Q59" s="40" t="str">
        <f t="shared" si="7"/>
        <v>43</v>
      </c>
      <c r="R59" s="40" t="str">
        <f t="shared" si="8"/>
        <v>94</v>
      </c>
      <c r="S59" s="40" t="str">
        <f t="shared" si="9"/>
        <v>4</v>
      </c>
      <c r="W59" s="40">
        <v>3682</v>
      </c>
      <c r="X59" s="40" t="s">
        <v>27</v>
      </c>
      <c r="Z59" s="204" t="str">
        <f t="shared" si="12"/>
        <v>36</v>
      </c>
      <c r="AA59" s="40" t="str">
        <f t="shared" si="13"/>
        <v>368</v>
      </c>
      <c r="AC59" s="236" t="s">
        <v>1534</v>
      </c>
      <c r="AD59" s="236" t="s">
        <v>2283</v>
      </c>
      <c r="AE59" s="40" t="s">
        <v>3925</v>
      </c>
      <c r="AF59" s="40" t="s">
        <v>3926</v>
      </c>
      <c r="AG59" s="40" t="s">
        <v>3947</v>
      </c>
      <c r="AH59" s="40" t="s">
        <v>3960</v>
      </c>
    </row>
    <row r="60" spans="1:34">
      <c r="A60" s="44" t="str">
        <f>IF(C60="","",VLOOKUP('OPĆI DIO'!$C$1,'OPĆI DIO'!$N$4:$W$137,10,FALSE))</f>
        <v>08006</v>
      </c>
      <c r="B60" s="44" t="str">
        <f>IF(C60="","",VLOOKUP('OPĆI DIO'!$C$1,'OPĆI DIO'!$N$4:$W$137,9,FALSE))</f>
        <v>Sveučilišta i veleučilišta u Republici Hrvatskoj</v>
      </c>
      <c r="C60" s="50">
        <v>43</v>
      </c>
      <c r="D60" s="45" t="str">
        <f t="shared" si="1"/>
        <v>Ostali prihodi za posebne namjene</v>
      </c>
      <c r="E60" s="50">
        <v>4241</v>
      </c>
      <c r="F60" s="45" t="str">
        <f t="shared" si="2"/>
        <v>Knjige</v>
      </c>
      <c r="G60" s="328" t="s">
        <v>176</v>
      </c>
      <c r="H60" s="45" t="str">
        <f t="shared" si="3"/>
        <v>REDOVNA DJELATNOST SVEUČILIŠTA U OSIJEKU (IZ EVIDENCIJSKIH PRIHODA)</v>
      </c>
      <c r="I60" s="45" t="str">
        <f t="shared" si="4"/>
        <v>0942</v>
      </c>
      <c r="J60" s="224">
        <v>10300</v>
      </c>
      <c r="K60" s="224">
        <v>10300</v>
      </c>
      <c r="L60" s="224">
        <v>10400</v>
      </c>
      <c r="M60" s="49"/>
      <c r="N60" s="246" t="str">
        <f>IF(C60="","",'OPĆI DIO'!$C$1)</f>
        <v>2292 SVEUČILIŠTE J. J. STROSSMAYERA U OSIJEKU - PRAVNI FAKULTET</v>
      </c>
      <c r="O60" s="40" t="str">
        <f t="shared" si="5"/>
        <v>424</v>
      </c>
      <c r="P60" s="40" t="str">
        <f t="shared" si="6"/>
        <v>42</v>
      </c>
      <c r="Q60" s="40" t="str">
        <f t="shared" si="7"/>
        <v>43</v>
      </c>
      <c r="R60" s="40" t="str">
        <f t="shared" si="8"/>
        <v>94</v>
      </c>
      <c r="S60" s="40" t="str">
        <f t="shared" si="9"/>
        <v>4</v>
      </c>
      <c r="W60" s="40">
        <v>3691</v>
      </c>
      <c r="X60" s="40" t="s">
        <v>103</v>
      </c>
      <c r="Z60" s="204" t="str">
        <f t="shared" si="12"/>
        <v>36</v>
      </c>
      <c r="AA60" s="40" t="str">
        <f t="shared" si="13"/>
        <v>369</v>
      </c>
      <c r="AC60" s="236" t="s">
        <v>1538</v>
      </c>
      <c r="AD60" s="236" t="s">
        <v>1539</v>
      </c>
      <c r="AE60" s="40" t="s">
        <v>3925</v>
      </c>
      <c r="AF60" s="40" t="s">
        <v>3926</v>
      </c>
      <c r="AG60" s="40" t="s">
        <v>3947</v>
      </c>
      <c r="AH60" s="40" t="s">
        <v>3960</v>
      </c>
    </row>
    <row r="61" spans="1:34">
      <c r="A61" s="44" t="str">
        <f>IF(C61="","",VLOOKUP('OPĆI DIO'!$C$1,'OPĆI DIO'!$N$4:$W$137,10,FALSE))</f>
        <v>08006</v>
      </c>
      <c r="B61" s="44" t="str">
        <f>IF(C61="","",VLOOKUP('OPĆI DIO'!$C$1,'OPĆI DIO'!$N$4:$W$137,9,FALSE))</f>
        <v>Sveučilišta i veleučilišta u Republici Hrvatskoj</v>
      </c>
      <c r="C61" s="50">
        <v>43</v>
      </c>
      <c r="D61" s="45" t="str">
        <f t="shared" si="1"/>
        <v>Ostali prihodi za posebne namjene</v>
      </c>
      <c r="E61" s="50">
        <v>4262</v>
      </c>
      <c r="F61" s="45" t="str">
        <f t="shared" si="2"/>
        <v>Ulaganja u računalne programe</v>
      </c>
      <c r="G61" s="328" t="s">
        <v>176</v>
      </c>
      <c r="H61" s="45" t="str">
        <f t="shared" si="3"/>
        <v>REDOVNA DJELATNOST SVEUČILIŠTA U OSIJEKU (IZ EVIDENCIJSKIH PRIHODA)</v>
      </c>
      <c r="I61" s="45" t="str">
        <f t="shared" si="4"/>
        <v>0942</v>
      </c>
      <c r="J61" s="224">
        <v>5000</v>
      </c>
      <c r="K61" s="224"/>
      <c r="L61" s="224"/>
      <c r="M61" s="49"/>
      <c r="N61" s="246" t="str">
        <f>IF(C61="","",'OPĆI DIO'!$C$1)</f>
        <v>2292 SVEUČILIŠTE J. J. STROSSMAYERA U OSIJEKU - PRAVNI FAKULTET</v>
      </c>
      <c r="O61" s="40" t="str">
        <f t="shared" si="5"/>
        <v>426</v>
      </c>
      <c r="P61" s="40" t="str">
        <f t="shared" si="6"/>
        <v>42</v>
      </c>
      <c r="Q61" s="40" t="str">
        <f t="shared" si="7"/>
        <v>43</v>
      </c>
      <c r="R61" s="40" t="str">
        <f t="shared" si="8"/>
        <v>94</v>
      </c>
      <c r="S61" s="40" t="str">
        <f t="shared" si="9"/>
        <v>4</v>
      </c>
      <c r="W61" s="40">
        <v>3692</v>
      </c>
      <c r="X61" s="40" t="s">
        <v>175</v>
      </c>
      <c r="Z61" s="204" t="str">
        <f t="shared" si="12"/>
        <v>36</v>
      </c>
      <c r="AA61" s="40" t="str">
        <f t="shared" si="13"/>
        <v>369</v>
      </c>
      <c r="AC61" s="236" t="s">
        <v>4060</v>
      </c>
      <c r="AD61" s="236" t="s">
        <v>4061</v>
      </c>
      <c r="AE61" s="40" t="s">
        <v>3937</v>
      </c>
      <c r="AF61" s="40" t="s">
        <v>3938</v>
      </c>
      <c r="AG61" s="40" t="s">
        <v>3947</v>
      </c>
      <c r="AH61" s="40" t="s">
        <v>3960</v>
      </c>
    </row>
    <row r="62" spans="1:34">
      <c r="A62" s="44" t="str">
        <f>IF(C62="","",VLOOKUP('OPĆI DIO'!$C$1,'OPĆI DIO'!$N$4:$W$137,10,FALSE))</f>
        <v>08006</v>
      </c>
      <c r="B62" s="44" t="str">
        <f>IF(C62="","",VLOOKUP('OPĆI DIO'!$C$1,'OPĆI DIO'!$N$4:$W$137,9,FALSE))</f>
        <v>Sveučilišta i veleučilišta u Republici Hrvatskoj</v>
      </c>
      <c r="C62" s="50">
        <v>31</v>
      </c>
      <c r="D62" s="45" t="str">
        <f t="shared" si="1"/>
        <v>Vlastiti prihodi</v>
      </c>
      <c r="E62" s="50">
        <v>3111</v>
      </c>
      <c r="F62" s="45" t="str">
        <f t="shared" si="2"/>
        <v>Plaće za redovan rad</v>
      </c>
      <c r="G62" s="328" t="s">
        <v>176</v>
      </c>
      <c r="H62" s="45" t="str">
        <f t="shared" si="3"/>
        <v>REDOVNA DJELATNOST SVEUČILIŠTA U OSIJEKU (IZ EVIDENCIJSKIH PRIHODA)</v>
      </c>
      <c r="I62" s="45" t="str">
        <f t="shared" si="4"/>
        <v>0942</v>
      </c>
      <c r="J62" s="224">
        <v>11300</v>
      </c>
      <c r="K62" s="224">
        <v>11300</v>
      </c>
      <c r="L62" s="224">
        <v>11300</v>
      </c>
      <c r="M62" s="49"/>
      <c r="N62" s="246" t="str">
        <f>IF(C62="","",'OPĆI DIO'!$C$1)</f>
        <v>2292 SVEUČILIŠTE J. J. STROSSMAYERA U OSIJEKU - PRAVNI FAKULTET</v>
      </c>
      <c r="O62" s="40" t="str">
        <f t="shared" si="5"/>
        <v>311</v>
      </c>
      <c r="P62" s="40" t="str">
        <f t="shared" si="6"/>
        <v>31</v>
      </c>
      <c r="Q62" s="40" t="str">
        <f t="shared" si="7"/>
        <v>31</v>
      </c>
      <c r="R62" s="40" t="str">
        <f t="shared" si="8"/>
        <v>94</v>
      </c>
      <c r="S62" s="40" t="str">
        <f t="shared" si="9"/>
        <v>3</v>
      </c>
      <c r="W62" s="40">
        <v>3693</v>
      </c>
      <c r="X62" s="40" t="s">
        <v>103</v>
      </c>
      <c r="Z62" s="204" t="str">
        <f t="shared" si="12"/>
        <v>36</v>
      </c>
      <c r="AA62" s="40" t="str">
        <f t="shared" si="13"/>
        <v>369</v>
      </c>
      <c r="AC62" s="236" t="s">
        <v>1540</v>
      </c>
      <c r="AD62" s="236" t="s">
        <v>1541</v>
      </c>
      <c r="AE62" s="40" t="s">
        <v>3929</v>
      </c>
      <c r="AF62" s="40" t="s">
        <v>3930</v>
      </c>
      <c r="AG62" s="40" t="s">
        <v>3947</v>
      </c>
      <c r="AH62" s="40" t="s">
        <v>3955</v>
      </c>
    </row>
    <row r="63" spans="1:34">
      <c r="A63" s="44" t="str">
        <f>IF(C63="","",VLOOKUP('OPĆI DIO'!$C$1,'OPĆI DIO'!$N$4:$W$137,10,FALSE))</f>
        <v>08006</v>
      </c>
      <c r="B63" s="44" t="str">
        <f>IF(C63="","",VLOOKUP('OPĆI DIO'!$C$1,'OPĆI DIO'!$N$4:$W$137,9,FALSE))</f>
        <v>Sveučilišta i veleučilišta u Republici Hrvatskoj</v>
      </c>
      <c r="C63" s="50">
        <v>31</v>
      </c>
      <c r="D63" s="45" t="str">
        <f t="shared" si="1"/>
        <v>Vlastiti prihodi</v>
      </c>
      <c r="E63" s="50">
        <v>3132</v>
      </c>
      <c r="F63" s="45" t="str">
        <f t="shared" si="2"/>
        <v>Doprinosi za obvezno zdravstveno osiguranje</v>
      </c>
      <c r="G63" s="328" t="s">
        <v>176</v>
      </c>
      <c r="H63" s="45" t="str">
        <f t="shared" si="3"/>
        <v>REDOVNA DJELATNOST SVEUČILIŠTA U OSIJEKU (IZ EVIDENCIJSKIH PRIHODA)</v>
      </c>
      <c r="I63" s="45" t="str">
        <f t="shared" si="4"/>
        <v>0942</v>
      </c>
      <c r="J63" s="224">
        <v>2600</v>
      </c>
      <c r="K63" s="224">
        <v>2600</v>
      </c>
      <c r="L63" s="224">
        <v>2600</v>
      </c>
      <c r="M63" s="49"/>
      <c r="N63" s="246" t="str">
        <f>IF(C63="","",'OPĆI DIO'!$C$1)</f>
        <v>2292 SVEUČILIŠTE J. J. STROSSMAYERA U OSIJEKU - PRAVNI FAKULTET</v>
      </c>
      <c r="O63" s="40" t="str">
        <f t="shared" si="5"/>
        <v>313</v>
      </c>
      <c r="P63" s="40" t="str">
        <f t="shared" si="6"/>
        <v>31</v>
      </c>
      <c r="Q63" s="40" t="str">
        <f t="shared" si="7"/>
        <v>31</v>
      </c>
      <c r="R63" s="40" t="str">
        <f t="shared" si="8"/>
        <v>94</v>
      </c>
      <c r="S63" s="40" t="str">
        <f t="shared" si="9"/>
        <v>3</v>
      </c>
      <c r="W63" s="40">
        <v>3694</v>
      </c>
      <c r="X63" s="40" t="s">
        <v>175</v>
      </c>
      <c r="Z63" s="204" t="str">
        <f t="shared" si="12"/>
        <v>36</v>
      </c>
      <c r="AA63" s="40" t="str">
        <f t="shared" si="13"/>
        <v>369</v>
      </c>
      <c r="AC63" s="236" t="s">
        <v>1549</v>
      </c>
      <c r="AD63" s="236" t="s">
        <v>2289</v>
      </c>
      <c r="AE63" s="40" t="s">
        <v>3923</v>
      </c>
      <c r="AF63" s="40" t="s">
        <v>3924</v>
      </c>
      <c r="AG63" s="40" t="s">
        <v>3947</v>
      </c>
      <c r="AH63" s="40" t="s">
        <v>3955</v>
      </c>
    </row>
    <row r="64" spans="1:34">
      <c r="A64" s="44" t="str">
        <f>IF(C64="","",VLOOKUP('OPĆI DIO'!$C$1,'OPĆI DIO'!$N$4:$W$137,10,FALSE))</f>
        <v>08006</v>
      </c>
      <c r="B64" s="44" t="str">
        <f>IF(C64="","",VLOOKUP('OPĆI DIO'!$C$1,'OPĆI DIO'!$N$4:$W$137,9,FALSE))</f>
        <v>Sveučilišta i veleučilišta u Republici Hrvatskoj</v>
      </c>
      <c r="C64" s="50">
        <v>31</v>
      </c>
      <c r="D64" s="45" t="str">
        <f t="shared" si="1"/>
        <v>Vlastiti prihodi</v>
      </c>
      <c r="E64" s="50">
        <v>3231</v>
      </c>
      <c r="F64" s="45" t="str">
        <f t="shared" si="2"/>
        <v>Usluge telefona, pošte i prijevoza</v>
      </c>
      <c r="G64" s="328" t="s">
        <v>176</v>
      </c>
      <c r="H64" s="45" t="str">
        <f t="shared" si="3"/>
        <v>REDOVNA DJELATNOST SVEUČILIŠTA U OSIJEKU (IZ EVIDENCIJSKIH PRIHODA)</v>
      </c>
      <c r="I64" s="45" t="str">
        <f t="shared" si="4"/>
        <v>0942</v>
      </c>
      <c r="J64" s="224">
        <v>100</v>
      </c>
      <c r="K64" s="224">
        <v>100</v>
      </c>
      <c r="L64" s="224">
        <v>100</v>
      </c>
      <c r="M64" s="49"/>
      <c r="N64" s="246" t="str">
        <f>IF(C64="","",'OPĆI DIO'!$C$1)</f>
        <v>2292 SVEUČILIŠTE J. J. STROSSMAYERA U OSIJEKU - PRAVNI FAKULTET</v>
      </c>
      <c r="O64" s="40" t="str">
        <f t="shared" si="5"/>
        <v>323</v>
      </c>
      <c r="P64" s="40" t="str">
        <f t="shared" si="6"/>
        <v>32</v>
      </c>
      <c r="Q64" s="40" t="str">
        <f t="shared" si="7"/>
        <v>31</v>
      </c>
      <c r="R64" s="40" t="str">
        <f t="shared" si="8"/>
        <v>94</v>
      </c>
      <c r="S64" s="40" t="str">
        <f t="shared" si="9"/>
        <v>3</v>
      </c>
      <c r="W64" s="40">
        <v>3711</v>
      </c>
      <c r="X64" s="40" t="s">
        <v>122</v>
      </c>
      <c r="Z64" s="204" t="str">
        <f t="shared" si="12"/>
        <v>37</v>
      </c>
      <c r="AA64" s="40" t="str">
        <f t="shared" si="13"/>
        <v>371</v>
      </c>
      <c r="AC64" s="236" t="s">
        <v>1549</v>
      </c>
      <c r="AD64" s="236" t="s">
        <v>2289</v>
      </c>
      <c r="AE64" s="40" t="s">
        <v>3925</v>
      </c>
      <c r="AF64" s="40" t="s">
        <v>3926</v>
      </c>
      <c r="AG64" s="40" t="s">
        <v>3947</v>
      </c>
      <c r="AH64" s="40" t="s">
        <v>3955</v>
      </c>
    </row>
    <row r="65" spans="1:34">
      <c r="A65" s="44" t="str">
        <f>IF(C65="","",VLOOKUP('OPĆI DIO'!$C$1,'OPĆI DIO'!$N$4:$W$137,10,FALSE))</f>
        <v>08006</v>
      </c>
      <c r="B65" s="44" t="str">
        <f>IF(C65="","",VLOOKUP('OPĆI DIO'!$C$1,'OPĆI DIO'!$N$4:$W$137,9,FALSE))</f>
        <v>Sveučilišta i veleučilišta u Republici Hrvatskoj</v>
      </c>
      <c r="C65" s="50">
        <v>31</v>
      </c>
      <c r="D65" s="45" t="str">
        <f t="shared" si="1"/>
        <v>Vlastiti prihodi</v>
      </c>
      <c r="E65" s="50">
        <v>3232</v>
      </c>
      <c r="F65" s="45" t="str">
        <f t="shared" si="2"/>
        <v>Usluge tekućeg i investicijskog održavanja</v>
      </c>
      <c r="G65" s="328" t="s">
        <v>176</v>
      </c>
      <c r="H65" s="45" t="str">
        <f t="shared" si="3"/>
        <v>REDOVNA DJELATNOST SVEUČILIŠTA U OSIJEKU (IZ EVIDENCIJSKIH PRIHODA)</v>
      </c>
      <c r="I65" s="45" t="str">
        <f t="shared" si="4"/>
        <v>0942</v>
      </c>
      <c r="J65" s="224">
        <v>200</v>
      </c>
      <c r="K65" s="224">
        <v>200</v>
      </c>
      <c r="L65" s="224">
        <v>200</v>
      </c>
      <c r="M65" s="49"/>
      <c r="N65" s="246" t="str">
        <f>IF(C65="","",'OPĆI DIO'!$C$1)</f>
        <v>2292 SVEUČILIŠTE J. J. STROSSMAYERA U OSIJEKU - PRAVNI FAKULTET</v>
      </c>
      <c r="O65" s="40" t="str">
        <f t="shared" si="5"/>
        <v>323</v>
      </c>
      <c r="P65" s="40" t="str">
        <f t="shared" si="6"/>
        <v>32</v>
      </c>
      <c r="Q65" s="40" t="str">
        <f t="shared" si="7"/>
        <v>31</v>
      </c>
      <c r="R65" s="40" t="str">
        <f t="shared" si="8"/>
        <v>94</v>
      </c>
      <c r="S65" s="40" t="str">
        <f t="shared" si="9"/>
        <v>3</v>
      </c>
      <c r="W65" s="40">
        <v>3712</v>
      </c>
      <c r="X65" s="40" t="s">
        <v>140</v>
      </c>
      <c r="Z65" s="204" t="str">
        <f t="shared" si="12"/>
        <v>37</v>
      </c>
      <c r="AA65" s="40" t="str">
        <f t="shared" si="13"/>
        <v>371</v>
      </c>
      <c r="AC65" s="236" t="s">
        <v>1555</v>
      </c>
      <c r="AD65" s="236" t="s">
        <v>1556</v>
      </c>
      <c r="AE65" s="40" t="s">
        <v>3941</v>
      </c>
      <c r="AF65" s="40" t="s">
        <v>3942</v>
      </c>
      <c r="AG65" s="40" t="s">
        <v>3947</v>
      </c>
      <c r="AH65" s="40" t="s">
        <v>3960</v>
      </c>
    </row>
    <row r="66" spans="1:34">
      <c r="A66" s="44" t="str">
        <f>IF(C66="","",VLOOKUP('OPĆI DIO'!$C$1,'OPĆI DIO'!$N$4:$W$137,10,FALSE))</f>
        <v>08006</v>
      </c>
      <c r="B66" s="44" t="str">
        <f>IF(C66="","",VLOOKUP('OPĆI DIO'!$C$1,'OPĆI DIO'!$N$4:$W$137,9,FALSE))</f>
        <v>Sveučilišta i veleučilišta u Republici Hrvatskoj</v>
      </c>
      <c r="C66" s="50">
        <v>31</v>
      </c>
      <c r="D66" s="45" t="str">
        <f t="shared" si="1"/>
        <v>Vlastiti prihodi</v>
      </c>
      <c r="E66" s="50">
        <v>3233</v>
      </c>
      <c r="F66" s="45" t="str">
        <f t="shared" si="2"/>
        <v>Usluge promidžbe i informiranja</v>
      </c>
      <c r="G66" s="328" t="s">
        <v>176</v>
      </c>
      <c r="H66" s="45" t="str">
        <f t="shared" si="3"/>
        <v>REDOVNA DJELATNOST SVEUČILIŠTA U OSIJEKU (IZ EVIDENCIJSKIH PRIHODA)</v>
      </c>
      <c r="I66" s="45" t="str">
        <f t="shared" si="4"/>
        <v>0942</v>
      </c>
      <c r="J66" s="224">
        <v>2980</v>
      </c>
      <c r="K66" s="224">
        <v>2980</v>
      </c>
      <c r="L66" s="224">
        <v>2980</v>
      </c>
      <c r="M66" s="49"/>
      <c r="N66" s="246" t="str">
        <f>IF(C66="","",'OPĆI DIO'!$C$1)</f>
        <v>2292 SVEUČILIŠTE J. J. STROSSMAYERA U OSIJEKU - PRAVNI FAKULTET</v>
      </c>
      <c r="O66" s="40" t="str">
        <f t="shared" si="5"/>
        <v>323</v>
      </c>
      <c r="P66" s="40" t="str">
        <f t="shared" si="6"/>
        <v>32</v>
      </c>
      <c r="Q66" s="40" t="str">
        <f t="shared" si="7"/>
        <v>31</v>
      </c>
      <c r="R66" s="40" t="str">
        <f t="shared" si="8"/>
        <v>94</v>
      </c>
      <c r="S66" s="40" t="str">
        <f t="shared" si="9"/>
        <v>3</v>
      </c>
      <c r="W66" s="40">
        <v>3713</v>
      </c>
      <c r="X66" s="40" t="s">
        <v>167</v>
      </c>
      <c r="Z66" s="204" t="str">
        <f t="shared" si="12"/>
        <v>37</v>
      </c>
      <c r="AA66" s="40" t="str">
        <f t="shared" si="13"/>
        <v>371</v>
      </c>
      <c r="AC66" s="236" t="s">
        <v>1559</v>
      </c>
      <c r="AD66" s="236" t="s">
        <v>1545</v>
      </c>
      <c r="AE66" s="40" t="s">
        <v>3925</v>
      </c>
      <c r="AF66" s="40" t="s">
        <v>3926</v>
      </c>
      <c r="AG66" s="40" t="s">
        <v>3947</v>
      </c>
      <c r="AH66" s="40" t="s">
        <v>3955</v>
      </c>
    </row>
    <row r="67" spans="1:34">
      <c r="A67" s="44" t="str">
        <f>IF(C67="","",VLOOKUP('OPĆI DIO'!$C$1,'OPĆI DIO'!$N$4:$W$137,10,FALSE))</f>
        <v>08006</v>
      </c>
      <c r="B67" s="44" t="str">
        <f>IF(C67="","",VLOOKUP('OPĆI DIO'!$C$1,'OPĆI DIO'!$N$4:$W$137,9,FALSE))</f>
        <v>Sveučilišta i veleučilišta u Republici Hrvatskoj</v>
      </c>
      <c r="C67" s="50">
        <v>31</v>
      </c>
      <c r="D67" s="45" t="str">
        <f t="shared" ref="D67:D130" si="14">IFERROR(VLOOKUP(C67,$T$6:$U$24,2,FALSE),"")</f>
        <v>Vlastiti prihodi</v>
      </c>
      <c r="E67" s="50">
        <v>3237</v>
      </c>
      <c r="F67" s="45" t="str">
        <f t="shared" si="2"/>
        <v>Intelektualne i osobne usluge</v>
      </c>
      <c r="G67" s="328" t="s">
        <v>176</v>
      </c>
      <c r="H67" s="45" t="str">
        <f t="shared" si="3"/>
        <v>REDOVNA DJELATNOST SVEUČILIŠTA U OSIJEKU (IZ EVIDENCIJSKIH PRIHODA)</v>
      </c>
      <c r="I67" s="45" t="str">
        <f t="shared" si="4"/>
        <v>0942</v>
      </c>
      <c r="J67" s="224">
        <v>3530</v>
      </c>
      <c r="K67" s="224">
        <v>3530</v>
      </c>
      <c r="L67" s="224">
        <v>3530</v>
      </c>
      <c r="M67" s="49"/>
      <c r="N67" s="246" t="str">
        <f>IF(C67="","",'OPĆI DIO'!$C$1)</f>
        <v>2292 SVEUČILIŠTE J. J. STROSSMAYERA U OSIJEKU - PRAVNI FAKULTET</v>
      </c>
      <c r="O67" s="40" t="str">
        <f t="shared" si="5"/>
        <v>323</v>
      </c>
      <c r="P67" s="40" t="str">
        <f t="shared" si="6"/>
        <v>32</v>
      </c>
      <c r="Q67" s="40" t="str">
        <f t="shared" si="7"/>
        <v>31</v>
      </c>
      <c r="R67" s="40" t="str">
        <f t="shared" si="8"/>
        <v>94</v>
      </c>
      <c r="S67" s="40" t="str">
        <f t="shared" si="9"/>
        <v>3</v>
      </c>
      <c r="W67" s="40">
        <v>3714</v>
      </c>
      <c r="X67" s="40" t="s">
        <v>188</v>
      </c>
      <c r="Z67" s="204" t="str">
        <f t="shared" si="12"/>
        <v>37</v>
      </c>
      <c r="AA67" s="40" t="str">
        <f t="shared" si="13"/>
        <v>371</v>
      </c>
      <c r="AC67" s="236" t="s">
        <v>2296</v>
      </c>
      <c r="AD67" s="236" t="s">
        <v>2297</v>
      </c>
      <c r="AE67" s="40" t="s">
        <v>3925</v>
      </c>
      <c r="AF67" s="40" t="s">
        <v>3926</v>
      </c>
      <c r="AG67" s="40" t="s">
        <v>3949</v>
      </c>
      <c r="AH67" s="40" t="s">
        <v>3950</v>
      </c>
    </row>
    <row r="68" spans="1:34">
      <c r="A68" s="44" t="str">
        <f>IF(C68="","",VLOOKUP('OPĆI DIO'!$C$1,'OPĆI DIO'!$N$4:$W$137,10,FALSE))</f>
        <v>08006</v>
      </c>
      <c r="B68" s="44" t="str">
        <f>IF(C68="","",VLOOKUP('OPĆI DIO'!$C$1,'OPĆI DIO'!$N$4:$W$137,9,FALSE))</f>
        <v>Sveučilišta i veleučilišta u Republici Hrvatskoj</v>
      </c>
      <c r="C68" s="50">
        <v>31</v>
      </c>
      <c r="D68" s="45" t="str">
        <f t="shared" si="14"/>
        <v>Vlastiti prihodi</v>
      </c>
      <c r="E68" s="50">
        <v>3238</v>
      </c>
      <c r="F68" s="45" t="str">
        <f t="shared" ref="F68:F131" si="15">IFERROR(VLOOKUP(E68,$W$5:$Y$129,2,FALSE),"")</f>
        <v>Računalne usluge</v>
      </c>
      <c r="G68" s="328" t="s">
        <v>176</v>
      </c>
      <c r="H68" s="45" t="str">
        <f t="shared" ref="H68:H131" si="16">IFERROR(VLOOKUP(G68,$AC$6:$AD$344,2,FALSE),"")</f>
        <v>REDOVNA DJELATNOST SVEUČILIŠTA U OSIJEKU (IZ EVIDENCIJSKIH PRIHODA)</v>
      </c>
      <c r="I68" s="45" t="str">
        <f t="shared" ref="I68:I131" si="17">IFERROR(VLOOKUP(G68,$AC$6:$AG$344,3,FALSE),"")</f>
        <v>0942</v>
      </c>
      <c r="J68" s="224">
        <v>500</v>
      </c>
      <c r="K68" s="224">
        <v>500</v>
      </c>
      <c r="L68" s="224">
        <v>500</v>
      </c>
      <c r="M68" s="49"/>
      <c r="N68" s="246" t="str">
        <f>IF(C68="","",'OPĆI DIO'!$C$1)</f>
        <v>2292 SVEUČILIŠTE J. J. STROSSMAYERA U OSIJEKU - PRAVNI FAKULTET</v>
      </c>
      <c r="O68" s="40" t="str">
        <f t="shared" ref="O68:O131" si="18">LEFT(E68,3)</f>
        <v>323</v>
      </c>
      <c r="P68" s="40" t="str">
        <f t="shared" ref="P68:P131" si="19">LEFT(E68,2)</f>
        <v>32</v>
      </c>
      <c r="Q68" s="40" t="str">
        <f t="shared" ref="Q68:Q131" si="20">LEFT(C68,3)</f>
        <v>31</v>
      </c>
      <c r="R68" s="40" t="str">
        <f t="shared" ref="R68:R131" si="21">MID(I68,2,2)</f>
        <v>94</v>
      </c>
      <c r="S68" s="40" t="str">
        <f t="shared" ref="S68:S131" si="22">LEFT(E68,1)</f>
        <v>3</v>
      </c>
      <c r="W68" s="40">
        <v>3715</v>
      </c>
      <c r="X68" s="40" t="s">
        <v>126</v>
      </c>
      <c r="Z68" s="204" t="str">
        <f t="shared" si="12"/>
        <v>37</v>
      </c>
      <c r="AA68" s="40" t="str">
        <f t="shared" si="13"/>
        <v>371</v>
      </c>
      <c r="AC68" s="236" t="s">
        <v>786</v>
      </c>
      <c r="AD68" s="236" t="s">
        <v>829</v>
      </c>
      <c r="AE68" s="40" t="s">
        <v>3941</v>
      </c>
      <c r="AF68" s="40" t="s">
        <v>3942</v>
      </c>
      <c r="AG68" s="40" t="s">
        <v>3949</v>
      </c>
      <c r="AH68" s="40" t="s">
        <v>3950</v>
      </c>
    </row>
    <row r="69" spans="1:34">
      <c r="A69" s="44" t="str">
        <f>IF(C69="","",VLOOKUP('OPĆI DIO'!$C$1,'OPĆI DIO'!$N$4:$W$137,10,FALSE))</f>
        <v>08006</v>
      </c>
      <c r="B69" s="44" t="str">
        <f>IF(C69="","",VLOOKUP('OPĆI DIO'!$C$1,'OPĆI DIO'!$N$4:$W$137,9,FALSE))</f>
        <v>Sveučilišta i veleučilišta u Republici Hrvatskoj</v>
      </c>
      <c r="C69" s="50">
        <v>31</v>
      </c>
      <c r="D69" s="45" t="str">
        <f t="shared" si="14"/>
        <v>Vlastiti prihodi</v>
      </c>
      <c r="E69" s="50">
        <v>3239</v>
      </c>
      <c r="F69" s="45" t="str">
        <f t="shared" si="15"/>
        <v>Ostale usluge</v>
      </c>
      <c r="G69" s="328" t="s">
        <v>176</v>
      </c>
      <c r="H69" s="45" t="str">
        <f t="shared" si="16"/>
        <v>REDOVNA DJELATNOST SVEUČILIŠTA U OSIJEKU (IZ EVIDENCIJSKIH PRIHODA)</v>
      </c>
      <c r="I69" s="45" t="str">
        <f t="shared" si="17"/>
        <v>0942</v>
      </c>
      <c r="J69" s="224">
        <v>2400</v>
      </c>
      <c r="K69" s="224">
        <v>2400</v>
      </c>
      <c r="L69" s="224">
        <v>2400</v>
      </c>
      <c r="M69" s="49"/>
      <c r="N69" s="246" t="str">
        <f>IF(C69="","",'OPĆI DIO'!$C$1)</f>
        <v>2292 SVEUČILIŠTE J. J. STROSSMAYERA U OSIJEKU - PRAVNI FAKULTET</v>
      </c>
      <c r="O69" s="40" t="str">
        <f t="shared" si="18"/>
        <v>323</v>
      </c>
      <c r="P69" s="40" t="str">
        <f t="shared" si="19"/>
        <v>32</v>
      </c>
      <c r="Q69" s="40" t="str">
        <f t="shared" si="20"/>
        <v>31</v>
      </c>
      <c r="R69" s="40" t="str">
        <f t="shared" si="21"/>
        <v>94</v>
      </c>
      <c r="S69" s="40" t="str">
        <f t="shared" si="22"/>
        <v>3</v>
      </c>
      <c r="W69" s="40">
        <v>3721</v>
      </c>
      <c r="X69" s="40" t="s">
        <v>64</v>
      </c>
      <c r="Z69" s="204" t="str">
        <f t="shared" si="12"/>
        <v>37</v>
      </c>
      <c r="AA69" s="40" t="str">
        <f t="shared" si="13"/>
        <v>372</v>
      </c>
      <c r="AC69" s="236" t="s">
        <v>2298</v>
      </c>
      <c r="AD69" s="236" t="s">
        <v>2299</v>
      </c>
      <c r="AE69" s="40" t="s">
        <v>3925</v>
      </c>
      <c r="AF69" s="40" t="s">
        <v>3926</v>
      </c>
      <c r="AG69" s="40" t="s">
        <v>3949</v>
      </c>
      <c r="AH69" s="40" t="s">
        <v>3950</v>
      </c>
    </row>
    <row r="70" spans="1:34">
      <c r="A70" s="44" t="str">
        <f>IF(C70="","",VLOOKUP('OPĆI DIO'!$C$1,'OPĆI DIO'!$N$4:$W$137,10,FALSE))</f>
        <v>08006</v>
      </c>
      <c r="B70" s="44" t="str">
        <f>IF(C70="","",VLOOKUP('OPĆI DIO'!$C$1,'OPĆI DIO'!$N$4:$W$137,9,FALSE))</f>
        <v>Sveučilišta i veleučilišta u Republici Hrvatskoj</v>
      </c>
      <c r="C70" s="50">
        <v>31</v>
      </c>
      <c r="D70" s="45" t="str">
        <f t="shared" si="14"/>
        <v>Vlastiti prihodi</v>
      </c>
      <c r="E70" s="50">
        <v>3241</v>
      </c>
      <c r="F70" s="45" t="str">
        <f t="shared" si="15"/>
        <v>Naknade troškova osobama izvan radnog odnosa</v>
      </c>
      <c r="G70" s="328" t="s">
        <v>176</v>
      </c>
      <c r="H70" s="45" t="str">
        <f t="shared" si="16"/>
        <v>REDOVNA DJELATNOST SVEUČILIŠTA U OSIJEKU (IZ EVIDENCIJSKIH PRIHODA)</v>
      </c>
      <c r="I70" s="45" t="str">
        <f t="shared" si="17"/>
        <v>0942</v>
      </c>
      <c r="J70" s="224">
        <v>600</v>
      </c>
      <c r="K70" s="224">
        <v>600</v>
      </c>
      <c r="L70" s="224">
        <v>600</v>
      </c>
      <c r="M70" s="49"/>
      <c r="N70" s="246" t="str">
        <f>IF(C70="","",'OPĆI DIO'!$C$1)</f>
        <v>2292 SVEUČILIŠTE J. J. STROSSMAYERA U OSIJEKU - PRAVNI FAKULTET</v>
      </c>
      <c r="O70" s="40" t="str">
        <f t="shared" si="18"/>
        <v>324</v>
      </c>
      <c r="P70" s="40" t="str">
        <f t="shared" si="19"/>
        <v>32</v>
      </c>
      <c r="Q70" s="40" t="str">
        <f t="shared" si="20"/>
        <v>31</v>
      </c>
      <c r="R70" s="40" t="str">
        <f t="shared" si="21"/>
        <v>94</v>
      </c>
      <c r="S70" s="40" t="str">
        <f t="shared" si="22"/>
        <v>3</v>
      </c>
      <c r="W70" s="40">
        <v>3722</v>
      </c>
      <c r="X70" s="40" t="s">
        <v>149</v>
      </c>
      <c r="Z70" s="204" t="str">
        <f t="shared" si="12"/>
        <v>37</v>
      </c>
      <c r="AA70" s="40" t="str">
        <f t="shared" si="13"/>
        <v>372</v>
      </c>
      <c r="AC70" s="236" t="s">
        <v>1368</v>
      </c>
      <c r="AD70" s="236" t="s">
        <v>1369</v>
      </c>
      <c r="AE70" s="40" t="s">
        <v>3933</v>
      </c>
      <c r="AF70" s="40" t="s">
        <v>3934</v>
      </c>
      <c r="AG70" s="40" t="s">
        <v>3949</v>
      </c>
      <c r="AH70" s="40" t="s">
        <v>3950</v>
      </c>
    </row>
    <row r="71" spans="1:34">
      <c r="A71" s="44" t="str">
        <f>IF(C71="","",VLOOKUP('OPĆI DIO'!$C$1,'OPĆI DIO'!$N$4:$W$137,10,FALSE))</f>
        <v>08006</v>
      </c>
      <c r="B71" s="44" t="str">
        <f>IF(C71="","",VLOOKUP('OPĆI DIO'!$C$1,'OPĆI DIO'!$N$4:$W$137,9,FALSE))</f>
        <v>Sveučilišta i veleučilišta u Republici Hrvatskoj</v>
      </c>
      <c r="C71" s="50">
        <v>31</v>
      </c>
      <c r="D71" s="45" t="str">
        <f t="shared" si="14"/>
        <v>Vlastiti prihodi</v>
      </c>
      <c r="E71" s="50">
        <v>3293</v>
      </c>
      <c r="F71" s="45" t="str">
        <f t="shared" si="15"/>
        <v>Reprezentacija</v>
      </c>
      <c r="G71" s="328" t="s">
        <v>176</v>
      </c>
      <c r="H71" s="45" t="str">
        <f t="shared" si="16"/>
        <v>REDOVNA DJELATNOST SVEUČILIŠTA U OSIJEKU (IZ EVIDENCIJSKIH PRIHODA)</v>
      </c>
      <c r="I71" s="45" t="str">
        <f t="shared" si="17"/>
        <v>0942</v>
      </c>
      <c r="J71" s="224">
        <v>2850</v>
      </c>
      <c r="K71" s="224">
        <v>2850</v>
      </c>
      <c r="L71" s="224">
        <v>2898</v>
      </c>
      <c r="M71" s="49"/>
      <c r="N71" s="246" t="str">
        <f>IF(C71="","",'OPĆI DIO'!$C$1)</f>
        <v>2292 SVEUČILIŠTE J. J. STROSSMAYERA U OSIJEKU - PRAVNI FAKULTET</v>
      </c>
      <c r="O71" s="40" t="str">
        <f t="shared" si="18"/>
        <v>329</v>
      </c>
      <c r="P71" s="40" t="str">
        <f t="shared" si="19"/>
        <v>32</v>
      </c>
      <c r="Q71" s="40" t="str">
        <f t="shared" si="20"/>
        <v>31</v>
      </c>
      <c r="R71" s="40" t="str">
        <f t="shared" si="21"/>
        <v>94</v>
      </c>
      <c r="S71" s="40" t="str">
        <f t="shared" si="22"/>
        <v>3</v>
      </c>
      <c r="W71" s="40">
        <v>3723</v>
      </c>
      <c r="X71" s="40" t="s">
        <v>104</v>
      </c>
      <c r="Z71" s="204" t="str">
        <f t="shared" si="12"/>
        <v>37</v>
      </c>
      <c r="AA71" s="40" t="str">
        <f t="shared" si="13"/>
        <v>372</v>
      </c>
      <c r="AC71" s="236" t="s">
        <v>1370</v>
      </c>
      <c r="AD71" s="236" t="s">
        <v>1371</v>
      </c>
      <c r="AE71" s="40" t="s">
        <v>3933</v>
      </c>
      <c r="AF71" s="40" t="s">
        <v>3934</v>
      </c>
      <c r="AG71" s="40" t="s">
        <v>3949</v>
      </c>
      <c r="AH71" s="40" t="s">
        <v>3950</v>
      </c>
    </row>
    <row r="72" spans="1:34">
      <c r="A72" s="44" t="str">
        <f>IF(C72="","",VLOOKUP('OPĆI DIO'!$C$1,'OPĆI DIO'!$N$4:$W$137,10,FALSE))</f>
        <v>08006</v>
      </c>
      <c r="B72" s="44" t="str">
        <f>IF(C72="","",VLOOKUP('OPĆI DIO'!$C$1,'OPĆI DIO'!$N$4:$W$137,9,FALSE))</f>
        <v>Sveučilišta i veleučilišta u Republici Hrvatskoj</v>
      </c>
      <c r="C72" s="50">
        <v>31</v>
      </c>
      <c r="D72" s="45" t="str">
        <f t="shared" si="14"/>
        <v>Vlastiti prihodi</v>
      </c>
      <c r="E72" s="50">
        <v>3299</v>
      </c>
      <c r="F72" s="45" t="str">
        <f t="shared" si="15"/>
        <v>Ostali nespomenuti rashodi poslovanja</v>
      </c>
      <c r="G72" s="328" t="s">
        <v>176</v>
      </c>
      <c r="H72" s="45" t="str">
        <f t="shared" si="16"/>
        <v>REDOVNA DJELATNOST SVEUČILIŠTA U OSIJEKU (IZ EVIDENCIJSKIH PRIHODA)</v>
      </c>
      <c r="I72" s="45" t="str">
        <f t="shared" si="17"/>
        <v>0942</v>
      </c>
      <c r="J72" s="224">
        <v>730</v>
      </c>
      <c r="K72" s="224">
        <v>730</v>
      </c>
      <c r="L72" s="224">
        <v>730</v>
      </c>
      <c r="M72" s="49"/>
      <c r="N72" s="246" t="str">
        <f>IF(C72="","",'OPĆI DIO'!$C$1)</f>
        <v>2292 SVEUČILIŠTE J. J. STROSSMAYERA U OSIJEKU - PRAVNI FAKULTET</v>
      </c>
      <c r="O72" s="40" t="str">
        <f t="shared" si="18"/>
        <v>329</v>
      </c>
      <c r="P72" s="40" t="str">
        <f t="shared" si="19"/>
        <v>32</v>
      </c>
      <c r="Q72" s="40" t="str">
        <f t="shared" si="20"/>
        <v>31</v>
      </c>
      <c r="R72" s="40" t="str">
        <f t="shared" si="21"/>
        <v>94</v>
      </c>
      <c r="S72" s="40" t="str">
        <f t="shared" si="22"/>
        <v>3</v>
      </c>
      <c r="W72" s="40">
        <v>3811</v>
      </c>
      <c r="X72" s="40" t="s">
        <v>54</v>
      </c>
      <c r="Z72" s="204" t="str">
        <f t="shared" si="12"/>
        <v>38</v>
      </c>
      <c r="AA72" s="40" t="str">
        <f t="shared" si="13"/>
        <v>381</v>
      </c>
      <c r="AC72" s="236" t="s">
        <v>1372</v>
      </c>
      <c r="AD72" s="236" t="s">
        <v>1373</v>
      </c>
      <c r="AE72" s="40" t="s">
        <v>3933</v>
      </c>
      <c r="AF72" s="40" t="s">
        <v>3934</v>
      </c>
      <c r="AG72" s="40" t="s">
        <v>3949</v>
      </c>
      <c r="AH72" s="40" t="s">
        <v>3950</v>
      </c>
    </row>
    <row r="73" spans="1:34">
      <c r="A73" s="44" t="str">
        <f>IF(C73="","",VLOOKUP('OPĆI DIO'!$C$1,'OPĆI DIO'!$N$4:$W$137,10,FALSE))</f>
        <v>08006</v>
      </c>
      <c r="B73" s="44" t="str">
        <f>IF(C73="","",VLOOKUP('OPĆI DIO'!$C$1,'OPĆI DIO'!$N$4:$W$137,9,FALSE))</f>
        <v>Sveučilišta i veleučilišta u Republici Hrvatskoj</v>
      </c>
      <c r="C73" s="50">
        <v>31</v>
      </c>
      <c r="D73" s="45" t="str">
        <f t="shared" si="14"/>
        <v>Vlastiti prihodi</v>
      </c>
      <c r="E73" s="50">
        <v>3431</v>
      </c>
      <c r="F73" s="45" t="str">
        <f t="shared" si="15"/>
        <v>Bankarske usluge i usluge platnog prometa</v>
      </c>
      <c r="G73" s="328" t="s">
        <v>176</v>
      </c>
      <c r="H73" s="45" t="str">
        <f t="shared" si="16"/>
        <v>REDOVNA DJELATNOST SVEUČILIŠTA U OSIJEKU (IZ EVIDENCIJSKIH PRIHODA)</v>
      </c>
      <c r="I73" s="45" t="str">
        <f t="shared" si="17"/>
        <v>0942</v>
      </c>
      <c r="J73" s="224">
        <v>600</v>
      </c>
      <c r="K73" s="224"/>
      <c r="L73" s="224"/>
      <c r="M73" s="49"/>
      <c r="N73" s="246" t="str">
        <f>IF(C73="","",'OPĆI DIO'!$C$1)</f>
        <v>2292 SVEUČILIŠTE J. J. STROSSMAYERA U OSIJEKU - PRAVNI FAKULTET</v>
      </c>
      <c r="O73" s="40" t="str">
        <f t="shared" si="18"/>
        <v>343</v>
      </c>
      <c r="P73" s="40" t="str">
        <f t="shared" si="19"/>
        <v>34</v>
      </c>
      <c r="Q73" s="40" t="str">
        <f t="shared" si="20"/>
        <v>31</v>
      </c>
      <c r="R73" s="40" t="str">
        <f t="shared" si="21"/>
        <v>94</v>
      </c>
      <c r="S73" s="40" t="str">
        <f t="shared" si="22"/>
        <v>3</v>
      </c>
      <c r="W73" s="40">
        <v>3812</v>
      </c>
      <c r="X73" s="40" t="s">
        <v>150</v>
      </c>
      <c r="Z73" s="204" t="str">
        <f t="shared" si="12"/>
        <v>38</v>
      </c>
      <c r="AA73" s="40" t="str">
        <f t="shared" si="13"/>
        <v>381</v>
      </c>
      <c r="AC73" s="236" t="s">
        <v>1374</v>
      </c>
      <c r="AD73" s="236" t="s">
        <v>1375</v>
      </c>
      <c r="AE73" s="40" t="s">
        <v>3933</v>
      </c>
      <c r="AF73" s="40" t="s">
        <v>3934</v>
      </c>
      <c r="AG73" s="40" t="s">
        <v>3949</v>
      </c>
      <c r="AH73" s="40" t="s">
        <v>3950</v>
      </c>
    </row>
    <row r="74" spans="1:34">
      <c r="A74" s="44" t="str">
        <f>IF(C74="","",VLOOKUP('OPĆI DIO'!$C$1,'OPĆI DIO'!$N$4:$W$137,10,FALSE))</f>
        <v>08006</v>
      </c>
      <c r="B74" s="44" t="str">
        <f>IF(C74="","",VLOOKUP('OPĆI DIO'!$C$1,'OPĆI DIO'!$N$4:$W$137,9,FALSE))</f>
        <v>Sveučilišta i veleučilišta u Republici Hrvatskoj</v>
      </c>
      <c r="C74" s="50">
        <v>31</v>
      </c>
      <c r="D74" s="45" t="str">
        <f t="shared" si="14"/>
        <v>Vlastiti prihodi</v>
      </c>
      <c r="E74" s="50">
        <v>4221</v>
      </c>
      <c r="F74" s="45" t="str">
        <f t="shared" si="15"/>
        <v>Uredska oprema i namještaj</v>
      </c>
      <c r="G74" s="328" t="s">
        <v>176</v>
      </c>
      <c r="H74" s="45" t="str">
        <f t="shared" si="16"/>
        <v>REDOVNA DJELATNOST SVEUČILIŠTA U OSIJEKU (IZ EVIDENCIJSKIH PRIHODA)</v>
      </c>
      <c r="I74" s="45" t="str">
        <f t="shared" si="17"/>
        <v>0942</v>
      </c>
      <c r="J74" s="224">
        <v>1210</v>
      </c>
      <c r="K74" s="224">
        <v>1210</v>
      </c>
      <c r="L74" s="224">
        <v>1210</v>
      </c>
      <c r="M74" s="49"/>
      <c r="N74" s="246" t="str">
        <f>IF(C74="","",'OPĆI DIO'!$C$1)</f>
        <v>2292 SVEUČILIŠTE J. J. STROSSMAYERA U OSIJEKU - PRAVNI FAKULTET</v>
      </c>
      <c r="O74" s="40" t="str">
        <f t="shared" si="18"/>
        <v>422</v>
      </c>
      <c r="P74" s="40" t="str">
        <f t="shared" si="19"/>
        <v>42</v>
      </c>
      <c r="Q74" s="40" t="str">
        <f t="shared" si="20"/>
        <v>31</v>
      </c>
      <c r="R74" s="40" t="str">
        <f t="shared" si="21"/>
        <v>94</v>
      </c>
      <c r="S74" s="40" t="str">
        <f t="shared" si="22"/>
        <v>4</v>
      </c>
      <c r="W74" s="40">
        <v>3813</v>
      </c>
      <c r="X74" s="40" t="s">
        <v>93</v>
      </c>
      <c r="Z74" s="204" t="str">
        <f t="shared" ref="Z74:Z80" si="23">LEFT(W74,2)</f>
        <v>38</v>
      </c>
      <c r="AA74" s="40" t="str">
        <f t="shared" ref="AA74:AA80" si="24">LEFT(W74,3)</f>
        <v>381</v>
      </c>
      <c r="AC74" s="236" t="s">
        <v>1532</v>
      </c>
      <c r="AD74" s="236" t="s">
        <v>1533</v>
      </c>
      <c r="AE74" s="40" t="s">
        <v>3933</v>
      </c>
      <c r="AF74" s="40" t="s">
        <v>3934</v>
      </c>
      <c r="AG74" s="40" t="s">
        <v>3947</v>
      </c>
      <c r="AH74" s="40" t="s">
        <v>3957</v>
      </c>
    </row>
    <row r="75" spans="1:34">
      <c r="A75" s="44" t="str">
        <f>IF(C75="","",VLOOKUP('OPĆI DIO'!$C$1,'OPĆI DIO'!$N$4:$W$137,10,FALSE))</f>
        <v>08006</v>
      </c>
      <c r="B75" s="44" t="str">
        <f>IF(C75="","",VLOOKUP('OPĆI DIO'!$C$1,'OPĆI DIO'!$N$4:$W$137,9,FALSE))</f>
        <v>Sveučilišta i veleučilišta u Republici Hrvatskoj</v>
      </c>
      <c r="C75" s="50">
        <v>31</v>
      </c>
      <c r="D75" s="45" t="str">
        <f t="shared" si="14"/>
        <v>Vlastiti prihodi</v>
      </c>
      <c r="E75" s="50">
        <v>4241</v>
      </c>
      <c r="F75" s="45" t="str">
        <f t="shared" si="15"/>
        <v>Knjige</v>
      </c>
      <c r="G75" s="328" t="s">
        <v>176</v>
      </c>
      <c r="H75" s="45" t="str">
        <f t="shared" si="16"/>
        <v>REDOVNA DJELATNOST SVEUČILIŠTA U OSIJEKU (IZ EVIDENCIJSKIH PRIHODA)</v>
      </c>
      <c r="I75" s="45" t="str">
        <f t="shared" si="17"/>
        <v>0942</v>
      </c>
      <c r="J75" s="224">
        <v>900</v>
      </c>
      <c r="K75" s="224">
        <v>900</v>
      </c>
      <c r="L75" s="224">
        <v>900</v>
      </c>
      <c r="M75" s="49"/>
      <c r="N75" s="246" t="str">
        <f>IF(C75="","",'OPĆI DIO'!$C$1)</f>
        <v>2292 SVEUČILIŠTE J. J. STROSSMAYERA U OSIJEKU - PRAVNI FAKULTET</v>
      </c>
      <c r="O75" s="40" t="str">
        <f t="shared" si="18"/>
        <v>424</v>
      </c>
      <c r="P75" s="40" t="str">
        <f t="shared" si="19"/>
        <v>42</v>
      </c>
      <c r="Q75" s="40" t="str">
        <f t="shared" si="20"/>
        <v>31</v>
      </c>
      <c r="R75" s="40" t="str">
        <f t="shared" si="21"/>
        <v>94</v>
      </c>
      <c r="S75" s="40" t="str">
        <f t="shared" si="22"/>
        <v>4</v>
      </c>
      <c r="W75" s="40">
        <v>3821</v>
      </c>
      <c r="X75" s="40" t="s">
        <v>168</v>
      </c>
      <c r="Z75" s="204" t="str">
        <f t="shared" si="23"/>
        <v>38</v>
      </c>
      <c r="AA75" s="40" t="str">
        <f t="shared" si="24"/>
        <v>382</v>
      </c>
      <c r="AC75" s="236" t="s">
        <v>4062</v>
      </c>
      <c r="AD75" s="236" t="s">
        <v>4063</v>
      </c>
      <c r="AE75" s="40" t="s">
        <v>3933</v>
      </c>
      <c r="AF75" s="40" t="s">
        <v>3934</v>
      </c>
      <c r="AG75" s="40" t="s">
        <v>3947</v>
      </c>
      <c r="AH75" s="40" t="s">
        <v>3957</v>
      </c>
    </row>
    <row r="76" spans="1:34">
      <c r="A76" s="44" t="str">
        <f>IF(C76="","",VLOOKUP('OPĆI DIO'!$C$1,'OPĆI DIO'!$N$4:$W$137,10,FALSE))</f>
        <v/>
      </c>
      <c r="B76" s="44" t="str">
        <f>IF(C76="","",VLOOKUP('OPĆI DIO'!$C$1,'OPĆI DIO'!$N$4:$W$137,9,FALSE))</f>
        <v/>
      </c>
      <c r="C76" s="50"/>
      <c r="D76" s="45" t="str">
        <f t="shared" si="14"/>
        <v/>
      </c>
      <c r="E76" s="50"/>
      <c r="F76" s="45" t="str">
        <f t="shared" si="15"/>
        <v/>
      </c>
      <c r="G76" s="328"/>
      <c r="H76" s="45" t="str">
        <f t="shared" si="16"/>
        <v/>
      </c>
      <c r="I76" s="45" t="str">
        <f t="shared" si="17"/>
        <v/>
      </c>
      <c r="J76" s="224"/>
      <c r="K76" s="224"/>
      <c r="L76" s="224"/>
      <c r="M76" s="49"/>
      <c r="N76" s="246" t="str">
        <f>IF(C76="","",'OPĆI DIO'!$C$1)</f>
        <v/>
      </c>
      <c r="O76" s="40" t="str">
        <f t="shared" si="18"/>
        <v/>
      </c>
      <c r="P76" s="40" t="str">
        <f t="shared" si="19"/>
        <v/>
      </c>
      <c r="Q76" s="40" t="str">
        <f t="shared" si="20"/>
        <v/>
      </c>
      <c r="R76" s="40" t="str">
        <f t="shared" si="21"/>
        <v/>
      </c>
      <c r="S76" s="40" t="str">
        <f t="shared" si="22"/>
        <v/>
      </c>
      <c r="W76" s="40">
        <v>3831</v>
      </c>
      <c r="X76" s="40" t="s">
        <v>151</v>
      </c>
      <c r="Z76" s="204" t="str">
        <f t="shared" si="23"/>
        <v>38</v>
      </c>
      <c r="AA76" s="40" t="str">
        <f t="shared" si="24"/>
        <v>383</v>
      </c>
      <c r="AC76" s="236" t="s">
        <v>1550</v>
      </c>
      <c r="AD76" s="236" t="s">
        <v>2290</v>
      </c>
      <c r="AE76" s="40" t="s">
        <v>3933</v>
      </c>
      <c r="AF76" s="40" t="s">
        <v>3934</v>
      </c>
      <c r="AG76" s="40" t="s">
        <v>3949</v>
      </c>
      <c r="AH76" s="40" t="s">
        <v>3950</v>
      </c>
    </row>
    <row r="77" spans="1:34">
      <c r="A77" s="44" t="str">
        <f>IF(C77="","",VLOOKUP('OPĆI DIO'!$C$1,'OPĆI DIO'!$N$4:$W$137,10,FALSE))</f>
        <v>08006</v>
      </c>
      <c r="B77" s="44" t="str">
        <f>IF(C77="","",VLOOKUP('OPĆI DIO'!$C$1,'OPĆI DIO'!$N$4:$W$137,9,FALSE))</f>
        <v>Sveučilišta i veleučilišta u Republici Hrvatskoj</v>
      </c>
      <c r="C77" s="50">
        <v>52</v>
      </c>
      <c r="D77" s="45" t="str">
        <f t="shared" si="14"/>
        <v>Ostale pomoći</v>
      </c>
      <c r="E77" s="50">
        <v>3111</v>
      </c>
      <c r="F77" s="45" t="str">
        <f t="shared" si="15"/>
        <v>Plaće za redovan rad</v>
      </c>
      <c r="G77" s="328" t="s">
        <v>176</v>
      </c>
      <c r="H77" s="45" t="str">
        <f t="shared" si="16"/>
        <v>REDOVNA DJELATNOST SVEUČILIŠTA U OSIJEKU (IZ EVIDENCIJSKIH PRIHODA)</v>
      </c>
      <c r="I77" s="45" t="str">
        <f t="shared" si="17"/>
        <v>0942</v>
      </c>
      <c r="J77" s="224">
        <v>20000</v>
      </c>
      <c r="K77" s="224">
        <v>17600</v>
      </c>
      <c r="L77" s="224"/>
      <c r="M77" s="49"/>
      <c r="N77" s="246" t="str">
        <f>IF(C77="","",'OPĆI DIO'!$C$1)</f>
        <v>2292 SVEUČILIŠTE J. J. STROSSMAYERA U OSIJEKU - PRAVNI FAKULTET</v>
      </c>
      <c r="O77" s="40" t="str">
        <f t="shared" si="18"/>
        <v>311</v>
      </c>
      <c r="P77" s="40" t="str">
        <f t="shared" si="19"/>
        <v>31</v>
      </c>
      <c r="Q77" s="40" t="str">
        <f t="shared" si="20"/>
        <v>52</v>
      </c>
      <c r="R77" s="40" t="str">
        <f t="shared" si="21"/>
        <v>94</v>
      </c>
      <c r="S77" s="40" t="str">
        <f t="shared" si="22"/>
        <v>3</v>
      </c>
      <c r="W77" s="40">
        <v>3832</v>
      </c>
      <c r="X77" s="40" t="s">
        <v>191</v>
      </c>
      <c r="Z77" s="204" t="str">
        <f t="shared" si="23"/>
        <v>38</v>
      </c>
      <c r="AA77" s="40" t="str">
        <f t="shared" si="24"/>
        <v>383</v>
      </c>
      <c r="AC77" s="236" t="s">
        <v>4064</v>
      </c>
      <c r="AD77" s="236" t="s">
        <v>4065</v>
      </c>
      <c r="AE77" s="40" t="s">
        <v>3933</v>
      </c>
      <c r="AF77" s="40" t="s">
        <v>3934</v>
      </c>
      <c r="AG77" s="40" t="s">
        <v>3947</v>
      </c>
      <c r="AH77" s="40" t="s">
        <v>3957</v>
      </c>
    </row>
    <row r="78" spans="1:34">
      <c r="A78" s="44" t="str">
        <f>IF(C78="","",VLOOKUP('OPĆI DIO'!$C$1,'OPĆI DIO'!$N$4:$W$137,10,FALSE))</f>
        <v>08006</v>
      </c>
      <c r="B78" s="44" t="str">
        <f>IF(C78="","",VLOOKUP('OPĆI DIO'!$C$1,'OPĆI DIO'!$N$4:$W$137,9,FALSE))</f>
        <v>Sveučilišta i veleučilišta u Republici Hrvatskoj</v>
      </c>
      <c r="C78" s="50">
        <v>52</v>
      </c>
      <c r="D78" s="45" t="str">
        <f t="shared" si="14"/>
        <v>Ostale pomoći</v>
      </c>
      <c r="E78" s="50">
        <v>3121</v>
      </c>
      <c r="F78" s="45" t="str">
        <f t="shared" si="15"/>
        <v>Ostali rashodi za zaposlene</v>
      </c>
      <c r="G78" s="328" t="s">
        <v>176</v>
      </c>
      <c r="H78" s="45" t="str">
        <f t="shared" si="16"/>
        <v>REDOVNA DJELATNOST SVEUČILIŠTA U OSIJEKU (IZ EVIDENCIJSKIH PRIHODA)</v>
      </c>
      <c r="I78" s="45" t="str">
        <f t="shared" si="17"/>
        <v>0942</v>
      </c>
      <c r="J78" s="224">
        <v>600</v>
      </c>
      <c r="K78" s="224">
        <v>300</v>
      </c>
      <c r="L78" s="224"/>
      <c r="M78" s="49"/>
      <c r="N78" s="246" t="str">
        <f>IF(C78="","",'OPĆI DIO'!$C$1)</f>
        <v>2292 SVEUČILIŠTE J. J. STROSSMAYERA U OSIJEKU - PRAVNI FAKULTET</v>
      </c>
      <c r="O78" s="40" t="str">
        <f t="shared" si="18"/>
        <v>312</v>
      </c>
      <c r="P78" s="40" t="str">
        <f t="shared" si="19"/>
        <v>31</v>
      </c>
      <c r="Q78" s="40" t="str">
        <f t="shared" si="20"/>
        <v>52</v>
      </c>
      <c r="R78" s="40" t="str">
        <f t="shared" si="21"/>
        <v>94</v>
      </c>
      <c r="S78" s="40" t="str">
        <f t="shared" si="22"/>
        <v>3</v>
      </c>
      <c r="W78" s="40">
        <v>3833</v>
      </c>
      <c r="X78" s="40" t="s">
        <v>152</v>
      </c>
      <c r="Z78" s="204" t="str">
        <f t="shared" si="23"/>
        <v>38</v>
      </c>
      <c r="AA78" s="40" t="str">
        <f t="shared" si="24"/>
        <v>383</v>
      </c>
      <c r="AC78" s="236" t="s">
        <v>1348</v>
      </c>
      <c r="AD78" s="236" t="s">
        <v>1349</v>
      </c>
      <c r="AE78" s="40" t="s">
        <v>3921</v>
      </c>
      <c r="AF78" s="40" t="s">
        <v>3922</v>
      </c>
      <c r="AG78" s="40" t="s">
        <v>3947</v>
      </c>
      <c r="AH78" s="40" t="s">
        <v>3957</v>
      </c>
    </row>
    <row r="79" spans="1:34">
      <c r="A79" s="44" t="str">
        <f>IF(C79="","",VLOOKUP('OPĆI DIO'!$C$1,'OPĆI DIO'!$N$4:$W$137,10,FALSE))</f>
        <v>08006</v>
      </c>
      <c r="B79" s="44" t="str">
        <f>IF(C79="","",VLOOKUP('OPĆI DIO'!$C$1,'OPĆI DIO'!$N$4:$W$137,9,FALSE))</f>
        <v>Sveučilišta i veleučilišta u Republici Hrvatskoj</v>
      </c>
      <c r="C79" s="50">
        <v>52</v>
      </c>
      <c r="D79" s="45" t="str">
        <f t="shared" si="14"/>
        <v>Ostale pomoći</v>
      </c>
      <c r="E79" s="50">
        <v>3132</v>
      </c>
      <c r="F79" s="45" t="str">
        <f t="shared" si="15"/>
        <v>Doprinosi za obvezno zdravstveno osiguranje</v>
      </c>
      <c r="G79" s="328" t="s">
        <v>176</v>
      </c>
      <c r="H79" s="45" t="str">
        <f t="shared" si="16"/>
        <v>REDOVNA DJELATNOST SVEUČILIŠTA U OSIJEKU (IZ EVIDENCIJSKIH PRIHODA)</v>
      </c>
      <c r="I79" s="45" t="str">
        <f t="shared" si="17"/>
        <v>0942</v>
      </c>
      <c r="J79" s="224">
        <v>3100</v>
      </c>
      <c r="K79" s="224">
        <v>2800</v>
      </c>
      <c r="L79" s="224"/>
      <c r="M79" s="49"/>
      <c r="N79" s="246" t="str">
        <f>IF(C79="","",'OPĆI DIO'!$C$1)</f>
        <v>2292 SVEUČILIŠTE J. J. STROSSMAYERA U OSIJEKU - PRAVNI FAKULTET</v>
      </c>
      <c r="O79" s="40" t="str">
        <f t="shared" si="18"/>
        <v>313</v>
      </c>
      <c r="P79" s="40" t="str">
        <f t="shared" si="19"/>
        <v>31</v>
      </c>
      <c r="Q79" s="40" t="str">
        <f t="shared" si="20"/>
        <v>52</v>
      </c>
      <c r="R79" s="40" t="str">
        <f t="shared" si="21"/>
        <v>94</v>
      </c>
      <c r="S79" s="40" t="str">
        <f t="shared" si="22"/>
        <v>3</v>
      </c>
      <c r="W79" s="40">
        <v>3834</v>
      </c>
      <c r="X79" s="40" t="s">
        <v>153</v>
      </c>
      <c r="Z79" s="204" t="str">
        <f t="shared" si="23"/>
        <v>38</v>
      </c>
      <c r="AA79" s="40" t="str">
        <f t="shared" si="24"/>
        <v>383</v>
      </c>
      <c r="AC79" s="236" t="s">
        <v>1390</v>
      </c>
      <c r="AD79" s="236" t="s">
        <v>1391</v>
      </c>
      <c r="AE79" s="40" t="s">
        <v>3935</v>
      </c>
      <c r="AF79" s="40" t="s">
        <v>3936</v>
      </c>
      <c r="AG79" s="40" t="s">
        <v>3949</v>
      </c>
      <c r="AH79" s="40" t="s">
        <v>3950</v>
      </c>
    </row>
    <row r="80" spans="1:34">
      <c r="A80" s="44" t="str">
        <f>IF(C80="","",VLOOKUP('OPĆI DIO'!$C$1,'OPĆI DIO'!$N$4:$W$137,10,FALSE))</f>
        <v>08006</v>
      </c>
      <c r="B80" s="44" t="str">
        <f>IF(C80="","",VLOOKUP('OPĆI DIO'!$C$1,'OPĆI DIO'!$N$4:$W$137,9,FALSE))</f>
        <v>Sveučilišta i veleučilišta u Republici Hrvatskoj</v>
      </c>
      <c r="C80" s="50">
        <v>52</v>
      </c>
      <c r="D80" s="45" t="str">
        <f t="shared" si="14"/>
        <v>Ostale pomoći</v>
      </c>
      <c r="E80" s="50">
        <v>3211</v>
      </c>
      <c r="F80" s="45" t="str">
        <f t="shared" si="15"/>
        <v>Službena putovanja</v>
      </c>
      <c r="G80" s="328" t="s">
        <v>176</v>
      </c>
      <c r="H80" s="45" t="str">
        <f t="shared" si="16"/>
        <v>REDOVNA DJELATNOST SVEUČILIŠTA U OSIJEKU (IZ EVIDENCIJSKIH PRIHODA)</v>
      </c>
      <c r="I80" s="45" t="str">
        <f t="shared" si="17"/>
        <v>0942</v>
      </c>
      <c r="J80" s="224">
        <v>1000</v>
      </c>
      <c r="K80" s="224"/>
      <c r="L80" s="224"/>
      <c r="M80" s="49"/>
      <c r="N80" s="246" t="str">
        <f>IF(C80="","",'OPĆI DIO'!$C$1)</f>
        <v>2292 SVEUČILIŠTE J. J. STROSSMAYERA U OSIJEKU - PRAVNI FAKULTET</v>
      </c>
      <c r="O80" s="40" t="str">
        <f t="shared" si="18"/>
        <v>321</v>
      </c>
      <c r="P80" s="40" t="str">
        <f t="shared" si="19"/>
        <v>32</v>
      </c>
      <c r="Q80" s="40" t="str">
        <f t="shared" si="20"/>
        <v>52</v>
      </c>
      <c r="R80" s="40" t="str">
        <f t="shared" si="21"/>
        <v>94</v>
      </c>
      <c r="S80" s="40" t="str">
        <f t="shared" si="22"/>
        <v>3</v>
      </c>
      <c r="W80" s="40">
        <v>3835</v>
      </c>
      <c r="X80" s="40" t="s">
        <v>154</v>
      </c>
      <c r="Z80" s="204" t="str">
        <f t="shared" si="23"/>
        <v>38</v>
      </c>
      <c r="AA80" s="40" t="str">
        <f t="shared" si="24"/>
        <v>383</v>
      </c>
      <c r="AC80" s="236" t="s">
        <v>1390</v>
      </c>
      <c r="AD80" s="236" t="s">
        <v>1391</v>
      </c>
      <c r="AE80" s="40" t="s">
        <v>3921</v>
      </c>
      <c r="AF80" s="40" t="s">
        <v>3922</v>
      </c>
      <c r="AG80" s="40" t="s">
        <v>3947</v>
      </c>
      <c r="AH80" s="40" t="s">
        <v>3957</v>
      </c>
    </row>
    <row r="81" spans="1:34">
      <c r="A81" s="44" t="str">
        <f>IF(C81="","",VLOOKUP('OPĆI DIO'!$C$1,'OPĆI DIO'!$N$4:$W$137,10,FALSE))</f>
        <v>08006</v>
      </c>
      <c r="B81" s="44" t="str">
        <f>IF(C81="","",VLOOKUP('OPĆI DIO'!$C$1,'OPĆI DIO'!$N$4:$W$137,9,FALSE))</f>
        <v>Sveučilišta i veleučilišta u Republici Hrvatskoj</v>
      </c>
      <c r="C81" s="50">
        <v>52</v>
      </c>
      <c r="D81" s="45" t="str">
        <f t="shared" si="14"/>
        <v>Ostale pomoći</v>
      </c>
      <c r="E81" s="50">
        <v>3212</v>
      </c>
      <c r="F81" s="45" t="str">
        <f t="shared" si="15"/>
        <v>Naknade za prijevoz, za rad na terenu i odvojeni život</v>
      </c>
      <c r="G81" s="328" t="s">
        <v>176</v>
      </c>
      <c r="H81" s="45" t="str">
        <f t="shared" si="16"/>
        <v>REDOVNA DJELATNOST SVEUČILIŠTA U OSIJEKU (IZ EVIDENCIJSKIH PRIHODA)</v>
      </c>
      <c r="I81" s="45" t="str">
        <f t="shared" si="17"/>
        <v>0942</v>
      </c>
      <c r="J81" s="224">
        <v>300</v>
      </c>
      <c r="K81" s="224">
        <v>300</v>
      </c>
      <c r="L81" s="224"/>
      <c r="M81" s="49"/>
      <c r="N81" s="246" t="str">
        <f>IF(C81="","",'OPĆI DIO'!$C$1)</f>
        <v>2292 SVEUČILIŠTE J. J. STROSSMAYERA U OSIJEKU - PRAVNI FAKULTET</v>
      </c>
      <c r="O81" s="40" t="str">
        <f t="shared" si="18"/>
        <v>321</v>
      </c>
      <c r="P81" s="40" t="str">
        <f t="shared" si="19"/>
        <v>32</v>
      </c>
      <c r="Q81" s="40" t="str">
        <f t="shared" si="20"/>
        <v>52</v>
      </c>
      <c r="R81" s="40" t="str">
        <f t="shared" si="21"/>
        <v>94</v>
      </c>
      <c r="S81" s="40" t="str">
        <f t="shared" si="22"/>
        <v>3</v>
      </c>
      <c r="W81" s="90">
        <v>3861</v>
      </c>
      <c r="X81" s="40" t="s">
        <v>653</v>
      </c>
      <c r="Y81" s="90"/>
      <c r="Z81" s="204" t="str">
        <f>LEFT(W81,2)</f>
        <v>38</v>
      </c>
      <c r="AA81" s="90" t="str">
        <f>LEFT(W81,3)</f>
        <v>386</v>
      </c>
      <c r="AC81" s="236" t="s">
        <v>1392</v>
      </c>
      <c r="AD81" s="236" t="s">
        <v>1393</v>
      </c>
      <c r="AE81" s="40" t="s">
        <v>3921</v>
      </c>
      <c r="AF81" s="40" t="s">
        <v>3922</v>
      </c>
      <c r="AG81" s="40" t="s">
        <v>3947</v>
      </c>
      <c r="AH81" s="40" t="s">
        <v>3955</v>
      </c>
    </row>
    <row r="82" spans="1:34">
      <c r="A82" s="44" t="str">
        <f>IF(C82="","",VLOOKUP('OPĆI DIO'!$C$1,'OPĆI DIO'!$N$4:$W$137,10,FALSE))</f>
        <v>08006</v>
      </c>
      <c r="B82" s="44" t="str">
        <f>IF(C82="","",VLOOKUP('OPĆI DIO'!$C$1,'OPĆI DIO'!$N$4:$W$137,9,FALSE))</f>
        <v>Sveučilišta i veleučilišta u Republici Hrvatskoj</v>
      </c>
      <c r="C82" s="50">
        <v>52</v>
      </c>
      <c r="D82" s="45" t="str">
        <f t="shared" si="14"/>
        <v>Ostale pomoći</v>
      </c>
      <c r="E82" s="50">
        <v>3221</v>
      </c>
      <c r="F82" s="45" t="str">
        <f t="shared" si="15"/>
        <v>Uredski materijal i ostali materijalni rashodi</v>
      </c>
      <c r="G82" s="328" t="s">
        <v>176</v>
      </c>
      <c r="H82" s="45" t="str">
        <f t="shared" si="16"/>
        <v>REDOVNA DJELATNOST SVEUČILIŠTA U OSIJEKU (IZ EVIDENCIJSKIH PRIHODA)</v>
      </c>
      <c r="I82" s="45" t="str">
        <f t="shared" si="17"/>
        <v>0942</v>
      </c>
      <c r="J82" s="224">
        <v>300</v>
      </c>
      <c r="K82" s="224"/>
      <c r="L82" s="224"/>
      <c r="M82" s="49"/>
      <c r="N82" s="246" t="str">
        <f>IF(C82="","",'OPĆI DIO'!$C$1)</f>
        <v>2292 SVEUČILIŠTE J. J. STROSSMAYERA U OSIJEKU - PRAVNI FAKULTET</v>
      </c>
      <c r="O82" s="40" t="str">
        <f t="shared" si="18"/>
        <v>322</v>
      </c>
      <c r="P82" s="40" t="str">
        <f t="shared" si="19"/>
        <v>32</v>
      </c>
      <c r="Q82" s="40" t="str">
        <f t="shared" si="20"/>
        <v>52</v>
      </c>
      <c r="R82" s="40" t="str">
        <f t="shared" si="21"/>
        <v>94</v>
      </c>
      <c r="S82" s="40" t="str">
        <f t="shared" si="22"/>
        <v>3</v>
      </c>
      <c r="W82" s="89">
        <v>3862</v>
      </c>
      <c r="X82" s="40" t="s">
        <v>654</v>
      </c>
      <c r="Z82" s="204" t="str">
        <f>LEFT(W82,2)</f>
        <v>38</v>
      </c>
      <c r="AA82" s="40" t="str">
        <f>LEFT(W82,3)</f>
        <v>386</v>
      </c>
      <c r="AC82" s="236" t="s">
        <v>1396</v>
      </c>
      <c r="AD82" s="236" t="s">
        <v>765</v>
      </c>
      <c r="AE82" s="40" t="s">
        <v>3935</v>
      </c>
      <c r="AF82" s="40" t="s">
        <v>3936</v>
      </c>
      <c r="AG82" s="40" t="s">
        <v>3947</v>
      </c>
      <c r="AH82" s="40" t="s">
        <v>3955</v>
      </c>
    </row>
    <row r="83" spans="1:34">
      <c r="A83" s="44" t="str">
        <f>IF(C83="","",VLOOKUP('OPĆI DIO'!$C$1,'OPĆI DIO'!$N$4:$W$137,10,FALSE))</f>
        <v>08006</v>
      </c>
      <c r="B83" s="44" t="str">
        <f>IF(C83="","",VLOOKUP('OPĆI DIO'!$C$1,'OPĆI DIO'!$N$4:$W$137,9,FALSE))</f>
        <v>Sveučilišta i veleučilišta u Republici Hrvatskoj</v>
      </c>
      <c r="C83" s="50">
        <v>52</v>
      </c>
      <c r="D83" s="45" t="str">
        <f t="shared" si="14"/>
        <v>Ostale pomoći</v>
      </c>
      <c r="E83" s="50">
        <v>3231</v>
      </c>
      <c r="F83" s="45" t="str">
        <f t="shared" si="15"/>
        <v>Usluge telefona, pošte i prijevoza</v>
      </c>
      <c r="G83" s="328" t="s">
        <v>176</v>
      </c>
      <c r="H83" s="45" t="str">
        <f t="shared" si="16"/>
        <v>REDOVNA DJELATNOST SVEUČILIŠTA U OSIJEKU (IZ EVIDENCIJSKIH PRIHODA)</v>
      </c>
      <c r="I83" s="45" t="str">
        <f t="shared" si="17"/>
        <v>0942</v>
      </c>
      <c r="J83" s="224">
        <v>500</v>
      </c>
      <c r="K83" s="224"/>
      <c r="L83" s="224"/>
      <c r="M83" s="49"/>
      <c r="N83" s="246" t="str">
        <f>IF(C83="","",'OPĆI DIO'!$C$1)</f>
        <v>2292 SVEUČILIŠTE J. J. STROSSMAYERA U OSIJEKU - PRAVNI FAKULTET</v>
      </c>
      <c r="O83" s="40" t="str">
        <f t="shared" si="18"/>
        <v>323</v>
      </c>
      <c r="P83" s="40" t="str">
        <f t="shared" si="19"/>
        <v>32</v>
      </c>
      <c r="Q83" s="40" t="str">
        <f t="shared" si="20"/>
        <v>52</v>
      </c>
      <c r="R83" s="40" t="str">
        <f t="shared" si="21"/>
        <v>94</v>
      </c>
      <c r="S83" s="40" t="str">
        <f t="shared" si="22"/>
        <v>3</v>
      </c>
      <c r="W83" s="89">
        <v>3863</v>
      </c>
      <c r="X83" s="40" t="s">
        <v>655</v>
      </c>
      <c r="Z83" s="204" t="str">
        <f>LEFT(W83,2)</f>
        <v>38</v>
      </c>
      <c r="AA83" s="40" t="str">
        <f>LEFT(W83,3)</f>
        <v>386</v>
      </c>
      <c r="AC83" s="236" t="s">
        <v>1396</v>
      </c>
      <c r="AD83" s="236" t="s">
        <v>765</v>
      </c>
      <c r="AE83" s="40" t="s">
        <v>3921</v>
      </c>
      <c r="AF83" s="40" t="s">
        <v>3922</v>
      </c>
      <c r="AG83" s="40" t="s">
        <v>3947</v>
      </c>
      <c r="AH83" s="40" t="s">
        <v>3955</v>
      </c>
    </row>
    <row r="84" spans="1:34">
      <c r="A84" s="44" t="str">
        <f>IF(C84="","",VLOOKUP('OPĆI DIO'!$C$1,'OPĆI DIO'!$N$4:$W$137,10,FALSE))</f>
        <v>08006</v>
      </c>
      <c r="B84" s="44" t="str">
        <f>IF(C84="","",VLOOKUP('OPĆI DIO'!$C$1,'OPĆI DIO'!$N$4:$W$137,9,FALSE))</f>
        <v>Sveučilišta i veleučilišta u Republici Hrvatskoj</v>
      </c>
      <c r="C84" s="50">
        <v>52</v>
      </c>
      <c r="D84" s="45" t="str">
        <f t="shared" si="14"/>
        <v>Ostale pomoći</v>
      </c>
      <c r="E84" s="50">
        <v>3234</v>
      </c>
      <c r="F84" s="45" t="str">
        <f t="shared" si="15"/>
        <v>Komunalne usluge</v>
      </c>
      <c r="G84" s="328" t="s">
        <v>176</v>
      </c>
      <c r="H84" s="45" t="str">
        <f t="shared" si="16"/>
        <v>REDOVNA DJELATNOST SVEUČILIŠTA U OSIJEKU (IZ EVIDENCIJSKIH PRIHODA)</v>
      </c>
      <c r="I84" s="45" t="str">
        <f t="shared" si="17"/>
        <v>0942</v>
      </c>
      <c r="J84" s="224">
        <v>400</v>
      </c>
      <c r="K84" s="224"/>
      <c r="L84" s="224"/>
      <c r="M84" s="49"/>
      <c r="N84" s="246" t="str">
        <f>IF(C84="","",'OPĆI DIO'!$C$1)</f>
        <v>2292 SVEUČILIŠTE J. J. STROSSMAYERA U OSIJEKU - PRAVNI FAKULTET</v>
      </c>
      <c r="O84" s="40" t="str">
        <f t="shared" si="18"/>
        <v>323</v>
      </c>
      <c r="P84" s="40" t="str">
        <f t="shared" si="19"/>
        <v>32</v>
      </c>
      <c r="Q84" s="40" t="str">
        <f t="shared" si="20"/>
        <v>52</v>
      </c>
      <c r="R84" s="40" t="str">
        <f t="shared" si="21"/>
        <v>94</v>
      </c>
      <c r="S84" s="40" t="str">
        <f t="shared" si="22"/>
        <v>3</v>
      </c>
      <c r="W84" s="40">
        <v>4111</v>
      </c>
      <c r="X84" s="40" t="s">
        <v>155</v>
      </c>
      <c r="Z84" s="204" t="str">
        <f t="shared" ref="Z84:Z101" si="25">LEFT(W84,2)</f>
        <v>41</v>
      </c>
      <c r="AA84" s="40" t="str">
        <f t="shared" ref="AA84:AA118" si="26">LEFT(W84,3)</f>
        <v>411</v>
      </c>
      <c r="AC84" s="236" t="s">
        <v>1190</v>
      </c>
      <c r="AD84" s="236" t="s">
        <v>1191</v>
      </c>
      <c r="AE84" s="40" t="s">
        <v>3921</v>
      </c>
      <c r="AF84" s="40" t="s">
        <v>3922</v>
      </c>
      <c r="AG84" s="40" t="s">
        <v>3947</v>
      </c>
      <c r="AH84" s="40" t="s">
        <v>3955</v>
      </c>
    </row>
    <row r="85" spans="1:34">
      <c r="A85" s="44" t="str">
        <f>IF(C85="","",VLOOKUP('OPĆI DIO'!$C$1,'OPĆI DIO'!$N$4:$W$137,10,FALSE))</f>
        <v>08006</v>
      </c>
      <c r="B85" s="44" t="str">
        <f>IF(C85="","",VLOOKUP('OPĆI DIO'!$C$1,'OPĆI DIO'!$N$4:$W$137,9,FALSE))</f>
        <v>Sveučilišta i veleučilišta u Republici Hrvatskoj</v>
      </c>
      <c r="C85" s="50">
        <v>52</v>
      </c>
      <c r="D85" s="45" t="str">
        <f t="shared" si="14"/>
        <v>Ostale pomoći</v>
      </c>
      <c r="E85" s="50">
        <v>3235</v>
      </c>
      <c r="F85" s="45" t="str">
        <f t="shared" si="15"/>
        <v>Zakupnine i najamnine</v>
      </c>
      <c r="G85" s="328" t="s">
        <v>176</v>
      </c>
      <c r="H85" s="45" t="str">
        <f t="shared" si="16"/>
        <v>REDOVNA DJELATNOST SVEUČILIŠTA U OSIJEKU (IZ EVIDENCIJSKIH PRIHODA)</v>
      </c>
      <c r="I85" s="45" t="str">
        <f t="shared" si="17"/>
        <v>0942</v>
      </c>
      <c r="J85" s="224">
        <v>14200</v>
      </c>
      <c r="K85" s="224"/>
      <c r="L85" s="224"/>
      <c r="M85" s="49"/>
      <c r="N85" s="246" t="str">
        <f>IF(C85="","",'OPĆI DIO'!$C$1)</f>
        <v>2292 SVEUČILIŠTE J. J. STROSSMAYERA U OSIJEKU - PRAVNI FAKULTET</v>
      </c>
      <c r="O85" s="40" t="str">
        <f t="shared" si="18"/>
        <v>323</v>
      </c>
      <c r="P85" s="40" t="str">
        <f t="shared" si="19"/>
        <v>32</v>
      </c>
      <c r="Q85" s="40" t="str">
        <f t="shared" si="20"/>
        <v>52</v>
      </c>
      <c r="R85" s="40" t="str">
        <f t="shared" si="21"/>
        <v>94</v>
      </c>
      <c r="S85" s="40" t="str">
        <f t="shared" si="22"/>
        <v>3</v>
      </c>
      <c r="W85" s="40">
        <v>4113</v>
      </c>
      <c r="X85" s="40" t="s">
        <v>189</v>
      </c>
      <c r="Z85" s="204" t="str">
        <f t="shared" si="25"/>
        <v>41</v>
      </c>
      <c r="AA85" s="40" t="str">
        <f t="shared" si="26"/>
        <v>411</v>
      </c>
      <c r="AC85" s="236" t="s">
        <v>4066</v>
      </c>
      <c r="AD85" s="236" t="s">
        <v>4067</v>
      </c>
      <c r="AE85" s="40" t="s">
        <v>3921</v>
      </c>
      <c r="AF85" s="40" t="s">
        <v>3922</v>
      </c>
      <c r="AG85" s="40" t="s">
        <v>3947</v>
      </c>
      <c r="AH85" s="40" t="s">
        <v>3955</v>
      </c>
    </row>
    <row r="86" spans="1:34">
      <c r="A86" s="44" t="str">
        <f>IF(C86="","",VLOOKUP('OPĆI DIO'!$C$1,'OPĆI DIO'!$N$4:$W$137,10,FALSE))</f>
        <v>08006</v>
      </c>
      <c r="B86" s="44" t="str">
        <f>IF(C86="","",VLOOKUP('OPĆI DIO'!$C$1,'OPĆI DIO'!$N$4:$W$137,9,FALSE))</f>
        <v>Sveučilišta i veleučilišta u Republici Hrvatskoj</v>
      </c>
      <c r="C86" s="50">
        <v>52</v>
      </c>
      <c r="D86" s="45" t="str">
        <f t="shared" si="14"/>
        <v>Ostale pomoći</v>
      </c>
      <c r="E86" s="50">
        <v>3237</v>
      </c>
      <c r="F86" s="45" t="str">
        <f t="shared" si="15"/>
        <v>Intelektualne i osobne usluge</v>
      </c>
      <c r="G86" s="328" t="s">
        <v>176</v>
      </c>
      <c r="H86" s="45" t="str">
        <f t="shared" si="16"/>
        <v>REDOVNA DJELATNOST SVEUČILIŠTA U OSIJEKU (IZ EVIDENCIJSKIH PRIHODA)</v>
      </c>
      <c r="I86" s="45" t="str">
        <f t="shared" si="17"/>
        <v>0942</v>
      </c>
      <c r="J86" s="224">
        <v>4000</v>
      </c>
      <c r="K86" s="224"/>
      <c r="L86" s="224"/>
      <c r="M86" s="49"/>
      <c r="N86" s="246" t="str">
        <f>IF(C86="","",'OPĆI DIO'!$C$1)</f>
        <v>2292 SVEUČILIŠTE J. J. STROSSMAYERA U OSIJEKU - PRAVNI FAKULTET</v>
      </c>
      <c r="O86" s="40" t="str">
        <f t="shared" si="18"/>
        <v>323</v>
      </c>
      <c r="P86" s="40" t="str">
        <f t="shared" si="19"/>
        <v>32</v>
      </c>
      <c r="Q86" s="40" t="str">
        <f t="shared" si="20"/>
        <v>52</v>
      </c>
      <c r="R86" s="40" t="str">
        <f t="shared" si="21"/>
        <v>94</v>
      </c>
      <c r="S86" s="40" t="str">
        <f t="shared" si="22"/>
        <v>3</v>
      </c>
      <c r="W86" s="40">
        <v>4122</v>
      </c>
      <c r="X86" s="40" t="s">
        <v>156</v>
      </c>
      <c r="Z86" s="204" t="str">
        <f t="shared" si="25"/>
        <v>41</v>
      </c>
      <c r="AA86" s="40" t="str">
        <f t="shared" si="26"/>
        <v>412</v>
      </c>
      <c r="AC86" s="236" t="s">
        <v>1526</v>
      </c>
      <c r="AD86" s="236" t="s">
        <v>1527</v>
      </c>
      <c r="AE86" s="40" t="s">
        <v>3921</v>
      </c>
      <c r="AF86" s="40" t="s">
        <v>3922</v>
      </c>
      <c r="AG86" s="40" t="s">
        <v>3947</v>
      </c>
      <c r="AH86" s="40" t="s">
        <v>3957</v>
      </c>
    </row>
    <row r="87" spans="1:34">
      <c r="A87" s="44" t="str">
        <f>IF(C87="","",VLOOKUP('OPĆI DIO'!$C$1,'OPĆI DIO'!$N$4:$W$137,10,FALSE))</f>
        <v>08006</v>
      </c>
      <c r="B87" s="44" t="str">
        <f>IF(C87="","",VLOOKUP('OPĆI DIO'!$C$1,'OPĆI DIO'!$N$4:$W$137,9,FALSE))</f>
        <v>Sveučilišta i veleučilišta u Republici Hrvatskoj</v>
      </c>
      <c r="C87" s="50">
        <v>52</v>
      </c>
      <c r="D87" s="45" t="str">
        <f t="shared" si="14"/>
        <v>Ostale pomoći</v>
      </c>
      <c r="E87" s="50">
        <v>3239</v>
      </c>
      <c r="F87" s="45" t="str">
        <f t="shared" si="15"/>
        <v>Ostale usluge</v>
      </c>
      <c r="G87" s="328" t="s">
        <v>176</v>
      </c>
      <c r="H87" s="45" t="str">
        <f t="shared" si="16"/>
        <v>REDOVNA DJELATNOST SVEUČILIŠTA U OSIJEKU (IZ EVIDENCIJSKIH PRIHODA)</v>
      </c>
      <c r="I87" s="45" t="str">
        <f t="shared" si="17"/>
        <v>0942</v>
      </c>
      <c r="J87" s="224">
        <v>1000</v>
      </c>
      <c r="K87" s="224"/>
      <c r="L87" s="224"/>
      <c r="M87" s="49"/>
      <c r="N87" s="246" t="str">
        <f>IF(C87="","",'OPĆI DIO'!$C$1)</f>
        <v>2292 SVEUČILIŠTE J. J. STROSSMAYERA U OSIJEKU - PRAVNI FAKULTET</v>
      </c>
      <c r="O87" s="40" t="str">
        <f t="shared" si="18"/>
        <v>323</v>
      </c>
      <c r="P87" s="40" t="str">
        <f t="shared" si="19"/>
        <v>32</v>
      </c>
      <c r="Q87" s="40" t="str">
        <f t="shared" si="20"/>
        <v>52</v>
      </c>
      <c r="R87" s="40" t="str">
        <f t="shared" si="21"/>
        <v>94</v>
      </c>
      <c r="S87" s="40" t="str">
        <f t="shared" si="22"/>
        <v>3</v>
      </c>
      <c r="W87" s="40">
        <v>4123</v>
      </c>
      <c r="X87" s="40" t="s">
        <v>127</v>
      </c>
      <c r="Z87" s="204" t="str">
        <f t="shared" si="25"/>
        <v>41</v>
      </c>
      <c r="AA87" s="40" t="str">
        <f t="shared" si="26"/>
        <v>412</v>
      </c>
      <c r="AC87" s="236" t="s">
        <v>1535</v>
      </c>
      <c r="AD87" s="236" t="s">
        <v>1536</v>
      </c>
      <c r="AE87" s="40" t="s">
        <v>3921</v>
      </c>
      <c r="AF87" s="40" t="s">
        <v>3922</v>
      </c>
      <c r="AG87" s="40" t="s">
        <v>3949</v>
      </c>
      <c r="AH87" s="40" t="s">
        <v>3950</v>
      </c>
    </row>
    <row r="88" spans="1:34">
      <c r="A88" s="44" t="str">
        <f>IF(C88="","",VLOOKUP('OPĆI DIO'!$C$1,'OPĆI DIO'!$N$4:$W$137,10,FALSE))</f>
        <v>08006</v>
      </c>
      <c r="B88" s="44" t="str">
        <f>IF(C88="","",VLOOKUP('OPĆI DIO'!$C$1,'OPĆI DIO'!$N$4:$W$137,9,FALSE))</f>
        <v>Sveučilišta i veleučilišta u Republici Hrvatskoj</v>
      </c>
      <c r="C88" s="50">
        <v>52</v>
      </c>
      <c r="D88" s="45" t="str">
        <f t="shared" si="14"/>
        <v>Ostale pomoći</v>
      </c>
      <c r="E88" s="50">
        <v>3241</v>
      </c>
      <c r="F88" s="45" t="str">
        <f t="shared" si="15"/>
        <v>Naknade troškova osobama izvan radnog odnosa</v>
      </c>
      <c r="G88" s="328" t="s">
        <v>176</v>
      </c>
      <c r="H88" s="45" t="str">
        <f t="shared" si="16"/>
        <v>REDOVNA DJELATNOST SVEUČILIŠTA U OSIJEKU (IZ EVIDENCIJSKIH PRIHODA)</v>
      </c>
      <c r="I88" s="45" t="str">
        <f t="shared" si="17"/>
        <v>0942</v>
      </c>
      <c r="J88" s="224">
        <v>2490</v>
      </c>
      <c r="K88" s="224"/>
      <c r="L88" s="224"/>
      <c r="M88" s="49"/>
      <c r="N88" s="246" t="str">
        <f>IF(C88="","",'OPĆI DIO'!$C$1)</f>
        <v>2292 SVEUČILIŠTE J. J. STROSSMAYERA U OSIJEKU - PRAVNI FAKULTET</v>
      </c>
      <c r="O88" s="40" t="str">
        <f t="shared" si="18"/>
        <v>324</v>
      </c>
      <c r="P88" s="40" t="str">
        <f t="shared" si="19"/>
        <v>32</v>
      </c>
      <c r="Q88" s="40" t="str">
        <f t="shared" si="20"/>
        <v>52</v>
      </c>
      <c r="R88" s="40" t="str">
        <f t="shared" si="21"/>
        <v>94</v>
      </c>
      <c r="S88" s="40" t="str">
        <f t="shared" si="22"/>
        <v>3</v>
      </c>
      <c r="W88" s="40">
        <v>4124</v>
      </c>
      <c r="X88" s="40" t="s">
        <v>113</v>
      </c>
      <c r="Z88" s="204" t="str">
        <f t="shared" si="25"/>
        <v>41</v>
      </c>
      <c r="AA88" s="40" t="str">
        <f t="shared" si="26"/>
        <v>412</v>
      </c>
      <c r="AC88" s="236" t="s">
        <v>1553</v>
      </c>
      <c r="AD88" s="236" t="s">
        <v>1554</v>
      </c>
      <c r="AE88" s="40" t="s">
        <v>3921</v>
      </c>
      <c r="AF88" s="40" t="s">
        <v>3922</v>
      </c>
      <c r="AG88" s="40" t="s">
        <v>3947</v>
      </c>
      <c r="AH88" s="40" t="s">
        <v>3957</v>
      </c>
    </row>
    <row r="89" spans="1:34">
      <c r="A89" s="44" t="str">
        <f>IF(C89="","",VLOOKUP('OPĆI DIO'!$C$1,'OPĆI DIO'!$N$4:$W$137,10,FALSE))</f>
        <v>08006</v>
      </c>
      <c r="B89" s="44" t="str">
        <f>IF(C89="","",VLOOKUP('OPĆI DIO'!$C$1,'OPĆI DIO'!$N$4:$W$137,9,FALSE))</f>
        <v>Sveučilišta i veleučilišta u Republici Hrvatskoj</v>
      </c>
      <c r="C89" s="50">
        <v>52</v>
      </c>
      <c r="D89" s="45" t="str">
        <f t="shared" si="14"/>
        <v>Ostale pomoći</v>
      </c>
      <c r="E89" s="50">
        <v>3293</v>
      </c>
      <c r="F89" s="45" t="str">
        <f t="shared" si="15"/>
        <v>Reprezentacija</v>
      </c>
      <c r="G89" s="328" t="s">
        <v>176</v>
      </c>
      <c r="H89" s="45" t="str">
        <f t="shared" si="16"/>
        <v>REDOVNA DJELATNOST SVEUČILIŠTA U OSIJEKU (IZ EVIDENCIJSKIH PRIHODA)</v>
      </c>
      <c r="I89" s="45" t="str">
        <f t="shared" si="17"/>
        <v>0942</v>
      </c>
      <c r="J89" s="224">
        <v>1000</v>
      </c>
      <c r="K89" s="224"/>
      <c r="L89" s="224"/>
      <c r="M89" s="49"/>
      <c r="N89" s="246" t="str">
        <f>IF(C89="","",'OPĆI DIO'!$C$1)</f>
        <v>2292 SVEUČILIŠTE J. J. STROSSMAYERA U OSIJEKU - PRAVNI FAKULTET</v>
      </c>
      <c r="O89" s="40" t="str">
        <f t="shared" si="18"/>
        <v>329</v>
      </c>
      <c r="P89" s="40" t="str">
        <f t="shared" si="19"/>
        <v>32</v>
      </c>
      <c r="Q89" s="40" t="str">
        <f t="shared" si="20"/>
        <v>52</v>
      </c>
      <c r="R89" s="40" t="str">
        <f t="shared" si="21"/>
        <v>94</v>
      </c>
      <c r="S89" s="40" t="str">
        <f t="shared" si="22"/>
        <v>3</v>
      </c>
      <c r="W89" s="40">
        <v>4126</v>
      </c>
      <c r="X89" s="40" t="s">
        <v>157</v>
      </c>
      <c r="Z89" s="204" t="str">
        <f t="shared" si="25"/>
        <v>41</v>
      </c>
      <c r="AA89" s="40" t="str">
        <f t="shared" si="26"/>
        <v>412</v>
      </c>
      <c r="AC89" s="236" t="s">
        <v>1557</v>
      </c>
      <c r="AD89" s="236" t="s">
        <v>1558</v>
      </c>
      <c r="AE89" s="40" t="s">
        <v>3921</v>
      </c>
      <c r="AF89" s="40" t="s">
        <v>3922</v>
      </c>
      <c r="AG89" s="40" t="s">
        <v>3947</v>
      </c>
      <c r="AH89" s="40" t="s">
        <v>3957</v>
      </c>
    </row>
    <row r="90" spans="1:34">
      <c r="A90" s="44" t="str">
        <f>IF(C90="","",VLOOKUP('OPĆI DIO'!$C$1,'OPĆI DIO'!$N$4:$W$137,10,FALSE))</f>
        <v>08006</v>
      </c>
      <c r="B90" s="44" t="str">
        <f>IF(C90="","",VLOOKUP('OPĆI DIO'!$C$1,'OPĆI DIO'!$N$4:$W$137,9,FALSE))</f>
        <v>Sveučilišta i veleučilišta u Republici Hrvatskoj</v>
      </c>
      <c r="C90" s="50">
        <v>52</v>
      </c>
      <c r="D90" s="45" t="str">
        <f t="shared" si="14"/>
        <v>Ostale pomoći</v>
      </c>
      <c r="E90" s="50">
        <v>3299</v>
      </c>
      <c r="F90" s="45" t="str">
        <f t="shared" si="15"/>
        <v>Ostali nespomenuti rashodi poslovanja</v>
      </c>
      <c r="G90" s="328" t="s">
        <v>176</v>
      </c>
      <c r="H90" s="45" t="str">
        <f t="shared" si="16"/>
        <v>REDOVNA DJELATNOST SVEUČILIŠTA U OSIJEKU (IZ EVIDENCIJSKIH PRIHODA)</v>
      </c>
      <c r="I90" s="45" t="str">
        <f t="shared" si="17"/>
        <v>0942</v>
      </c>
      <c r="J90" s="224">
        <v>100</v>
      </c>
      <c r="K90" s="224"/>
      <c r="L90" s="224"/>
      <c r="M90" s="49"/>
      <c r="N90" s="246" t="str">
        <f>IF(C90="","",'OPĆI DIO'!$C$1)</f>
        <v>2292 SVEUČILIŠTE J. J. STROSSMAYERA U OSIJEKU - PRAVNI FAKULTET</v>
      </c>
      <c r="O90" s="40" t="str">
        <f t="shared" si="18"/>
        <v>329</v>
      </c>
      <c r="P90" s="40" t="str">
        <f t="shared" si="19"/>
        <v>32</v>
      </c>
      <c r="Q90" s="40" t="str">
        <f t="shared" si="20"/>
        <v>52</v>
      </c>
      <c r="R90" s="40" t="str">
        <f t="shared" si="21"/>
        <v>94</v>
      </c>
      <c r="S90" s="40" t="str">
        <f t="shared" si="22"/>
        <v>3</v>
      </c>
      <c r="W90" s="40">
        <v>4211</v>
      </c>
      <c r="X90" s="40" t="s">
        <v>171</v>
      </c>
      <c r="Z90" s="204" t="str">
        <f t="shared" si="25"/>
        <v>42</v>
      </c>
      <c r="AA90" s="40" t="str">
        <f t="shared" si="26"/>
        <v>421</v>
      </c>
      <c r="AC90" s="236" t="s">
        <v>1560</v>
      </c>
      <c r="AD90" s="236" t="s">
        <v>2293</v>
      </c>
      <c r="AE90" s="40" t="s">
        <v>3921</v>
      </c>
      <c r="AF90" s="40" t="s">
        <v>3922</v>
      </c>
      <c r="AG90" s="40" t="s">
        <v>3947</v>
      </c>
      <c r="AH90" s="40" t="s">
        <v>3957</v>
      </c>
    </row>
    <row r="91" spans="1:34">
      <c r="A91" s="44" t="str">
        <f>IF(C91="","",VLOOKUP('OPĆI DIO'!$C$1,'OPĆI DIO'!$N$4:$W$137,10,FALSE))</f>
        <v>08006</v>
      </c>
      <c r="B91" s="44" t="str">
        <f>IF(C91="","",VLOOKUP('OPĆI DIO'!$C$1,'OPĆI DIO'!$N$4:$W$137,9,FALSE))</f>
        <v>Sveučilišta i veleučilišta u Republici Hrvatskoj</v>
      </c>
      <c r="C91" s="50">
        <v>52</v>
      </c>
      <c r="D91" s="45" t="str">
        <f t="shared" si="14"/>
        <v>Ostale pomoći</v>
      </c>
      <c r="E91" s="50">
        <v>4221</v>
      </c>
      <c r="F91" s="45" t="str">
        <f t="shared" si="15"/>
        <v>Uredska oprema i namještaj</v>
      </c>
      <c r="G91" s="328" t="s">
        <v>176</v>
      </c>
      <c r="H91" s="45" t="str">
        <f t="shared" si="16"/>
        <v>REDOVNA DJELATNOST SVEUČILIŠTA U OSIJEKU (IZ EVIDENCIJSKIH PRIHODA)</v>
      </c>
      <c r="I91" s="45" t="str">
        <f t="shared" si="17"/>
        <v>0942</v>
      </c>
      <c r="J91" s="224">
        <v>2000</v>
      </c>
      <c r="K91" s="224"/>
      <c r="L91" s="224"/>
      <c r="M91" s="49"/>
      <c r="N91" s="246" t="str">
        <f>IF(C91="","",'OPĆI DIO'!$C$1)</f>
        <v>2292 SVEUČILIŠTE J. J. STROSSMAYERA U OSIJEKU - PRAVNI FAKULTET</v>
      </c>
      <c r="O91" s="40" t="str">
        <f t="shared" si="18"/>
        <v>422</v>
      </c>
      <c r="P91" s="40" t="str">
        <f t="shared" si="19"/>
        <v>42</v>
      </c>
      <c r="Q91" s="40" t="str">
        <f t="shared" si="20"/>
        <v>52</v>
      </c>
      <c r="R91" s="40" t="str">
        <f t="shared" si="21"/>
        <v>94</v>
      </c>
      <c r="S91" s="40" t="str">
        <f t="shared" si="22"/>
        <v>4</v>
      </c>
      <c r="W91" s="40">
        <v>4212</v>
      </c>
      <c r="X91" s="40" t="s">
        <v>59</v>
      </c>
      <c r="Z91" s="204" t="str">
        <f t="shared" si="25"/>
        <v>42</v>
      </c>
      <c r="AA91" s="40" t="str">
        <f t="shared" si="26"/>
        <v>421</v>
      </c>
      <c r="AC91" s="236" t="s">
        <v>1397</v>
      </c>
      <c r="AD91" s="236" t="s">
        <v>1398</v>
      </c>
      <c r="AE91" s="40" t="s">
        <v>3935</v>
      </c>
      <c r="AF91" s="40" t="s">
        <v>3936</v>
      </c>
      <c r="AG91" s="40" t="s">
        <v>3949</v>
      </c>
      <c r="AH91" s="40" t="s">
        <v>3950</v>
      </c>
    </row>
    <row r="92" spans="1:34">
      <c r="A92" s="44" t="str">
        <f>IF(C92="","",VLOOKUP('OPĆI DIO'!$C$1,'OPĆI DIO'!$N$4:$W$137,10,FALSE))</f>
        <v/>
      </c>
      <c r="B92" s="44" t="str">
        <f>IF(C92="","",VLOOKUP('OPĆI DIO'!$C$1,'OPĆI DIO'!$N$4:$W$137,9,FALSE))</f>
        <v/>
      </c>
      <c r="C92" s="50"/>
      <c r="D92" s="45" t="str">
        <f t="shared" si="14"/>
        <v/>
      </c>
      <c r="E92" s="50"/>
      <c r="F92" s="45" t="str">
        <f t="shared" si="15"/>
        <v/>
      </c>
      <c r="G92" s="328"/>
      <c r="H92" s="45" t="str">
        <f t="shared" si="16"/>
        <v/>
      </c>
      <c r="I92" s="45" t="str">
        <f t="shared" si="17"/>
        <v/>
      </c>
      <c r="J92" s="224"/>
      <c r="K92" s="224"/>
      <c r="L92" s="224"/>
      <c r="M92" s="49"/>
      <c r="N92" s="246" t="str">
        <f>IF(C92="","",'OPĆI DIO'!$C$1)</f>
        <v/>
      </c>
      <c r="O92" s="40" t="str">
        <f t="shared" si="18"/>
        <v/>
      </c>
      <c r="P92" s="40" t="str">
        <f t="shared" si="19"/>
        <v/>
      </c>
      <c r="Q92" s="40" t="str">
        <f t="shared" si="20"/>
        <v/>
      </c>
      <c r="R92" s="40" t="str">
        <f t="shared" si="21"/>
        <v/>
      </c>
      <c r="S92" s="40" t="str">
        <f t="shared" si="22"/>
        <v/>
      </c>
      <c r="W92" s="40">
        <v>4213</v>
      </c>
      <c r="X92" s="40" t="s">
        <v>158</v>
      </c>
      <c r="Z92" s="204" t="str">
        <f t="shared" si="25"/>
        <v>42</v>
      </c>
      <c r="AA92" s="40" t="str">
        <f t="shared" si="26"/>
        <v>421</v>
      </c>
      <c r="AC92" s="236" t="s">
        <v>1397</v>
      </c>
      <c r="AD92" s="236" t="s">
        <v>1398</v>
      </c>
      <c r="AE92" s="40" t="s">
        <v>3937</v>
      </c>
      <c r="AF92" s="40" t="s">
        <v>3938</v>
      </c>
      <c r="AG92" s="40" t="s">
        <v>3949</v>
      </c>
      <c r="AH92" s="40" t="s">
        <v>3950</v>
      </c>
    </row>
    <row r="93" spans="1:34">
      <c r="A93" s="44" t="str">
        <f>IF(C93="","",VLOOKUP('OPĆI DIO'!$C$1,'OPĆI DIO'!$N$4:$W$137,10,FALSE))</f>
        <v/>
      </c>
      <c r="B93" s="44" t="str">
        <f>IF(C93="","",VLOOKUP('OPĆI DIO'!$C$1,'OPĆI DIO'!$N$4:$W$137,9,FALSE))</f>
        <v/>
      </c>
      <c r="C93" s="50"/>
      <c r="D93" s="45" t="str">
        <f t="shared" si="14"/>
        <v/>
      </c>
      <c r="E93" s="50"/>
      <c r="F93" s="45" t="str">
        <f t="shared" si="15"/>
        <v/>
      </c>
      <c r="G93" s="329"/>
      <c r="H93" s="45" t="str">
        <f t="shared" si="16"/>
        <v/>
      </c>
      <c r="I93" s="45" t="str">
        <f t="shared" si="17"/>
        <v/>
      </c>
      <c r="J93" s="224"/>
      <c r="K93" s="224"/>
      <c r="L93" s="224"/>
      <c r="M93" s="49"/>
      <c r="N93" s="246" t="str">
        <f>IF(C93="","",'OPĆI DIO'!$C$1)</f>
        <v/>
      </c>
      <c r="O93" s="40" t="str">
        <f t="shared" si="18"/>
        <v/>
      </c>
      <c r="P93" s="40" t="str">
        <f t="shared" si="19"/>
        <v/>
      </c>
      <c r="Q93" s="40" t="str">
        <f t="shared" si="20"/>
        <v/>
      </c>
      <c r="R93" s="40" t="str">
        <f t="shared" si="21"/>
        <v/>
      </c>
      <c r="S93" s="40" t="str">
        <f t="shared" si="22"/>
        <v/>
      </c>
      <c r="W93" s="40">
        <v>4214</v>
      </c>
      <c r="X93" s="40" t="s">
        <v>159</v>
      </c>
      <c r="Z93" s="204" t="str">
        <f t="shared" si="25"/>
        <v>42</v>
      </c>
      <c r="AA93" s="40" t="str">
        <f t="shared" si="26"/>
        <v>421</v>
      </c>
      <c r="AC93" s="236" t="s">
        <v>1401</v>
      </c>
      <c r="AD93" s="236" t="s">
        <v>1402</v>
      </c>
      <c r="AE93" s="40" t="s">
        <v>3937</v>
      </c>
      <c r="AF93" s="40" t="s">
        <v>3938</v>
      </c>
      <c r="AG93" s="40" t="s">
        <v>3949</v>
      </c>
      <c r="AH93" s="40" t="s">
        <v>3950</v>
      </c>
    </row>
    <row r="94" spans="1:34">
      <c r="A94" s="44" t="str">
        <f>IF(C94="","",VLOOKUP('OPĆI DIO'!$C$1,'OPĆI DIO'!$N$4:$W$137,10,FALSE))</f>
        <v/>
      </c>
      <c r="B94" s="44" t="str">
        <f>IF(C94="","",VLOOKUP('OPĆI DIO'!$C$1,'OPĆI DIO'!$N$4:$W$137,9,FALSE))</f>
        <v/>
      </c>
      <c r="C94" s="50"/>
      <c r="D94" s="45" t="str">
        <f t="shared" si="14"/>
        <v/>
      </c>
      <c r="E94" s="50"/>
      <c r="F94" s="45" t="str">
        <f t="shared" si="15"/>
        <v/>
      </c>
      <c r="G94" s="329"/>
      <c r="H94" s="45" t="str">
        <f t="shared" si="16"/>
        <v/>
      </c>
      <c r="I94" s="45" t="str">
        <f t="shared" si="17"/>
        <v/>
      </c>
      <c r="J94" s="224"/>
      <c r="K94" s="224"/>
      <c r="L94" s="224"/>
      <c r="M94" s="49"/>
      <c r="N94" s="246" t="str">
        <f>IF(C94="","",'OPĆI DIO'!$C$1)</f>
        <v/>
      </c>
      <c r="O94" s="40" t="str">
        <f t="shared" si="18"/>
        <v/>
      </c>
      <c r="P94" s="40" t="str">
        <f t="shared" si="19"/>
        <v/>
      </c>
      <c r="Q94" s="40" t="str">
        <f t="shared" si="20"/>
        <v/>
      </c>
      <c r="R94" s="40" t="str">
        <f t="shared" si="21"/>
        <v/>
      </c>
      <c r="S94" s="40" t="str">
        <f t="shared" si="22"/>
        <v/>
      </c>
      <c r="W94" s="40">
        <v>4221</v>
      </c>
      <c r="X94" s="40" t="s">
        <v>94</v>
      </c>
      <c r="Z94" s="204" t="str">
        <f t="shared" si="25"/>
        <v>42</v>
      </c>
      <c r="AA94" s="40" t="str">
        <f t="shared" si="26"/>
        <v>422</v>
      </c>
      <c r="AC94" s="236" t="s">
        <v>1403</v>
      </c>
      <c r="AD94" s="236" t="s">
        <v>765</v>
      </c>
      <c r="AE94" s="40" t="s">
        <v>3935</v>
      </c>
      <c r="AF94" s="40" t="s">
        <v>3936</v>
      </c>
      <c r="AG94" s="40" t="s">
        <v>3947</v>
      </c>
      <c r="AH94" s="40" t="s">
        <v>3957</v>
      </c>
    </row>
    <row r="95" spans="1:34">
      <c r="A95" s="44" t="str">
        <f>IF(C95="","",VLOOKUP('OPĆI DIO'!$C$1,'OPĆI DIO'!$N$4:$W$137,10,FALSE))</f>
        <v/>
      </c>
      <c r="B95" s="44" t="str">
        <f>IF(C95="","",VLOOKUP('OPĆI DIO'!$C$1,'OPĆI DIO'!$N$4:$W$137,9,FALSE))</f>
        <v/>
      </c>
      <c r="C95" s="50"/>
      <c r="D95" s="45" t="str">
        <f t="shared" si="14"/>
        <v/>
      </c>
      <c r="E95" s="50"/>
      <c r="F95" s="45" t="str">
        <f t="shared" si="15"/>
        <v/>
      </c>
      <c r="G95" s="329"/>
      <c r="H95" s="45" t="str">
        <f t="shared" si="16"/>
        <v/>
      </c>
      <c r="I95" s="45" t="str">
        <f t="shared" si="17"/>
        <v/>
      </c>
      <c r="J95" s="224"/>
      <c r="K95" s="224"/>
      <c r="L95" s="224"/>
      <c r="M95" s="49"/>
      <c r="N95" s="246" t="str">
        <f>IF(C95="","",'OPĆI DIO'!$C$1)</f>
        <v/>
      </c>
      <c r="O95" s="40" t="str">
        <f t="shared" si="18"/>
        <v/>
      </c>
      <c r="P95" s="40" t="str">
        <f t="shared" si="19"/>
        <v/>
      </c>
      <c r="Q95" s="40" t="str">
        <f t="shared" si="20"/>
        <v/>
      </c>
      <c r="R95" s="40" t="str">
        <f t="shared" si="21"/>
        <v/>
      </c>
      <c r="S95" s="40" t="str">
        <f t="shared" si="22"/>
        <v/>
      </c>
      <c r="W95" s="40">
        <v>4222</v>
      </c>
      <c r="X95" s="40" t="s">
        <v>105</v>
      </c>
      <c r="Z95" s="204" t="str">
        <f t="shared" si="25"/>
        <v>42</v>
      </c>
      <c r="AA95" s="40" t="str">
        <f t="shared" si="26"/>
        <v>422</v>
      </c>
      <c r="AC95" s="236" t="s">
        <v>1192</v>
      </c>
      <c r="AD95" s="236" t="s">
        <v>939</v>
      </c>
      <c r="AE95" s="40" t="s">
        <v>3937</v>
      </c>
      <c r="AF95" s="40" t="s">
        <v>3938</v>
      </c>
      <c r="AG95" s="40" t="s">
        <v>3947</v>
      </c>
      <c r="AH95" s="40" t="s">
        <v>3957</v>
      </c>
    </row>
    <row r="96" spans="1:34">
      <c r="A96" s="44" t="str">
        <f>IF(C96="","",VLOOKUP('OPĆI DIO'!$C$1,'OPĆI DIO'!$N$4:$W$137,10,FALSE))</f>
        <v/>
      </c>
      <c r="B96" s="44" t="str">
        <f>IF(C96="","",VLOOKUP('OPĆI DIO'!$C$1,'OPĆI DIO'!$N$4:$W$137,9,FALSE))</f>
        <v/>
      </c>
      <c r="C96" s="50"/>
      <c r="D96" s="45" t="str">
        <f t="shared" si="14"/>
        <v/>
      </c>
      <c r="E96" s="50"/>
      <c r="F96" s="45" t="str">
        <f t="shared" si="15"/>
        <v/>
      </c>
      <c r="G96" s="329"/>
      <c r="H96" s="45" t="str">
        <f t="shared" si="16"/>
        <v/>
      </c>
      <c r="I96" s="45" t="str">
        <f t="shared" si="17"/>
        <v/>
      </c>
      <c r="J96" s="224"/>
      <c r="K96" s="224"/>
      <c r="L96" s="224"/>
      <c r="M96" s="49"/>
      <c r="N96" s="246" t="str">
        <f>IF(C96="","",'OPĆI DIO'!$C$1)</f>
        <v/>
      </c>
      <c r="O96" s="40" t="str">
        <f t="shared" si="18"/>
        <v/>
      </c>
      <c r="P96" s="40" t="str">
        <f t="shared" si="19"/>
        <v/>
      </c>
      <c r="Q96" s="40" t="str">
        <f t="shared" si="20"/>
        <v/>
      </c>
      <c r="R96" s="40" t="str">
        <f t="shared" si="21"/>
        <v/>
      </c>
      <c r="S96" s="40" t="str">
        <f t="shared" si="22"/>
        <v/>
      </c>
      <c r="W96" s="40">
        <v>4223</v>
      </c>
      <c r="X96" s="40" t="s">
        <v>118</v>
      </c>
      <c r="Z96" s="204" t="str">
        <f t="shared" si="25"/>
        <v>42</v>
      </c>
      <c r="AA96" s="40" t="str">
        <f t="shared" si="26"/>
        <v>422</v>
      </c>
      <c r="AC96" s="236" t="s">
        <v>1404</v>
      </c>
      <c r="AD96" s="236" t="s">
        <v>1405</v>
      </c>
      <c r="AE96" s="40" t="s">
        <v>3937</v>
      </c>
      <c r="AF96" s="40" t="s">
        <v>3938</v>
      </c>
      <c r="AG96" s="40" t="s">
        <v>3947</v>
      </c>
      <c r="AH96" s="40" t="s">
        <v>3957</v>
      </c>
    </row>
    <row r="97" spans="1:34">
      <c r="A97" s="44" t="str">
        <f>IF(C97="","",VLOOKUP('OPĆI DIO'!$C$1,'OPĆI DIO'!$N$4:$W$137,10,FALSE))</f>
        <v/>
      </c>
      <c r="B97" s="44" t="str">
        <f>IF(C97="","",VLOOKUP('OPĆI DIO'!$C$1,'OPĆI DIO'!$N$4:$W$137,9,FALSE))</f>
        <v/>
      </c>
      <c r="C97" s="50"/>
      <c r="D97" s="45" t="str">
        <f t="shared" si="14"/>
        <v/>
      </c>
      <c r="E97" s="50"/>
      <c r="F97" s="45" t="str">
        <f t="shared" si="15"/>
        <v/>
      </c>
      <c r="G97" s="329"/>
      <c r="H97" s="45" t="str">
        <f t="shared" si="16"/>
        <v/>
      </c>
      <c r="I97" s="45" t="str">
        <f t="shared" si="17"/>
        <v/>
      </c>
      <c r="J97" s="224"/>
      <c r="K97" s="224"/>
      <c r="L97" s="224"/>
      <c r="M97" s="49"/>
      <c r="N97" s="246" t="str">
        <f>IF(C97="","",'OPĆI DIO'!$C$1)</f>
        <v/>
      </c>
      <c r="O97" s="40" t="str">
        <f t="shared" si="18"/>
        <v/>
      </c>
      <c r="P97" s="40" t="str">
        <f t="shared" si="19"/>
        <v/>
      </c>
      <c r="Q97" s="40" t="str">
        <f t="shared" si="20"/>
        <v/>
      </c>
      <c r="R97" s="40" t="str">
        <f t="shared" si="21"/>
        <v/>
      </c>
      <c r="S97" s="40" t="str">
        <f t="shared" si="22"/>
        <v/>
      </c>
      <c r="W97" s="40">
        <v>4224</v>
      </c>
      <c r="X97" s="40" t="s">
        <v>111</v>
      </c>
      <c r="Z97" s="204" t="str">
        <f t="shared" si="25"/>
        <v>42</v>
      </c>
      <c r="AA97" s="40" t="str">
        <f t="shared" si="26"/>
        <v>422</v>
      </c>
      <c r="AC97" s="236" t="s">
        <v>1193</v>
      </c>
      <c r="AD97" s="236" t="s">
        <v>1194</v>
      </c>
      <c r="AE97" s="40" t="s">
        <v>3937</v>
      </c>
      <c r="AF97" s="40" t="s">
        <v>3938</v>
      </c>
      <c r="AG97" s="40" t="s">
        <v>3947</v>
      </c>
      <c r="AH97" s="40" t="s">
        <v>3957</v>
      </c>
    </row>
    <row r="98" spans="1:34">
      <c r="A98" s="44" t="str">
        <f>IF(C98="","",VLOOKUP('OPĆI DIO'!$C$1,'OPĆI DIO'!$N$4:$W$137,10,FALSE))</f>
        <v/>
      </c>
      <c r="B98" s="44" t="str">
        <f>IF(C98="","",VLOOKUP('OPĆI DIO'!$C$1,'OPĆI DIO'!$N$4:$W$137,9,FALSE))</f>
        <v/>
      </c>
      <c r="C98" s="50"/>
      <c r="D98" s="45" t="str">
        <f t="shared" si="14"/>
        <v/>
      </c>
      <c r="E98" s="50"/>
      <c r="F98" s="45" t="str">
        <f t="shared" si="15"/>
        <v/>
      </c>
      <c r="G98" s="329"/>
      <c r="H98" s="45" t="str">
        <f t="shared" si="16"/>
        <v/>
      </c>
      <c r="I98" s="45" t="str">
        <f t="shared" si="17"/>
        <v/>
      </c>
      <c r="J98" s="224"/>
      <c r="K98" s="224"/>
      <c r="L98" s="224"/>
      <c r="M98" s="49"/>
      <c r="N98" s="246" t="str">
        <f>IF(C98="","",'OPĆI DIO'!$C$1)</f>
        <v/>
      </c>
      <c r="O98" s="40" t="str">
        <f t="shared" si="18"/>
        <v/>
      </c>
      <c r="P98" s="40" t="str">
        <f t="shared" si="19"/>
        <v/>
      </c>
      <c r="Q98" s="40" t="str">
        <f t="shared" si="20"/>
        <v/>
      </c>
      <c r="R98" s="40" t="str">
        <f t="shared" si="21"/>
        <v/>
      </c>
      <c r="S98" s="40" t="str">
        <f t="shared" si="22"/>
        <v/>
      </c>
      <c r="W98" s="40">
        <v>4225</v>
      </c>
      <c r="X98" s="40" t="s">
        <v>115</v>
      </c>
      <c r="Z98" s="204" t="str">
        <f t="shared" si="25"/>
        <v>42</v>
      </c>
      <c r="AA98" s="40" t="str">
        <f t="shared" si="26"/>
        <v>422</v>
      </c>
      <c r="AC98" s="236" t="s">
        <v>1203</v>
      </c>
      <c r="AD98" s="236" t="s">
        <v>1204</v>
      </c>
      <c r="AE98" s="40" t="s">
        <v>3937</v>
      </c>
      <c r="AF98" s="40" t="s">
        <v>3938</v>
      </c>
      <c r="AG98" s="40" t="s">
        <v>3947</v>
      </c>
      <c r="AH98" s="40" t="s">
        <v>3957</v>
      </c>
    </row>
    <row r="99" spans="1:34">
      <c r="A99" s="44" t="str">
        <f>IF(C99="","",VLOOKUP('OPĆI DIO'!$C$1,'OPĆI DIO'!$N$4:$W$137,10,FALSE))</f>
        <v/>
      </c>
      <c r="B99" s="44" t="str">
        <f>IF(C99="","",VLOOKUP('OPĆI DIO'!$C$1,'OPĆI DIO'!$N$4:$W$137,9,FALSE))</f>
        <v/>
      </c>
      <c r="C99" s="50"/>
      <c r="D99" s="45" t="str">
        <f t="shared" si="14"/>
        <v/>
      </c>
      <c r="E99" s="50"/>
      <c r="F99" s="45" t="str">
        <f t="shared" si="15"/>
        <v/>
      </c>
      <c r="G99" s="329"/>
      <c r="H99" s="45" t="str">
        <f t="shared" si="16"/>
        <v/>
      </c>
      <c r="I99" s="45" t="str">
        <f t="shared" si="17"/>
        <v/>
      </c>
      <c r="J99" s="224"/>
      <c r="K99" s="224"/>
      <c r="L99" s="224"/>
      <c r="M99" s="49"/>
      <c r="N99" s="246" t="str">
        <f>IF(C99="","",'OPĆI DIO'!$C$1)</f>
        <v/>
      </c>
      <c r="O99" s="40" t="str">
        <f t="shared" si="18"/>
        <v/>
      </c>
      <c r="P99" s="40" t="str">
        <f t="shared" si="19"/>
        <v/>
      </c>
      <c r="Q99" s="40" t="str">
        <f t="shared" si="20"/>
        <v/>
      </c>
      <c r="R99" s="40" t="str">
        <f t="shared" si="21"/>
        <v/>
      </c>
      <c r="S99" s="40" t="str">
        <f t="shared" si="22"/>
        <v/>
      </c>
      <c r="W99" s="40">
        <v>4226</v>
      </c>
      <c r="X99" s="40" t="s">
        <v>160</v>
      </c>
      <c r="Z99" s="204" t="str">
        <f t="shared" si="25"/>
        <v>42</v>
      </c>
      <c r="AA99" s="40" t="str">
        <f t="shared" si="26"/>
        <v>422</v>
      </c>
      <c r="AC99" s="236" t="s">
        <v>1528</v>
      </c>
      <c r="AD99" s="236" t="s">
        <v>1529</v>
      </c>
      <c r="AE99" s="40" t="s">
        <v>3937</v>
      </c>
      <c r="AF99" s="40" t="s">
        <v>3938</v>
      </c>
      <c r="AG99" s="40" t="s">
        <v>3947</v>
      </c>
      <c r="AH99" s="40" t="s">
        <v>3957</v>
      </c>
    </row>
    <row r="100" spans="1:34">
      <c r="A100" s="44" t="str">
        <f>IF(C100="","",VLOOKUP('OPĆI DIO'!$C$1,'OPĆI DIO'!$N$4:$W$137,10,FALSE))</f>
        <v/>
      </c>
      <c r="B100" s="44" t="str">
        <f>IF(C100="","",VLOOKUP('OPĆI DIO'!$C$1,'OPĆI DIO'!$N$4:$W$137,9,FALSE))</f>
        <v/>
      </c>
      <c r="C100" s="50"/>
      <c r="D100" s="45" t="str">
        <f t="shared" si="14"/>
        <v/>
      </c>
      <c r="E100" s="50"/>
      <c r="F100" s="45" t="str">
        <f t="shared" si="15"/>
        <v/>
      </c>
      <c r="G100" s="329"/>
      <c r="H100" s="45" t="str">
        <f t="shared" si="16"/>
        <v/>
      </c>
      <c r="I100" s="45" t="str">
        <f t="shared" si="17"/>
        <v/>
      </c>
      <c r="J100" s="224"/>
      <c r="K100" s="224"/>
      <c r="L100" s="224"/>
      <c r="M100" s="49"/>
      <c r="N100" s="246" t="str">
        <f>IF(C100="","",'OPĆI DIO'!$C$1)</f>
        <v/>
      </c>
      <c r="O100" s="40" t="str">
        <f t="shared" si="18"/>
        <v/>
      </c>
      <c r="P100" s="40" t="str">
        <f t="shared" si="19"/>
        <v/>
      </c>
      <c r="Q100" s="40" t="str">
        <f t="shared" si="20"/>
        <v/>
      </c>
      <c r="R100" s="40" t="str">
        <f t="shared" si="21"/>
        <v/>
      </c>
      <c r="S100" s="40" t="str">
        <f t="shared" si="22"/>
        <v/>
      </c>
      <c r="W100" s="40">
        <v>4227</v>
      </c>
      <c r="X100" s="40" t="s">
        <v>128</v>
      </c>
      <c r="Z100" s="204" t="str">
        <f t="shared" si="25"/>
        <v>42</v>
      </c>
      <c r="AA100" s="40" t="str">
        <f t="shared" si="26"/>
        <v>422</v>
      </c>
      <c r="AC100" s="236" t="s">
        <v>1537</v>
      </c>
      <c r="AD100" s="236" t="s">
        <v>2284</v>
      </c>
      <c r="AE100" s="40" t="s">
        <v>3937</v>
      </c>
      <c r="AF100" s="40" t="s">
        <v>3938</v>
      </c>
      <c r="AG100" s="40" t="s">
        <v>3947</v>
      </c>
      <c r="AH100" s="40" t="s">
        <v>3957</v>
      </c>
    </row>
    <row r="101" spans="1:34">
      <c r="A101" s="44" t="str">
        <f>IF(C101="","",VLOOKUP('OPĆI DIO'!$C$1,'OPĆI DIO'!$N$4:$W$137,10,FALSE))</f>
        <v/>
      </c>
      <c r="B101" s="44" t="str">
        <f>IF(C101="","",VLOOKUP('OPĆI DIO'!$C$1,'OPĆI DIO'!$N$4:$W$137,9,FALSE))</f>
        <v/>
      </c>
      <c r="C101" s="50"/>
      <c r="D101" s="45" t="str">
        <f t="shared" si="14"/>
        <v/>
      </c>
      <c r="E101" s="50"/>
      <c r="F101" s="45" t="str">
        <f t="shared" si="15"/>
        <v/>
      </c>
      <c r="G101" s="329"/>
      <c r="H101" s="45" t="str">
        <f t="shared" si="16"/>
        <v/>
      </c>
      <c r="I101" s="45" t="str">
        <f t="shared" si="17"/>
        <v/>
      </c>
      <c r="J101" s="224"/>
      <c r="K101" s="224"/>
      <c r="L101" s="224"/>
      <c r="M101" s="49"/>
      <c r="N101" s="246" t="str">
        <f>IF(C101="","",'OPĆI DIO'!$C$1)</f>
        <v/>
      </c>
      <c r="O101" s="40" t="str">
        <f t="shared" si="18"/>
        <v/>
      </c>
      <c r="P101" s="40" t="str">
        <f t="shared" si="19"/>
        <v/>
      </c>
      <c r="Q101" s="40" t="str">
        <f t="shared" si="20"/>
        <v/>
      </c>
      <c r="R101" s="40" t="str">
        <f t="shared" si="21"/>
        <v/>
      </c>
      <c r="S101" s="40" t="str">
        <f t="shared" si="22"/>
        <v/>
      </c>
      <c r="W101" s="40">
        <v>4231</v>
      </c>
      <c r="X101" s="40" t="s">
        <v>161</v>
      </c>
      <c r="Z101" s="204" t="str">
        <f t="shared" si="25"/>
        <v>42</v>
      </c>
      <c r="AA101" s="40" t="str">
        <f t="shared" si="26"/>
        <v>423</v>
      </c>
      <c r="AC101" s="236" t="s">
        <v>2287</v>
      </c>
      <c r="AD101" s="236" t="s">
        <v>2288</v>
      </c>
      <c r="AE101" s="40" t="s">
        <v>3937</v>
      </c>
      <c r="AF101" s="40" t="s">
        <v>3938</v>
      </c>
      <c r="AG101" s="40" t="s">
        <v>3947</v>
      </c>
      <c r="AH101" s="40" t="s">
        <v>3957</v>
      </c>
    </row>
    <row r="102" spans="1:34">
      <c r="A102" s="44" t="str">
        <f>IF(C102="","",VLOOKUP('OPĆI DIO'!$C$1,'OPĆI DIO'!$N$4:$W$137,10,FALSE))</f>
        <v/>
      </c>
      <c r="B102" s="44" t="str">
        <f>IF(C102="","",VLOOKUP('OPĆI DIO'!$C$1,'OPĆI DIO'!$N$4:$W$137,9,FALSE))</f>
        <v/>
      </c>
      <c r="C102" s="50"/>
      <c r="D102" s="45" t="str">
        <f t="shared" si="14"/>
        <v/>
      </c>
      <c r="E102" s="50"/>
      <c r="F102" s="45" t="str">
        <f t="shared" si="15"/>
        <v/>
      </c>
      <c r="G102" s="329"/>
      <c r="H102" s="45" t="str">
        <f t="shared" si="16"/>
        <v/>
      </c>
      <c r="I102" s="45" t="str">
        <f t="shared" si="17"/>
        <v/>
      </c>
      <c r="J102" s="224"/>
      <c r="K102" s="224"/>
      <c r="L102" s="224"/>
      <c r="M102" s="49"/>
      <c r="N102" s="246" t="str">
        <f>IF(C102="","",'OPĆI DIO'!$C$1)</f>
        <v/>
      </c>
      <c r="O102" s="40" t="str">
        <f t="shared" si="18"/>
        <v/>
      </c>
      <c r="P102" s="40" t="str">
        <f t="shared" si="19"/>
        <v/>
      </c>
      <c r="Q102" s="40" t="str">
        <f t="shared" si="20"/>
        <v/>
      </c>
      <c r="R102" s="40" t="str">
        <f t="shared" si="21"/>
        <v/>
      </c>
      <c r="S102" s="40" t="str">
        <f t="shared" si="22"/>
        <v/>
      </c>
      <c r="W102" s="40">
        <v>4233</v>
      </c>
      <c r="X102" s="40" t="s">
        <v>169</v>
      </c>
      <c r="Z102" s="204" t="str">
        <f t="shared" ref="Z102:Z129" si="27">LEFT(W102,2)</f>
        <v>42</v>
      </c>
      <c r="AA102" s="40" t="str">
        <f t="shared" si="26"/>
        <v>423</v>
      </c>
      <c r="AC102" s="236" t="s">
        <v>1547</v>
      </c>
      <c r="AD102" s="236" t="s">
        <v>1548</v>
      </c>
      <c r="AE102" s="40" t="s">
        <v>3937</v>
      </c>
      <c r="AF102" s="40" t="s">
        <v>3938</v>
      </c>
      <c r="AG102" s="40" t="s">
        <v>3949</v>
      </c>
      <c r="AH102" s="40" t="s">
        <v>3950</v>
      </c>
    </row>
    <row r="103" spans="1:34">
      <c r="A103" s="44" t="str">
        <f>IF(C103="","",VLOOKUP('OPĆI DIO'!$C$1,'OPĆI DIO'!$N$4:$W$137,10,FALSE))</f>
        <v/>
      </c>
      <c r="B103" s="44" t="str">
        <f>IF(C103="","",VLOOKUP('OPĆI DIO'!$C$1,'OPĆI DIO'!$N$4:$W$137,9,FALSE))</f>
        <v/>
      </c>
      <c r="C103" s="50"/>
      <c r="D103" s="45" t="str">
        <f t="shared" si="14"/>
        <v/>
      </c>
      <c r="E103" s="50"/>
      <c r="F103" s="45" t="str">
        <f t="shared" si="15"/>
        <v/>
      </c>
      <c r="G103" s="329"/>
      <c r="H103" s="45" t="str">
        <f t="shared" si="16"/>
        <v/>
      </c>
      <c r="I103" s="45" t="str">
        <f t="shared" si="17"/>
        <v/>
      </c>
      <c r="J103" s="224"/>
      <c r="K103" s="224"/>
      <c r="L103" s="224"/>
      <c r="M103" s="49"/>
      <c r="N103" s="246" t="str">
        <f>IF(C103="","",'OPĆI DIO'!$C$1)</f>
        <v/>
      </c>
      <c r="O103" s="40" t="str">
        <f t="shared" si="18"/>
        <v/>
      </c>
      <c r="P103" s="40" t="str">
        <f t="shared" si="19"/>
        <v/>
      </c>
      <c r="Q103" s="40" t="str">
        <f t="shared" si="20"/>
        <v/>
      </c>
      <c r="R103" s="40" t="str">
        <f t="shared" si="21"/>
        <v/>
      </c>
      <c r="S103" s="40" t="str">
        <f t="shared" si="22"/>
        <v/>
      </c>
      <c r="W103" s="40">
        <v>4241</v>
      </c>
      <c r="X103" s="40" t="s">
        <v>106</v>
      </c>
      <c r="Z103" s="204" t="str">
        <f t="shared" si="27"/>
        <v>42</v>
      </c>
      <c r="AA103" s="40" t="str">
        <f t="shared" si="26"/>
        <v>424</v>
      </c>
      <c r="AC103" s="236" t="s">
        <v>1547</v>
      </c>
      <c r="AD103" s="236" t="s">
        <v>1548</v>
      </c>
      <c r="AE103" s="40" t="s">
        <v>3925</v>
      </c>
      <c r="AF103" s="40" t="s">
        <v>3926</v>
      </c>
      <c r="AG103" s="40" t="s">
        <v>3947</v>
      </c>
      <c r="AH103" s="40" t="s">
        <v>3958</v>
      </c>
    </row>
    <row r="104" spans="1:34">
      <c r="A104" s="44" t="str">
        <f>IF(C104="","",VLOOKUP('OPĆI DIO'!$C$1,'OPĆI DIO'!$N$4:$W$137,10,FALSE))</f>
        <v/>
      </c>
      <c r="B104" s="44" t="str">
        <f>IF(C104="","",VLOOKUP('OPĆI DIO'!$C$1,'OPĆI DIO'!$N$4:$W$137,9,FALSE))</f>
        <v/>
      </c>
      <c r="C104" s="50"/>
      <c r="D104" s="45" t="str">
        <f t="shared" si="14"/>
        <v/>
      </c>
      <c r="E104" s="50"/>
      <c r="F104" s="45" t="str">
        <f t="shared" si="15"/>
        <v/>
      </c>
      <c r="G104" s="329"/>
      <c r="H104" s="45" t="str">
        <f t="shared" si="16"/>
        <v/>
      </c>
      <c r="I104" s="45" t="str">
        <f t="shared" si="17"/>
        <v/>
      </c>
      <c r="J104" s="224"/>
      <c r="K104" s="224"/>
      <c r="L104" s="224"/>
      <c r="M104" s="49"/>
      <c r="N104" s="246" t="str">
        <f>IF(C104="","",'OPĆI DIO'!$C$1)</f>
        <v/>
      </c>
      <c r="O104" s="40" t="str">
        <f t="shared" si="18"/>
        <v/>
      </c>
      <c r="P104" s="40" t="str">
        <f t="shared" si="19"/>
        <v/>
      </c>
      <c r="Q104" s="40" t="str">
        <f t="shared" si="20"/>
        <v/>
      </c>
      <c r="R104" s="40" t="str">
        <f t="shared" si="21"/>
        <v/>
      </c>
      <c r="S104" s="40" t="str">
        <f t="shared" si="22"/>
        <v/>
      </c>
      <c r="W104" s="40">
        <v>4242</v>
      </c>
      <c r="X104" s="40" t="s">
        <v>138</v>
      </c>
      <c r="Z104" s="204" t="str">
        <f t="shared" si="27"/>
        <v>42</v>
      </c>
      <c r="AA104" s="40" t="str">
        <f t="shared" si="26"/>
        <v>424</v>
      </c>
      <c r="AC104" s="236" t="s">
        <v>1214</v>
      </c>
      <c r="AD104" s="236" t="s">
        <v>1215</v>
      </c>
      <c r="AE104" s="40" t="s">
        <v>3937</v>
      </c>
      <c r="AF104" s="40" t="s">
        <v>3938</v>
      </c>
      <c r="AG104" s="40" t="s">
        <v>3947</v>
      </c>
      <c r="AH104" s="40" t="s">
        <v>3957</v>
      </c>
    </row>
    <row r="105" spans="1:34">
      <c r="A105" s="44" t="str">
        <f>IF(C105="","",VLOOKUP('OPĆI DIO'!$C$1,'OPĆI DIO'!$N$4:$W$137,10,FALSE))</f>
        <v/>
      </c>
      <c r="B105" s="44" t="str">
        <f>IF(C105="","",VLOOKUP('OPĆI DIO'!$C$1,'OPĆI DIO'!$N$4:$W$137,9,FALSE))</f>
        <v/>
      </c>
      <c r="C105" s="50"/>
      <c r="D105" s="45" t="str">
        <f t="shared" si="14"/>
        <v/>
      </c>
      <c r="E105" s="50"/>
      <c r="F105" s="45" t="str">
        <f t="shared" si="15"/>
        <v/>
      </c>
      <c r="G105" s="329"/>
      <c r="H105" s="45" t="str">
        <f t="shared" si="16"/>
        <v/>
      </c>
      <c r="I105" s="45" t="str">
        <f t="shared" si="17"/>
        <v/>
      </c>
      <c r="J105" s="224"/>
      <c r="K105" s="224"/>
      <c r="L105" s="224"/>
      <c r="M105" s="49"/>
      <c r="N105" s="246" t="str">
        <f>IF(C105="","",'OPĆI DIO'!$C$1)</f>
        <v/>
      </c>
      <c r="O105" s="40" t="str">
        <f t="shared" si="18"/>
        <v/>
      </c>
      <c r="P105" s="40" t="str">
        <f t="shared" si="19"/>
        <v/>
      </c>
      <c r="Q105" s="40" t="str">
        <f t="shared" si="20"/>
        <v/>
      </c>
      <c r="R105" s="40" t="str">
        <f t="shared" si="21"/>
        <v/>
      </c>
      <c r="S105" s="40" t="str">
        <f t="shared" si="22"/>
        <v/>
      </c>
      <c r="W105" s="40">
        <v>4244</v>
      </c>
      <c r="X105" s="40" t="s">
        <v>170</v>
      </c>
      <c r="Z105" s="204" t="str">
        <f t="shared" si="27"/>
        <v>42</v>
      </c>
      <c r="AA105" s="40" t="str">
        <f t="shared" si="26"/>
        <v>424</v>
      </c>
      <c r="AC105" s="236" t="s">
        <v>1406</v>
      </c>
      <c r="AD105" s="236" t="s">
        <v>1407</v>
      </c>
      <c r="AE105" s="40" t="s">
        <v>3939</v>
      </c>
      <c r="AF105" s="40" t="s">
        <v>3940</v>
      </c>
      <c r="AG105" s="40" t="s">
        <v>3949</v>
      </c>
      <c r="AH105" s="40" t="s">
        <v>3950</v>
      </c>
    </row>
    <row r="106" spans="1:34" ht="15.75" thickBot="1">
      <c r="A106" s="44" t="str">
        <f>IF(C106="","",VLOOKUP('OPĆI DIO'!$C$1,'OPĆI DIO'!$N$4:$W$137,10,FALSE))</f>
        <v/>
      </c>
      <c r="B106" s="44" t="str">
        <f>IF(C106="","",VLOOKUP('OPĆI DIO'!$C$1,'OPĆI DIO'!$N$4:$W$137,9,FALSE))</f>
        <v/>
      </c>
      <c r="C106" s="326"/>
      <c r="D106" s="45" t="str">
        <f t="shared" si="14"/>
        <v/>
      </c>
      <c r="E106" s="326"/>
      <c r="F106" s="45" t="str">
        <f t="shared" si="15"/>
        <v/>
      </c>
      <c r="G106" s="329"/>
      <c r="H106" s="45" t="str">
        <f t="shared" si="16"/>
        <v/>
      </c>
      <c r="I106" s="45" t="str">
        <f t="shared" si="17"/>
        <v/>
      </c>
      <c r="J106" s="224"/>
      <c r="K106" s="224"/>
      <c r="L106" s="224"/>
      <c r="M106" s="49"/>
      <c r="N106" s="246" t="str">
        <f>IF(C106="","",'OPĆI DIO'!$C$1)</f>
        <v/>
      </c>
      <c r="O106" s="40" t="str">
        <f t="shared" si="18"/>
        <v/>
      </c>
      <c r="P106" s="40" t="str">
        <f t="shared" si="19"/>
        <v/>
      </c>
      <c r="Q106" s="40" t="str">
        <f t="shared" si="20"/>
        <v/>
      </c>
      <c r="R106" s="40" t="str">
        <f t="shared" si="21"/>
        <v/>
      </c>
      <c r="S106" s="40" t="str">
        <f t="shared" si="22"/>
        <v/>
      </c>
      <c r="W106" s="40">
        <v>4251</v>
      </c>
      <c r="X106" s="40" t="s">
        <v>162</v>
      </c>
      <c r="Z106" s="204" t="str">
        <f t="shared" si="27"/>
        <v>42</v>
      </c>
      <c r="AA106" s="40" t="str">
        <f t="shared" si="26"/>
        <v>425</v>
      </c>
      <c r="AC106" s="236" t="s">
        <v>1408</v>
      </c>
      <c r="AD106" s="236" t="s">
        <v>1409</v>
      </c>
      <c r="AE106" s="40" t="s">
        <v>3939</v>
      </c>
      <c r="AF106" s="40" t="s">
        <v>3940</v>
      </c>
      <c r="AG106" s="40" t="s">
        <v>3949</v>
      </c>
      <c r="AH106" s="40" t="s">
        <v>3950</v>
      </c>
    </row>
    <row r="107" spans="1:34">
      <c r="A107" s="44" t="str">
        <f>IF(C107="","",VLOOKUP('OPĆI DIO'!$C$1,'OPĆI DIO'!$N$4:$W$137,10,FALSE))</f>
        <v/>
      </c>
      <c r="B107" s="44" t="str">
        <f>IF(C107="","",VLOOKUP('OPĆI DIO'!$C$1,'OPĆI DIO'!$N$4:$W$137,9,FALSE))</f>
        <v/>
      </c>
      <c r="C107" s="50"/>
      <c r="D107" s="45" t="str">
        <f t="shared" si="14"/>
        <v/>
      </c>
      <c r="E107" s="50"/>
      <c r="F107" s="45" t="str">
        <f t="shared" si="15"/>
        <v/>
      </c>
      <c r="G107" s="328"/>
      <c r="H107" s="45" t="str">
        <f t="shared" si="16"/>
        <v/>
      </c>
      <c r="I107" s="45" t="str">
        <f t="shared" si="17"/>
        <v/>
      </c>
      <c r="J107" s="224"/>
      <c r="K107" s="224"/>
      <c r="L107" s="224"/>
      <c r="M107" s="49"/>
      <c r="N107" s="246" t="str">
        <f>IF(C107="","",'OPĆI DIO'!$C$1)</f>
        <v/>
      </c>
      <c r="O107" s="40" t="str">
        <f t="shared" si="18"/>
        <v/>
      </c>
      <c r="P107" s="40" t="str">
        <f t="shared" si="19"/>
        <v/>
      </c>
      <c r="Q107" s="40" t="str">
        <f t="shared" si="20"/>
        <v/>
      </c>
      <c r="R107" s="40" t="str">
        <f t="shared" si="21"/>
        <v/>
      </c>
      <c r="S107" s="40" t="str">
        <f t="shared" si="22"/>
        <v/>
      </c>
      <c r="W107" s="40">
        <v>4252</v>
      </c>
      <c r="X107" s="40" t="s">
        <v>163</v>
      </c>
      <c r="Z107" s="204" t="str">
        <f t="shared" si="27"/>
        <v>42</v>
      </c>
      <c r="AA107" s="40" t="str">
        <f t="shared" si="26"/>
        <v>425</v>
      </c>
      <c r="AC107" s="236" t="s">
        <v>1410</v>
      </c>
      <c r="AD107" s="236" t="s">
        <v>1411</v>
      </c>
      <c r="AE107" s="40" t="s">
        <v>3939</v>
      </c>
      <c r="AF107" s="40" t="s">
        <v>3940</v>
      </c>
      <c r="AG107" s="40" t="s">
        <v>3947</v>
      </c>
      <c r="AH107" s="40" t="s">
        <v>3957</v>
      </c>
    </row>
    <row r="108" spans="1:34">
      <c r="A108" s="44" t="str">
        <f>IF(C108="","",VLOOKUP('OPĆI DIO'!$C$1,'OPĆI DIO'!$N$4:$W$137,10,FALSE))</f>
        <v/>
      </c>
      <c r="B108" s="44" t="str">
        <f>IF(C108="","",VLOOKUP('OPĆI DIO'!$C$1,'OPĆI DIO'!$N$4:$W$137,9,FALSE))</f>
        <v/>
      </c>
      <c r="C108" s="50"/>
      <c r="D108" s="45" t="str">
        <f t="shared" si="14"/>
        <v/>
      </c>
      <c r="E108" s="50"/>
      <c r="F108" s="45" t="str">
        <f t="shared" si="15"/>
        <v/>
      </c>
      <c r="G108" s="330"/>
      <c r="H108" s="45" t="str">
        <f t="shared" si="16"/>
        <v/>
      </c>
      <c r="I108" s="45" t="str">
        <f t="shared" si="17"/>
        <v/>
      </c>
      <c r="J108" s="224"/>
      <c r="K108" s="224"/>
      <c r="L108" s="224"/>
      <c r="M108" s="49"/>
      <c r="N108" s="246" t="str">
        <f>IF(C108="","",'OPĆI DIO'!$C$1)</f>
        <v/>
      </c>
      <c r="O108" s="40" t="str">
        <f t="shared" si="18"/>
        <v/>
      </c>
      <c r="P108" s="40" t="str">
        <f t="shared" si="19"/>
        <v/>
      </c>
      <c r="Q108" s="40" t="str">
        <f t="shared" si="20"/>
        <v/>
      </c>
      <c r="R108" s="40" t="str">
        <f t="shared" si="21"/>
        <v/>
      </c>
      <c r="S108" s="40" t="str">
        <f t="shared" si="22"/>
        <v/>
      </c>
      <c r="W108" s="40">
        <v>4262</v>
      </c>
      <c r="X108" s="40" t="s">
        <v>107</v>
      </c>
      <c r="Z108" s="204" t="str">
        <f t="shared" si="27"/>
        <v>42</v>
      </c>
      <c r="AA108" s="40" t="str">
        <f t="shared" si="26"/>
        <v>426</v>
      </c>
      <c r="AC108" s="236" t="s">
        <v>1412</v>
      </c>
      <c r="AD108" s="236" t="s">
        <v>1413</v>
      </c>
      <c r="AE108" s="40" t="s">
        <v>3939</v>
      </c>
      <c r="AF108" s="40" t="s">
        <v>3940</v>
      </c>
      <c r="AG108" s="40" t="s">
        <v>3947</v>
      </c>
      <c r="AH108" s="40" t="s">
        <v>3955</v>
      </c>
    </row>
    <row r="109" spans="1:34">
      <c r="A109" s="44" t="str">
        <f>IF(C109="","",VLOOKUP('OPĆI DIO'!$C$1,'OPĆI DIO'!$N$4:$W$137,10,FALSE))</f>
        <v/>
      </c>
      <c r="B109" s="44" t="str">
        <f>IF(C109="","",VLOOKUP('OPĆI DIO'!$C$1,'OPĆI DIO'!$N$4:$W$137,9,FALSE))</f>
        <v/>
      </c>
      <c r="C109" s="50"/>
      <c r="D109" s="45" t="str">
        <f t="shared" si="14"/>
        <v/>
      </c>
      <c r="E109" s="327"/>
      <c r="F109" s="45" t="str">
        <f t="shared" si="15"/>
        <v/>
      </c>
      <c r="G109" s="329"/>
      <c r="H109" s="45" t="str">
        <f t="shared" si="16"/>
        <v/>
      </c>
      <c r="I109" s="45" t="str">
        <f t="shared" si="17"/>
        <v/>
      </c>
      <c r="J109" s="224"/>
      <c r="K109" s="224"/>
      <c r="L109" s="224"/>
      <c r="M109" s="49"/>
      <c r="N109" s="246" t="str">
        <f>IF(C109="","",'OPĆI DIO'!$C$1)</f>
        <v/>
      </c>
      <c r="O109" s="40" t="str">
        <f t="shared" si="18"/>
        <v/>
      </c>
      <c r="P109" s="40" t="str">
        <f t="shared" si="19"/>
        <v/>
      </c>
      <c r="Q109" s="40" t="str">
        <f t="shared" si="20"/>
        <v/>
      </c>
      <c r="R109" s="40" t="str">
        <f t="shared" si="21"/>
        <v/>
      </c>
      <c r="S109" s="40" t="str">
        <f t="shared" si="22"/>
        <v/>
      </c>
      <c r="W109" s="40">
        <v>4263</v>
      </c>
      <c r="X109" s="40" t="s">
        <v>164</v>
      </c>
      <c r="Z109" s="204" t="str">
        <f t="shared" si="27"/>
        <v>42</v>
      </c>
      <c r="AA109" s="40" t="str">
        <f t="shared" si="26"/>
        <v>426</v>
      </c>
      <c r="AC109" s="236" t="s">
        <v>1414</v>
      </c>
      <c r="AD109" s="236" t="s">
        <v>1415</v>
      </c>
      <c r="AE109" s="40" t="s">
        <v>3939</v>
      </c>
      <c r="AF109" s="40" t="s">
        <v>3940</v>
      </c>
      <c r="AG109" s="40" t="s">
        <v>3949</v>
      </c>
      <c r="AH109" s="40" t="s">
        <v>3950</v>
      </c>
    </row>
    <row r="110" spans="1:34">
      <c r="A110" s="44" t="str">
        <f>IF(C110="","",VLOOKUP('OPĆI DIO'!$C$1,'OPĆI DIO'!$N$4:$W$137,10,FALSE))</f>
        <v/>
      </c>
      <c r="B110" s="44" t="str">
        <f>IF(C110="","",VLOOKUP('OPĆI DIO'!$C$1,'OPĆI DIO'!$N$4:$W$137,9,FALSE))</f>
        <v/>
      </c>
      <c r="C110" s="50"/>
      <c r="D110" s="45" t="str">
        <f t="shared" si="14"/>
        <v/>
      </c>
      <c r="E110" s="50"/>
      <c r="F110" s="45" t="str">
        <f t="shared" si="15"/>
        <v/>
      </c>
      <c r="G110" s="328"/>
      <c r="H110" s="45" t="str">
        <f t="shared" si="16"/>
        <v/>
      </c>
      <c r="I110" s="45" t="str">
        <f t="shared" si="17"/>
        <v/>
      </c>
      <c r="J110" s="224"/>
      <c r="K110" s="224"/>
      <c r="L110" s="224"/>
      <c r="M110" s="49"/>
      <c r="N110" s="246" t="str">
        <f>IF(C110="","",'OPĆI DIO'!$C$1)</f>
        <v/>
      </c>
      <c r="O110" s="40" t="str">
        <f t="shared" si="18"/>
        <v/>
      </c>
      <c r="P110" s="40" t="str">
        <f t="shared" si="19"/>
        <v/>
      </c>
      <c r="Q110" s="40" t="str">
        <f t="shared" si="20"/>
        <v/>
      </c>
      <c r="R110" s="40" t="str">
        <f t="shared" si="21"/>
        <v/>
      </c>
      <c r="S110" s="40" t="str">
        <f t="shared" si="22"/>
        <v/>
      </c>
      <c r="W110" s="40">
        <v>4264</v>
      </c>
      <c r="X110" s="40" t="s">
        <v>119</v>
      </c>
      <c r="Z110" s="204" t="str">
        <f t="shared" si="27"/>
        <v>42</v>
      </c>
      <c r="AA110" s="40" t="str">
        <f t="shared" si="26"/>
        <v>426</v>
      </c>
      <c r="AC110" s="236" t="s">
        <v>1416</v>
      </c>
      <c r="AD110" s="236" t="s">
        <v>1417</v>
      </c>
      <c r="AE110" s="40" t="s">
        <v>3939</v>
      </c>
      <c r="AF110" s="40" t="s">
        <v>3940</v>
      </c>
      <c r="AG110" s="40" t="s">
        <v>3947</v>
      </c>
      <c r="AH110" s="40" t="s">
        <v>3957</v>
      </c>
    </row>
    <row r="111" spans="1:34">
      <c r="A111" s="44" t="str">
        <f>IF(C111="","",VLOOKUP('OPĆI DIO'!$C$1,'OPĆI DIO'!$N$4:$W$137,10,FALSE))</f>
        <v/>
      </c>
      <c r="B111" s="44" t="str">
        <f>IF(C111="","",VLOOKUP('OPĆI DIO'!$C$1,'OPĆI DIO'!$N$4:$W$137,9,FALSE))</f>
        <v/>
      </c>
      <c r="C111" s="50"/>
      <c r="D111" s="45" t="str">
        <f t="shared" si="14"/>
        <v/>
      </c>
      <c r="E111" s="50"/>
      <c r="F111" s="45" t="str">
        <f t="shared" si="15"/>
        <v/>
      </c>
      <c r="G111" s="82"/>
      <c r="H111" s="45" t="str">
        <f t="shared" si="16"/>
        <v/>
      </c>
      <c r="I111" s="45" t="str">
        <f t="shared" si="17"/>
        <v/>
      </c>
      <c r="J111" s="81"/>
      <c r="K111" s="81"/>
      <c r="L111" s="81"/>
      <c r="M111" s="49"/>
      <c r="N111" s="246" t="str">
        <f>IF(C111="","",'OPĆI DIO'!$C$1)</f>
        <v/>
      </c>
      <c r="O111" s="40" t="str">
        <f t="shared" si="18"/>
        <v/>
      </c>
      <c r="P111" s="40" t="str">
        <f t="shared" si="19"/>
        <v/>
      </c>
      <c r="Q111" s="40" t="str">
        <f t="shared" si="20"/>
        <v/>
      </c>
      <c r="R111" s="40" t="str">
        <f t="shared" si="21"/>
        <v/>
      </c>
      <c r="S111" s="40" t="str">
        <f t="shared" si="22"/>
        <v/>
      </c>
      <c r="W111" s="40">
        <v>4312</v>
      </c>
      <c r="X111" s="40" t="s">
        <v>121</v>
      </c>
      <c r="Z111" s="204" t="str">
        <f t="shared" si="27"/>
        <v>43</v>
      </c>
      <c r="AA111" s="40" t="str">
        <f t="shared" si="26"/>
        <v>431</v>
      </c>
      <c r="AC111" s="236" t="s">
        <v>1418</v>
      </c>
      <c r="AD111" s="236" t="s">
        <v>1419</v>
      </c>
      <c r="AE111" s="40" t="s">
        <v>3939</v>
      </c>
      <c r="AF111" s="40" t="s">
        <v>3940</v>
      </c>
      <c r="AG111" s="40" t="s">
        <v>3947</v>
      </c>
      <c r="AH111" s="40" t="s">
        <v>3957</v>
      </c>
    </row>
    <row r="112" spans="1:34">
      <c r="A112" s="44" t="str">
        <f>IF(C112="","",VLOOKUP('OPĆI DIO'!$C$1,'OPĆI DIO'!$N$4:$W$137,10,FALSE))</f>
        <v/>
      </c>
      <c r="B112" s="44" t="str">
        <f>IF(C112="","",VLOOKUP('OPĆI DIO'!$C$1,'OPĆI DIO'!$N$4:$W$137,9,FALSE))</f>
        <v/>
      </c>
      <c r="C112" s="50"/>
      <c r="D112" s="45" t="str">
        <f t="shared" si="14"/>
        <v/>
      </c>
      <c r="E112" s="50"/>
      <c r="F112" s="45" t="str">
        <f t="shared" si="15"/>
        <v/>
      </c>
      <c r="G112" s="82"/>
      <c r="H112" s="45" t="str">
        <f t="shared" si="16"/>
        <v/>
      </c>
      <c r="I112" s="45" t="str">
        <f t="shared" si="17"/>
        <v/>
      </c>
      <c r="J112" s="81"/>
      <c r="K112" s="81"/>
      <c r="L112" s="81"/>
      <c r="M112" s="49"/>
      <c r="N112" s="246" t="str">
        <f>IF(C112="","",'OPĆI DIO'!$C$1)</f>
        <v/>
      </c>
      <c r="O112" s="40" t="str">
        <f t="shared" si="18"/>
        <v/>
      </c>
      <c r="P112" s="40" t="str">
        <f t="shared" si="19"/>
        <v/>
      </c>
      <c r="Q112" s="40" t="str">
        <f t="shared" si="20"/>
        <v/>
      </c>
      <c r="R112" s="40" t="str">
        <f t="shared" si="21"/>
        <v/>
      </c>
      <c r="S112" s="40" t="str">
        <f t="shared" si="22"/>
        <v/>
      </c>
      <c r="W112" s="40">
        <v>4411</v>
      </c>
      <c r="X112" s="40" t="s">
        <v>165</v>
      </c>
      <c r="Z112" s="204" t="str">
        <f t="shared" si="27"/>
        <v>44</v>
      </c>
      <c r="AA112" s="40" t="str">
        <f t="shared" si="26"/>
        <v>441</v>
      </c>
      <c r="AC112" s="236" t="s">
        <v>1420</v>
      </c>
      <c r="AD112" s="236" t="s">
        <v>1421</v>
      </c>
      <c r="AE112" s="40" t="s">
        <v>3939</v>
      </c>
      <c r="AF112" s="40" t="s">
        <v>3940</v>
      </c>
      <c r="AG112" s="40" t="s">
        <v>3947</v>
      </c>
      <c r="AH112" s="40" t="s">
        <v>3957</v>
      </c>
    </row>
    <row r="113" spans="1:34">
      <c r="A113" s="44" t="str">
        <f>IF(C113="","",VLOOKUP('OPĆI DIO'!$C$1,'OPĆI DIO'!$N$4:$W$137,10,FALSE))</f>
        <v/>
      </c>
      <c r="B113" s="44" t="str">
        <f>IF(C113="","",VLOOKUP('OPĆI DIO'!$C$1,'OPĆI DIO'!$N$4:$W$137,9,FALSE))</f>
        <v/>
      </c>
      <c r="C113" s="50"/>
      <c r="D113" s="45" t="str">
        <f t="shared" si="14"/>
        <v/>
      </c>
      <c r="E113" s="50"/>
      <c r="F113" s="45" t="str">
        <f t="shared" si="15"/>
        <v/>
      </c>
      <c r="G113" s="82"/>
      <c r="H113" s="45" t="str">
        <f t="shared" si="16"/>
        <v/>
      </c>
      <c r="I113" s="45" t="str">
        <f t="shared" si="17"/>
        <v/>
      </c>
      <c r="J113" s="81"/>
      <c r="K113" s="81"/>
      <c r="L113" s="81"/>
      <c r="M113" s="49"/>
      <c r="N113" s="246" t="str">
        <f>IF(C113="","",'OPĆI DIO'!$C$1)</f>
        <v/>
      </c>
      <c r="O113" s="40" t="str">
        <f t="shared" si="18"/>
        <v/>
      </c>
      <c r="P113" s="40" t="str">
        <f t="shared" si="19"/>
        <v/>
      </c>
      <c r="Q113" s="40" t="str">
        <f t="shared" si="20"/>
        <v/>
      </c>
      <c r="R113" s="40" t="str">
        <f t="shared" si="21"/>
        <v/>
      </c>
      <c r="S113" s="40" t="str">
        <f t="shared" si="22"/>
        <v/>
      </c>
      <c r="W113" s="40">
        <v>4511</v>
      </c>
      <c r="X113" s="40" t="s">
        <v>120</v>
      </c>
      <c r="Z113" s="204" t="str">
        <f t="shared" si="27"/>
        <v>45</v>
      </c>
      <c r="AA113" s="40" t="str">
        <f t="shared" si="26"/>
        <v>451</v>
      </c>
      <c r="AC113" s="236" t="s">
        <v>1422</v>
      </c>
      <c r="AD113" s="236" t="s">
        <v>1423</v>
      </c>
      <c r="AE113" s="40" t="s">
        <v>3939</v>
      </c>
      <c r="AF113" s="40" t="s">
        <v>3940</v>
      </c>
      <c r="AG113" s="40" t="s">
        <v>3947</v>
      </c>
      <c r="AH113" s="40" t="s">
        <v>3957</v>
      </c>
    </row>
    <row r="114" spans="1:34">
      <c r="A114" s="44" t="str">
        <f>IF(C114="","",VLOOKUP('OPĆI DIO'!$C$1,'OPĆI DIO'!$N$4:$W$137,10,FALSE))</f>
        <v/>
      </c>
      <c r="B114" s="44" t="str">
        <f>IF(C114="","",VLOOKUP('OPĆI DIO'!$C$1,'OPĆI DIO'!$N$4:$W$137,9,FALSE))</f>
        <v/>
      </c>
      <c r="C114" s="50"/>
      <c r="D114" s="45" t="str">
        <f t="shared" si="14"/>
        <v/>
      </c>
      <c r="E114" s="50"/>
      <c r="F114" s="45" t="str">
        <f t="shared" si="15"/>
        <v/>
      </c>
      <c r="G114" s="82"/>
      <c r="H114" s="45" t="str">
        <f t="shared" si="16"/>
        <v/>
      </c>
      <c r="I114" s="45" t="str">
        <f t="shared" si="17"/>
        <v/>
      </c>
      <c r="J114" s="81"/>
      <c r="K114" s="81"/>
      <c r="L114" s="81"/>
      <c r="M114" s="49"/>
      <c r="N114" s="246" t="str">
        <f>IF(C114="","",'OPĆI DIO'!$C$1)</f>
        <v/>
      </c>
      <c r="O114" s="40" t="str">
        <f t="shared" si="18"/>
        <v/>
      </c>
      <c r="P114" s="40" t="str">
        <f t="shared" si="19"/>
        <v/>
      </c>
      <c r="Q114" s="40" t="str">
        <f t="shared" si="20"/>
        <v/>
      </c>
      <c r="R114" s="40" t="str">
        <f t="shared" si="21"/>
        <v/>
      </c>
      <c r="S114" s="40" t="str">
        <f t="shared" si="22"/>
        <v/>
      </c>
      <c r="W114" s="40">
        <v>4521</v>
      </c>
      <c r="X114" s="40" t="s">
        <v>139</v>
      </c>
      <c r="Z114" s="204" t="str">
        <f t="shared" si="27"/>
        <v>45</v>
      </c>
      <c r="AA114" s="40" t="str">
        <f t="shared" si="26"/>
        <v>452</v>
      </c>
      <c r="AC114" s="236" t="s">
        <v>1428</v>
      </c>
      <c r="AD114" s="236" t="s">
        <v>1429</v>
      </c>
      <c r="AE114" s="40" t="s">
        <v>3929</v>
      </c>
      <c r="AF114" s="40" t="s">
        <v>3930</v>
      </c>
      <c r="AG114" s="40" t="s">
        <v>3947</v>
      </c>
      <c r="AH114" s="40" t="s">
        <v>3957</v>
      </c>
    </row>
    <row r="115" spans="1:34">
      <c r="A115" s="44" t="str">
        <f>IF(C115="","",VLOOKUP('OPĆI DIO'!$C$1,'OPĆI DIO'!$N$4:$W$137,10,FALSE))</f>
        <v/>
      </c>
      <c r="B115" s="44" t="str">
        <f>IF(C115="","",VLOOKUP('OPĆI DIO'!$C$1,'OPĆI DIO'!$N$4:$W$137,9,FALSE))</f>
        <v/>
      </c>
      <c r="C115" s="50"/>
      <c r="D115" s="45" t="str">
        <f t="shared" si="14"/>
        <v/>
      </c>
      <c r="E115" s="50"/>
      <c r="F115" s="45" t="str">
        <f t="shared" si="15"/>
        <v/>
      </c>
      <c r="G115" s="82"/>
      <c r="H115" s="45" t="str">
        <f t="shared" si="16"/>
        <v/>
      </c>
      <c r="I115" s="45" t="str">
        <f t="shared" si="17"/>
        <v/>
      </c>
      <c r="J115" s="81"/>
      <c r="K115" s="81"/>
      <c r="L115" s="81"/>
      <c r="M115" s="49"/>
      <c r="N115" s="246" t="str">
        <f>IF(C115="","",'OPĆI DIO'!$C$1)</f>
        <v/>
      </c>
      <c r="O115" s="40" t="str">
        <f t="shared" si="18"/>
        <v/>
      </c>
      <c r="P115" s="40" t="str">
        <f t="shared" si="19"/>
        <v/>
      </c>
      <c r="Q115" s="40" t="str">
        <f t="shared" si="20"/>
        <v/>
      </c>
      <c r="R115" s="40" t="str">
        <f t="shared" si="21"/>
        <v/>
      </c>
      <c r="S115" s="40" t="str">
        <f t="shared" si="22"/>
        <v/>
      </c>
      <c r="W115" s="40">
        <v>4531</v>
      </c>
      <c r="X115" s="40" t="s">
        <v>182</v>
      </c>
      <c r="Z115" s="204" t="str">
        <f t="shared" si="27"/>
        <v>45</v>
      </c>
      <c r="AA115" s="40" t="str">
        <f t="shared" si="26"/>
        <v>453</v>
      </c>
      <c r="AC115" s="236" t="s">
        <v>1430</v>
      </c>
      <c r="AD115" s="236" t="s">
        <v>1431</v>
      </c>
      <c r="AE115" s="40" t="s">
        <v>3939</v>
      </c>
      <c r="AF115" s="40" t="s">
        <v>3940</v>
      </c>
      <c r="AG115" s="40" t="s">
        <v>3947</v>
      </c>
      <c r="AH115" s="40" t="s">
        <v>3957</v>
      </c>
    </row>
    <row r="116" spans="1:34">
      <c r="A116" s="44" t="str">
        <f>IF(C116="","",VLOOKUP('OPĆI DIO'!$C$1,'OPĆI DIO'!$N$4:$W$137,10,FALSE))</f>
        <v/>
      </c>
      <c r="B116" s="44" t="str">
        <f>IF(C116="","",VLOOKUP('OPĆI DIO'!$C$1,'OPĆI DIO'!$N$4:$W$137,9,FALSE))</f>
        <v/>
      </c>
      <c r="C116" s="50"/>
      <c r="D116" s="45" t="str">
        <f t="shared" si="14"/>
        <v/>
      </c>
      <c r="E116" s="50"/>
      <c r="F116" s="45" t="str">
        <f t="shared" si="15"/>
        <v/>
      </c>
      <c r="G116" s="82"/>
      <c r="H116" s="45" t="str">
        <f t="shared" si="16"/>
        <v/>
      </c>
      <c r="I116" s="45" t="str">
        <f t="shared" si="17"/>
        <v/>
      </c>
      <c r="J116" s="81"/>
      <c r="K116" s="81"/>
      <c r="L116" s="81"/>
      <c r="M116" s="49"/>
      <c r="N116" s="246" t="str">
        <f>IF(C116="","",'OPĆI DIO'!$C$1)</f>
        <v/>
      </c>
      <c r="O116" s="40" t="str">
        <f t="shared" si="18"/>
        <v/>
      </c>
      <c r="P116" s="40" t="str">
        <f t="shared" si="19"/>
        <v/>
      </c>
      <c r="Q116" s="40" t="str">
        <f t="shared" si="20"/>
        <v/>
      </c>
      <c r="R116" s="40" t="str">
        <f t="shared" si="21"/>
        <v/>
      </c>
      <c r="S116" s="40" t="str">
        <f t="shared" si="22"/>
        <v/>
      </c>
      <c r="W116" s="40">
        <v>4541</v>
      </c>
      <c r="X116" s="40" t="s">
        <v>134</v>
      </c>
      <c r="Z116" s="204" t="str">
        <f t="shared" si="27"/>
        <v>45</v>
      </c>
      <c r="AA116" s="40" t="str">
        <f t="shared" si="26"/>
        <v>454</v>
      </c>
      <c r="AC116" s="236" t="s">
        <v>1433</v>
      </c>
      <c r="AD116" s="236" t="s">
        <v>1434</v>
      </c>
      <c r="AE116" s="40" t="s">
        <v>3929</v>
      </c>
      <c r="AF116" s="40" t="s">
        <v>3930</v>
      </c>
      <c r="AG116" s="40" t="s">
        <v>3949</v>
      </c>
      <c r="AH116" s="40" t="s">
        <v>3950</v>
      </c>
    </row>
    <row r="117" spans="1:34">
      <c r="A117" s="44" t="str">
        <f>IF(C117="","",VLOOKUP('OPĆI DIO'!$C$1,'OPĆI DIO'!$N$4:$W$137,10,FALSE))</f>
        <v/>
      </c>
      <c r="B117" s="44" t="str">
        <f>IF(C117="","",VLOOKUP('OPĆI DIO'!$C$1,'OPĆI DIO'!$N$4:$W$137,9,FALSE))</f>
        <v/>
      </c>
      <c r="C117" s="50"/>
      <c r="D117" s="45" t="str">
        <f t="shared" si="14"/>
        <v/>
      </c>
      <c r="E117" s="50"/>
      <c r="F117" s="45" t="str">
        <f t="shared" si="15"/>
        <v/>
      </c>
      <c r="G117" s="82"/>
      <c r="H117" s="45" t="str">
        <f t="shared" si="16"/>
        <v/>
      </c>
      <c r="I117" s="45" t="str">
        <f t="shared" si="17"/>
        <v/>
      </c>
      <c r="J117" s="81"/>
      <c r="K117" s="81"/>
      <c r="L117" s="81"/>
      <c r="M117" s="49"/>
      <c r="N117" s="246" t="str">
        <f>IF(C117="","",'OPĆI DIO'!$C$1)</f>
        <v/>
      </c>
      <c r="O117" s="40" t="str">
        <f t="shared" si="18"/>
        <v/>
      </c>
      <c r="P117" s="40" t="str">
        <f t="shared" si="19"/>
        <v/>
      </c>
      <c r="Q117" s="40" t="str">
        <f t="shared" si="20"/>
        <v/>
      </c>
      <c r="R117" s="40" t="str">
        <f t="shared" si="21"/>
        <v/>
      </c>
      <c r="S117" s="40" t="str">
        <f t="shared" si="22"/>
        <v/>
      </c>
      <c r="W117" s="40">
        <v>5121</v>
      </c>
      <c r="X117" s="40" t="s">
        <v>190</v>
      </c>
      <c r="Z117" s="204" t="str">
        <f t="shared" si="27"/>
        <v>51</v>
      </c>
      <c r="AA117" s="40" t="str">
        <f t="shared" si="26"/>
        <v>512</v>
      </c>
      <c r="AC117" s="236" t="s">
        <v>1455</v>
      </c>
      <c r="AD117" s="236" t="s">
        <v>1456</v>
      </c>
      <c r="AE117" s="40" t="s">
        <v>3925</v>
      </c>
      <c r="AF117" s="40" t="s">
        <v>3926</v>
      </c>
      <c r="AG117" s="40" t="s">
        <v>3947</v>
      </c>
      <c r="AH117" s="40" t="s">
        <v>3954</v>
      </c>
    </row>
    <row r="118" spans="1:34">
      <c r="A118" s="44" t="str">
        <f>IF(C118="","",VLOOKUP('OPĆI DIO'!$C$1,'OPĆI DIO'!$N$4:$W$137,10,FALSE))</f>
        <v/>
      </c>
      <c r="B118" s="44" t="str">
        <f>IF(C118="","",VLOOKUP('OPĆI DIO'!$C$1,'OPĆI DIO'!$N$4:$W$137,9,FALSE))</f>
        <v/>
      </c>
      <c r="C118" s="50"/>
      <c r="D118" s="45" t="str">
        <f t="shared" si="14"/>
        <v/>
      </c>
      <c r="E118" s="50"/>
      <c r="F118" s="45" t="str">
        <f t="shared" si="15"/>
        <v/>
      </c>
      <c r="G118" s="82"/>
      <c r="H118" s="45" t="str">
        <f t="shared" si="16"/>
        <v/>
      </c>
      <c r="I118" s="45" t="str">
        <f t="shared" si="17"/>
        <v/>
      </c>
      <c r="J118" s="81"/>
      <c r="K118" s="81"/>
      <c r="L118" s="81"/>
      <c r="M118" s="49"/>
      <c r="N118" s="246" t="str">
        <f>IF(C118="","",'OPĆI DIO'!$C$1)</f>
        <v/>
      </c>
      <c r="O118" s="40" t="str">
        <f t="shared" si="18"/>
        <v/>
      </c>
      <c r="P118" s="40" t="str">
        <f t="shared" si="19"/>
        <v/>
      </c>
      <c r="Q118" s="40" t="str">
        <f t="shared" si="20"/>
        <v/>
      </c>
      <c r="R118" s="40" t="str">
        <f t="shared" si="21"/>
        <v/>
      </c>
      <c r="S118" s="40" t="str">
        <f t="shared" si="22"/>
        <v/>
      </c>
      <c r="W118" s="40">
        <v>5443</v>
      </c>
      <c r="X118" s="40" t="s">
        <v>166</v>
      </c>
      <c r="Z118" s="204" t="str">
        <f t="shared" si="27"/>
        <v>54</v>
      </c>
      <c r="AA118" s="40" t="str">
        <f t="shared" si="26"/>
        <v>544</v>
      </c>
      <c r="AC118" s="236" t="s">
        <v>1457</v>
      </c>
      <c r="AD118" s="236" t="s">
        <v>1458</v>
      </c>
      <c r="AE118" s="40" t="s">
        <v>3929</v>
      </c>
      <c r="AF118" s="40" t="s">
        <v>3930</v>
      </c>
      <c r="AG118" s="40" t="s">
        <v>3947</v>
      </c>
      <c r="AH118" s="40" t="s">
        <v>3957</v>
      </c>
    </row>
    <row r="119" spans="1:34">
      <c r="A119" s="44" t="str">
        <f>IF(C119="","",VLOOKUP('OPĆI DIO'!$C$1,'OPĆI DIO'!$N$4:$W$137,10,FALSE))</f>
        <v/>
      </c>
      <c r="B119" s="44" t="str">
        <f>IF(C119="","",VLOOKUP('OPĆI DIO'!$C$1,'OPĆI DIO'!$N$4:$W$137,9,FALSE))</f>
        <v/>
      </c>
      <c r="C119" s="50"/>
      <c r="D119" s="45" t="str">
        <f t="shared" si="14"/>
        <v/>
      </c>
      <c r="E119" s="50"/>
      <c r="F119" s="45" t="str">
        <f t="shared" si="15"/>
        <v/>
      </c>
      <c r="G119" s="82"/>
      <c r="H119" s="45" t="str">
        <f t="shared" si="16"/>
        <v/>
      </c>
      <c r="I119" s="45" t="str">
        <f t="shared" si="17"/>
        <v/>
      </c>
      <c r="J119" s="81"/>
      <c r="K119" s="81"/>
      <c r="L119" s="81"/>
      <c r="M119" s="49"/>
      <c r="N119" s="246" t="str">
        <f>IF(C119="","",'OPĆI DIO'!$C$1)</f>
        <v/>
      </c>
      <c r="O119" s="40" t="str">
        <f t="shared" si="18"/>
        <v/>
      </c>
      <c r="P119" s="40" t="str">
        <f t="shared" si="19"/>
        <v/>
      </c>
      <c r="Q119" s="40" t="str">
        <f t="shared" si="20"/>
        <v/>
      </c>
      <c r="R119" s="40" t="str">
        <f t="shared" si="21"/>
        <v/>
      </c>
      <c r="S119" s="40" t="str">
        <f t="shared" si="22"/>
        <v/>
      </c>
      <c r="W119" s="40">
        <v>5121</v>
      </c>
      <c r="X119" s="40" t="s">
        <v>632</v>
      </c>
      <c r="Z119" s="204" t="str">
        <f t="shared" si="27"/>
        <v>51</v>
      </c>
      <c r="AA119" s="40" t="str">
        <f t="shared" ref="AA119:AA129" si="28">LEFT(W119,3)</f>
        <v>512</v>
      </c>
      <c r="AC119" s="236" t="s">
        <v>1459</v>
      </c>
      <c r="AD119" s="236" t="s">
        <v>1460</v>
      </c>
      <c r="AE119" s="40" t="s">
        <v>3929</v>
      </c>
      <c r="AF119" s="40" t="s">
        <v>3930</v>
      </c>
      <c r="AG119" s="40" t="s">
        <v>3947</v>
      </c>
      <c r="AH119" s="40" t="s">
        <v>3957</v>
      </c>
    </row>
    <row r="120" spans="1:34">
      <c r="A120" s="44" t="str">
        <f>IF(C120="","",VLOOKUP('OPĆI DIO'!$C$1,'OPĆI DIO'!$N$4:$W$137,10,FALSE))</f>
        <v/>
      </c>
      <c r="B120" s="44" t="str">
        <f>IF(C120="","",VLOOKUP('OPĆI DIO'!$C$1,'OPĆI DIO'!$N$4:$W$137,9,FALSE))</f>
        <v/>
      </c>
      <c r="C120" s="50"/>
      <c r="D120" s="45" t="str">
        <f t="shared" si="14"/>
        <v/>
      </c>
      <c r="E120" s="50"/>
      <c r="F120" s="45" t="str">
        <f t="shared" si="15"/>
        <v/>
      </c>
      <c r="G120" s="82"/>
      <c r="H120" s="45" t="str">
        <f t="shared" si="16"/>
        <v/>
      </c>
      <c r="I120" s="45" t="str">
        <f t="shared" si="17"/>
        <v/>
      </c>
      <c r="J120" s="81"/>
      <c r="K120" s="81"/>
      <c r="L120" s="81"/>
      <c r="M120" s="49"/>
      <c r="N120" s="246" t="str">
        <f>IF(C120="","",'OPĆI DIO'!$C$1)</f>
        <v/>
      </c>
      <c r="O120" s="40" t="str">
        <f t="shared" si="18"/>
        <v/>
      </c>
      <c r="P120" s="40" t="str">
        <f t="shared" si="19"/>
        <v/>
      </c>
      <c r="Q120" s="40" t="str">
        <f t="shared" si="20"/>
        <v/>
      </c>
      <c r="R120" s="40" t="str">
        <f t="shared" si="21"/>
        <v/>
      </c>
      <c r="S120" s="40" t="str">
        <f t="shared" si="22"/>
        <v/>
      </c>
      <c r="W120" s="40">
        <v>5122</v>
      </c>
      <c r="X120" s="40" t="s">
        <v>633</v>
      </c>
      <c r="Z120" s="204" t="str">
        <f t="shared" si="27"/>
        <v>51</v>
      </c>
      <c r="AA120" s="40" t="str">
        <f t="shared" si="28"/>
        <v>512</v>
      </c>
      <c r="AC120" s="236" t="s">
        <v>1461</v>
      </c>
      <c r="AD120" s="236" t="s">
        <v>1462</v>
      </c>
      <c r="AE120" s="40" t="s">
        <v>3929</v>
      </c>
      <c r="AF120" s="40" t="s">
        <v>3930</v>
      </c>
      <c r="AG120" s="40" t="s">
        <v>3949</v>
      </c>
      <c r="AH120" s="40" t="s">
        <v>3950</v>
      </c>
    </row>
    <row r="121" spans="1:34">
      <c r="A121" s="44" t="str">
        <f>IF(C121="","",VLOOKUP('OPĆI DIO'!$C$1,'OPĆI DIO'!$N$4:$W$137,10,FALSE))</f>
        <v/>
      </c>
      <c r="B121" s="44" t="str">
        <f>IF(C121="","",VLOOKUP('OPĆI DIO'!$C$1,'OPĆI DIO'!$N$4:$W$137,9,FALSE))</f>
        <v/>
      </c>
      <c r="C121" s="50"/>
      <c r="D121" s="45" t="str">
        <f t="shared" si="14"/>
        <v/>
      </c>
      <c r="E121" s="50"/>
      <c r="F121" s="45" t="str">
        <f t="shared" si="15"/>
        <v/>
      </c>
      <c r="G121" s="82"/>
      <c r="H121" s="45" t="str">
        <f t="shared" si="16"/>
        <v/>
      </c>
      <c r="I121" s="45" t="str">
        <f t="shared" si="17"/>
        <v/>
      </c>
      <c r="J121" s="81"/>
      <c r="K121" s="81"/>
      <c r="L121" s="81"/>
      <c r="M121" s="49"/>
      <c r="N121" s="246" t="str">
        <f>IF(C121="","",'OPĆI DIO'!$C$1)</f>
        <v/>
      </c>
      <c r="O121" s="40" t="str">
        <f t="shared" si="18"/>
        <v/>
      </c>
      <c r="P121" s="40" t="str">
        <f t="shared" si="19"/>
        <v/>
      </c>
      <c r="Q121" s="40" t="str">
        <f t="shared" si="20"/>
        <v/>
      </c>
      <c r="R121" s="40" t="str">
        <f t="shared" si="21"/>
        <v/>
      </c>
      <c r="S121" s="40" t="str">
        <f t="shared" si="22"/>
        <v/>
      </c>
      <c r="W121" s="40">
        <v>5141</v>
      </c>
      <c r="X121" s="40" t="s">
        <v>634</v>
      </c>
      <c r="Z121" s="204" t="str">
        <f t="shared" si="27"/>
        <v>51</v>
      </c>
      <c r="AA121" s="40" t="str">
        <f t="shared" si="28"/>
        <v>514</v>
      </c>
      <c r="AC121" s="236" t="s">
        <v>1463</v>
      </c>
      <c r="AD121" s="236" t="s">
        <v>1464</v>
      </c>
      <c r="AE121" s="40" t="s">
        <v>3929</v>
      </c>
      <c r="AF121" s="40" t="s">
        <v>3930</v>
      </c>
      <c r="AG121" s="40" t="s">
        <v>3947</v>
      </c>
      <c r="AH121" s="40" t="s">
        <v>3954</v>
      </c>
    </row>
    <row r="122" spans="1:34">
      <c r="A122" s="44" t="str">
        <f>IF(C122="","",VLOOKUP('OPĆI DIO'!$C$1,'OPĆI DIO'!$N$4:$W$137,10,FALSE))</f>
        <v/>
      </c>
      <c r="B122" s="44" t="str">
        <f>IF(C122="","",VLOOKUP('OPĆI DIO'!$C$1,'OPĆI DIO'!$N$4:$W$137,9,FALSE))</f>
        <v/>
      </c>
      <c r="C122" s="50"/>
      <c r="D122" s="45" t="str">
        <f t="shared" si="14"/>
        <v/>
      </c>
      <c r="E122" s="50"/>
      <c r="F122" s="45" t="str">
        <f t="shared" si="15"/>
        <v/>
      </c>
      <c r="G122" s="82"/>
      <c r="H122" s="45" t="str">
        <f t="shared" si="16"/>
        <v/>
      </c>
      <c r="I122" s="45" t="str">
        <f t="shared" si="17"/>
        <v/>
      </c>
      <c r="J122" s="81"/>
      <c r="K122" s="81"/>
      <c r="L122" s="81"/>
      <c r="M122" s="49"/>
      <c r="N122" s="246" t="str">
        <f>IF(C122="","",'OPĆI DIO'!$C$1)</f>
        <v/>
      </c>
      <c r="O122" s="40" t="str">
        <f t="shared" si="18"/>
        <v/>
      </c>
      <c r="P122" s="40" t="str">
        <f t="shared" si="19"/>
        <v/>
      </c>
      <c r="Q122" s="40" t="str">
        <f t="shared" si="20"/>
        <v/>
      </c>
      <c r="R122" s="40" t="str">
        <f t="shared" si="21"/>
        <v/>
      </c>
      <c r="S122" s="40" t="str">
        <f t="shared" si="22"/>
        <v/>
      </c>
      <c r="W122" s="40">
        <v>5181</v>
      </c>
      <c r="X122" s="40" t="s">
        <v>635</v>
      </c>
      <c r="Z122" s="204" t="str">
        <f t="shared" si="27"/>
        <v>51</v>
      </c>
      <c r="AA122" s="40" t="str">
        <f t="shared" si="28"/>
        <v>518</v>
      </c>
      <c r="AC122" s="236" t="s">
        <v>1465</v>
      </c>
      <c r="AD122" s="236" t="s">
        <v>1466</v>
      </c>
      <c r="AE122" s="40" t="s">
        <v>3929</v>
      </c>
      <c r="AF122" s="40" t="s">
        <v>3930</v>
      </c>
      <c r="AG122" s="40" t="s">
        <v>3947</v>
      </c>
      <c r="AH122" s="40" t="s">
        <v>3958</v>
      </c>
    </row>
    <row r="123" spans="1:34">
      <c r="A123" s="44" t="str">
        <f>IF(C123="","",VLOOKUP('OPĆI DIO'!$C$1,'OPĆI DIO'!$N$4:$W$137,10,FALSE))</f>
        <v/>
      </c>
      <c r="B123" s="44" t="str">
        <f>IF(C123="","",VLOOKUP('OPĆI DIO'!$C$1,'OPĆI DIO'!$N$4:$W$137,9,FALSE))</f>
        <v/>
      </c>
      <c r="C123" s="50"/>
      <c r="D123" s="45" t="str">
        <f t="shared" si="14"/>
        <v/>
      </c>
      <c r="E123" s="50"/>
      <c r="F123" s="45" t="str">
        <f t="shared" si="15"/>
        <v/>
      </c>
      <c r="G123" s="82"/>
      <c r="H123" s="45" t="str">
        <f t="shared" si="16"/>
        <v/>
      </c>
      <c r="I123" s="45" t="str">
        <f t="shared" si="17"/>
        <v/>
      </c>
      <c r="J123" s="81"/>
      <c r="K123" s="81"/>
      <c r="L123" s="81"/>
      <c r="M123" s="49"/>
      <c r="N123" s="246" t="str">
        <f>IF(C123="","",'OPĆI DIO'!$C$1)</f>
        <v/>
      </c>
      <c r="O123" s="40" t="str">
        <f t="shared" si="18"/>
        <v/>
      </c>
      <c r="P123" s="40" t="str">
        <f t="shared" si="19"/>
        <v/>
      </c>
      <c r="Q123" s="40" t="str">
        <f t="shared" si="20"/>
        <v/>
      </c>
      <c r="R123" s="40" t="str">
        <f t="shared" si="21"/>
        <v/>
      </c>
      <c r="S123" s="40" t="str">
        <f t="shared" si="22"/>
        <v/>
      </c>
      <c r="W123" s="40">
        <v>5183</v>
      </c>
      <c r="X123" s="40" t="s">
        <v>636</v>
      </c>
      <c r="Z123" s="204" t="str">
        <f t="shared" si="27"/>
        <v>51</v>
      </c>
      <c r="AA123" s="40" t="str">
        <f t="shared" si="28"/>
        <v>518</v>
      </c>
      <c r="AC123" s="236" t="s">
        <v>1216</v>
      </c>
      <c r="AD123" s="236" t="s">
        <v>1217</v>
      </c>
      <c r="AE123" s="40" t="s">
        <v>3929</v>
      </c>
      <c r="AF123" s="40" t="s">
        <v>3930</v>
      </c>
      <c r="AG123" s="40" t="s">
        <v>3947</v>
      </c>
      <c r="AH123" s="40" t="s">
        <v>3956</v>
      </c>
    </row>
    <row r="124" spans="1:34">
      <c r="A124" s="44" t="str">
        <f>IF(C124="","",VLOOKUP('OPĆI DIO'!$C$1,'OPĆI DIO'!$N$4:$W$137,10,FALSE))</f>
        <v/>
      </c>
      <c r="B124" s="44" t="str">
        <f>IF(C124="","",VLOOKUP('OPĆI DIO'!$C$1,'OPĆI DIO'!$N$4:$W$137,9,FALSE))</f>
        <v/>
      </c>
      <c r="C124" s="50"/>
      <c r="D124" s="45" t="str">
        <f t="shared" si="14"/>
        <v/>
      </c>
      <c r="E124" s="50"/>
      <c r="F124" s="45" t="str">
        <f t="shared" si="15"/>
        <v/>
      </c>
      <c r="G124" s="82"/>
      <c r="H124" s="45" t="str">
        <f t="shared" si="16"/>
        <v/>
      </c>
      <c r="I124" s="45" t="str">
        <f t="shared" si="17"/>
        <v/>
      </c>
      <c r="J124" s="81"/>
      <c r="K124" s="81"/>
      <c r="L124" s="81"/>
      <c r="M124" s="49"/>
      <c r="N124" s="246" t="str">
        <f>IF(C124="","",'OPĆI DIO'!$C$1)</f>
        <v/>
      </c>
      <c r="O124" s="40" t="str">
        <f t="shared" si="18"/>
        <v/>
      </c>
      <c r="P124" s="40" t="str">
        <f t="shared" si="19"/>
        <v/>
      </c>
      <c r="Q124" s="40" t="str">
        <f t="shared" si="20"/>
        <v/>
      </c>
      <c r="R124" s="40" t="str">
        <f t="shared" si="21"/>
        <v/>
      </c>
      <c r="S124" s="40" t="str">
        <f t="shared" si="22"/>
        <v/>
      </c>
      <c r="W124" s="40">
        <v>5422</v>
      </c>
      <c r="X124" s="40" t="s">
        <v>637</v>
      </c>
      <c r="Z124" s="204" t="str">
        <f t="shared" si="27"/>
        <v>54</v>
      </c>
      <c r="AA124" s="40" t="str">
        <f t="shared" si="28"/>
        <v>542</v>
      </c>
      <c r="AC124" s="236" t="s">
        <v>1207</v>
      </c>
      <c r="AD124" s="236" t="s">
        <v>1208</v>
      </c>
      <c r="AE124" s="40" t="s">
        <v>3929</v>
      </c>
      <c r="AF124" s="40" t="s">
        <v>3930</v>
      </c>
      <c r="AG124" s="40" t="s">
        <v>3947</v>
      </c>
      <c r="AH124" s="40" t="s">
        <v>3954</v>
      </c>
    </row>
    <row r="125" spans="1:34">
      <c r="A125" s="44" t="str">
        <f>IF(C125="","",VLOOKUP('OPĆI DIO'!$C$1,'OPĆI DIO'!$N$4:$W$137,10,FALSE))</f>
        <v/>
      </c>
      <c r="B125" s="44" t="str">
        <f>IF(C125="","",VLOOKUP('OPĆI DIO'!$C$1,'OPĆI DIO'!$N$4:$W$137,9,FALSE))</f>
        <v/>
      </c>
      <c r="C125" s="50"/>
      <c r="D125" s="45" t="str">
        <f t="shared" si="14"/>
        <v/>
      </c>
      <c r="E125" s="50"/>
      <c r="F125" s="45" t="str">
        <f t="shared" si="15"/>
        <v/>
      </c>
      <c r="G125" s="82"/>
      <c r="H125" s="45" t="str">
        <f t="shared" si="16"/>
        <v/>
      </c>
      <c r="I125" s="45" t="str">
        <f t="shared" si="17"/>
        <v/>
      </c>
      <c r="J125" s="81"/>
      <c r="K125" s="81"/>
      <c r="L125" s="81"/>
      <c r="M125" s="49"/>
      <c r="N125" s="246" t="str">
        <f>IF(C125="","",'OPĆI DIO'!$C$1)</f>
        <v/>
      </c>
      <c r="O125" s="40" t="str">
        <f t="shared" si="18"/>
        <v/>
      </c>
      <c r="P125" s="40" t="str">
        <f t="shared" si="19"/>
        <v/>
      </c>
      <c r="Q125" s="40" t="str">
        <f t="shared" si="20"/>
        <v/>
      </c>
      <c r="R125" s="40" t="str">
        <f t="shared" si="21"/>
        <v/>
      </c>
      <c r="S125" s="40" t="str">
        <f t="shared" si="22"/>
        <v/>
      </c>
      <c r="W125" s="40">
        <v>5431</v>
      </c>
      <c r="X125" s="40" t="s">
        <v>257</v>
      </c>
      <c r="Z125" s="204" t="str">
        <f t="shared" si="27"/>
        <v>54</v>
      </c>
      <c r="AA125" s="40" t="str">
        <f t="shared" si="28"/>
        <v>543</v>
      </c>
      <c r="AC125" s="236" t="s">
        <v>1380</v>
      </c>
      <c r="AD125" s="236" t="s">
        <v>1381</v>
      </c>
      <c r="AE125" s="40" t="s">
        <v>3923</v>
      </c>
      <c r="AF125" s="40" t="s">
        <v>3924</v>
      </c>
      <c r="AG125" s="40" t="s">
        <v>3949</v>
      </c>
      <c r="AH125" s="40" t="s">
        <v>3950</v>
      </c>
    </row>
    <row r="126" spans="1:34">
      <c r="A126" s="44" t="str">
        <f>IF(C126="","",VLOOKUP('OPĆI DIO'!$C$1,'OPĆI DIO'!$N$4:$W$137,10,FALSE))</f>
        <v/>
      </c>
      <c r="B126" s="44" t="str">
        <f>IF(C126="","",VLOOKUP('OPĆI DIO'!$C$1,'OPĆI DIO'!$N$4:$W$137,9,FALSE))</f>
        <v/>
      </c>
      <c r="C126" s="50"/>
      <c r="D126" s="45" t="str">
        <f t="shared" si="14"/>
        <v/>
      </c>
      <c r="E126" s="50"/>
      <c r="F126" s="45" t="str">
        <f t="shared" si="15"/>
        <v/>
      </c>
      <c r="G126" s="82"/>
      <c r="H126" s="45" t="str">
        <f t="shared" si="16"/>
        <v/>
      </c>
      <c r="I126" s="45" t="str">
        <f t="shared" si="17"/>
        <v/>
      </c>
      <c r="J126" s="81"/>
      <c r="K126" s="81"/>
      <c r="L126" s="81"/>
      <c r="M126" s="49"/>
      <c r="N126" s="246" t="str">
        <f>IF(C126="","",'OPĆI DIO'!$C$1)</f>
        <v/>
      </c>
      <c r="O126" s="40" t="str">
        <f t="shared" si="18"/>
        <v/>
      </c>
      <c r="P126" s="40" t="str">
        <f t="shared" si="19"/>
        <v/>
      </c>
      <c r="Q126" s="40" t="str">
        <f t="shared" si="20"/>
        <v/>
      </c>
      <c r="R126" s="40" t="str">
        <f t="shared" si="21"/>
        <v/>
      </c>
      <c r="S126" s="40" t="str">
        <f t="shared" si="22"/>
        <v/>
      </c>
      <c r="W126" s="40">
        <v>5443</v>
      </c>
      <c r="X126" s="40" t="s">
        <v>638</v>
      </c>
      <c r="Z126" s="204" t="str">
        <f t="shared" si="27"/>
        <v>54</v>
      </c>
      <c r="AA126" s="40" t="str">
        <f t="shared" si="28"/>
        <v>544</v>
      </c>
      <c r="AC126" s="236" t="s">
        <v>1386</v>
      </c>
      <c r="AD126" s="236" t="s">
        <v>1387</v>
      </c>
      <c r="AE126" s="40" t="s">
        <v>3923</v>
      </c>
      <c r="AF126" s="40" t="s">
        <v>3924</v>
      </c>
      <c r="AG126" s="40" t="s">
        <v>3947</v>
      </c>
      <c r="AH126" s="40" t="s">
        <v>3957</v>
      </c>
    </row>
    <row r="127" spans="1:34">
      <c r="A127" s="44" t="str">
        <f>IF(C127="","",VLOOKUP('OPĆI DIO'!$C$1,'OPĆI DIO'!$N$4:$W$137,10,FALSE))</f>
        <v/>
      </c>
      <c r="B127" s="44" t="str">
        <f>IF(C127="","",VLOOKUP('OPĆI DIO'!$C$1,'OPĆI DIO'!$N$4:$W$137,9,FALSE))</f>
        <v/>
      </c>
      <c r="C127" s="50"/>
      <c r="D127" s="45" t="str">
        <f t="shared" si="14"/>
        <v/>
      </c>
      <c r="E127" s="50"/>
      <c r="F127" s="45" t="str">
        <f t="shared" si="15"/>
        <v/>
      </c>
      <c r="G127" s="82"/>
      <c r="H127" s="45" t="str">
        <f t="shared" si="16"/>
        <v/>
      </c>
      <c r="I127" s="45" t="str">
        <f t="shared" si="17"/>
        <v/>
      </c>
      <c r="J127" s="81"/>
      <c r="K127" s="81"/>
      <c r="L127" s="81"/>
      <c r="M127" s="49"/>
      <c r="N127" s="246" t="str">
        <f>IF(C127="","",'OPĆI DIO'!$C$1)</f>
        <v/>
      </c>
      <c r="O127" s="40" t="str">
        <f t="shared" si="18"/>
        <v/>
      </c>
      <c r="P127" s="40" t="str">
        <f t="shared" si="19"/>
        <v/>
      </c>
      <c r="Q127" s="40" t="str">
        <f t="shared" si="20"/>
        <v/>
      </c>
      <c r="R127" s="40" t="str">
        <f t="shared" si="21"/>
        <v/>
      </c>
      <c r="S127" s="40" t="str">
        <f t="shared" si="22"/>
        <v/>
      </c>
      <c r="W127" s="40">
        <v>5445</v>
      </c>
      <c r="X127" s="40" t="s">
        <v>639</v>
      </c>
      <c r="Z127" s="204" t="str">
        <f t="shared" si="27"/>
        <v>54</v>
      </c>
      <c r="AA127" s="40" t="str">
        <f t="shared" si="28"/>
        <v>544</v>
      </c>
      <c r="AC127" s="236" t="s">
        <v>1424</v>
      </c>
      <c r="AD127" s="236" t="s">
        <v>1425</v>
      </c>
      <c r="AE127" s="40" t="s">
        <v>3929</v>
      </c>
      <c r="AF127" s="40" t="s">
        <v>3930</v>
      </c>
      <c r="AG127" s="40" t="s">
        <v>3947</v>
      </c>
      <c r="AH127" s="40" t="s">
        <v>3954</v>
      </c>
    </row>
    <row r="128" spans="1:34">
      <c r="A128" s="44" t="str">
        <f>IF(C128="","",VLOOKUP('OPĆI DIO'!$C$1,'OPĆI DIO'!$N$4:$W$137,10,FALSE))</f>
        <v/>
      </c>
      <c r="B128" s="44" t="str">
        <f>IF(C128="","",VLOOKUP('OPĆI DIO'!$C$1,'OPĆI DIO'!$N$4:$W$137,9,FALSE))</f>
        <v/>
      </c>
      <c r="C128" s="50"/>
      <c r="D128" s="45" t="str">
        <f t="shared" si="14"/>
        <v/>
      </c>
      <c r="E128" s="50"/>
      <c r="F128" s="45" t="str">
        <f t="shared" si="15"/>
        <v/>
      </c>
      <c r="G128" s="82"/>
      <c r="H128" s="45" t="str">
        <f t="shared" si="16"/>
        <v/>
      </c>
      <c r="I128" s="45" t="str">
        <f t="shared" si="17"/>
        <v/>
      </c>
      <c r="J128" s="81"/>
      <c r="K128" s="81"/>
      <c r="L128" s="81"/>
      <c r="M128" s="49"/>
      <c r="N128" s="246" t="str">
        <f>IF(C128="","",'OPĆI DIO'!$C$1)</f>
        <v/>
      </c>
      <c r="O128" s="40" t="str">
        <f t="shared" si="18"/>
        <v/>
      </c>
      <c r="P128" s="40" t="str">
        <f t="shared" si="19"/>
        <v/>
      </c>
      <c r="Q128" s="40" t="str">
        <f t="shared" si="20"/>
        <v/>
      </c>
      <c r="R128" s="40" t="str">
        <f t="shared" si="21"/>
        <v/>
      </c>
      <c r="S128" s="40" t="str">
        <f t="shared" si="22"/>
        <v/>
      </c>
      <c r="W128" s="40">
        <v>5453</v>
      </c>
      <c r="X128" s="40" t="s">
        <v>640</v>
      </c>
      <c r="Z128" s="204" t="str">
        <f t="shared" si="27"/>
        <v>54</v>
      </c>
      <c r="AA128" s="40" t="str">
        <f t="shared" si="28"/>
        <v>545</v>
      </c>
      <c r="AC128" s="236" t="s">
        <v>858</v>
      </c>
      <c r="AD128" s="236" t="s">
        <v>4068</v>
      </c>
      <c r="AE128" s="40" t="s">
        <v>3923</v>
      </c>
      <c r="AF128" s="40" t="s">
        <v>3924</v>
      </c>
      <c r="AG128" s="40" t="s">
        <v>3947</v>
      </c>
      <c r="AH128" s="40" t="s">
        <v>3958</v>
      </c>
    </row>
    <row r="129" spans="1:34">
      <c r="A129" s="44" t="str">
        <f>IF(C129="","",VLOOKUP('OPĆI DIO'!$C$1,'OPĆI DIO'!$N$4:$W$137,10,FALSE))</f>
        <v/>
      </c>
      <c r="B129" s="44" t="str">
        <f>IF(C129="","",VLOOKUP('OPĆI DIO'!$C$1,'OPĆI DIO'!$N$4:$W$137,9,FALSE))</f>
        <v/>
      </c>
      <c r="C129" s="50"/>
      <c r="D129" s="45" t="str">
        <f t="shared" si="14"/>
        <v/>
      </c>
      <c r="E129" s="50"/>
      <c r="F129" s="45" t="str">
        <f t="shared" si="15"/>
        <v/>
      </c>
      <c r="G129" s="82"/>
      <c r="H129" s="45" t="str">
        <f t="shared" si="16"/>
        <v/>
      </c>
      <c r="I129" s="45" t="str">
        <f t="shared" si="17"/>
        <v/>
      </c>
      <c r="J129" s="81"/>
      <c r="K129" s="81"/>
      <c r="L129" s="81"/>
      <c r="M129" s="49"/>
      <c r="N129" s="246" t="str">
        <f>IF(C129="","",'OPĆI DIO'!$C$1)</f>
        <v/>
      </c>
      <c r="O129" s="40" t="str">
        <f t="shared" si="18"/>
        <v/>
      </c>
      <c r="P129" s="40" t="str">
        <f t="shared" si="19"/>
        <v/>
      </c>
      <c r="Q129" s="40" t="str">
        <f t="shared" si="20"/>
        <v/>
      </c>
      <c r="R129" s="40" t="str">
        <f t="shared" si="21"/>
        <v/>
      </c>
      <c r="S129" s="40" t="str">
        <f t="shared" si="22"/>
        <v/>
      </c>
      <c r="W129" s="40">
        <v>5472</v>
      </c>
      <c r="X129" s="40" t="s">
        <v>641</v>
      </c>
      <c r="Z129" s="204" t="str">
        <f t="shared" si="27"/>
        <v>54</v>
      </c>
      <c r="AA129" s="40" t="str">
        <f t="shared" si="28"/>
        <v>547</v>
      </c>
      <c r="AC129" s="236" t="s">
        <v>858</v>
      </c>
      <c r="AD129" s="236" t="s">
        <v>4068</v>
      </c>
      <c r="AE129" s="40" t="s">
        <v>3929</v>
      </c>
      <c r="AF129" s="40" t="s">
        <v>3930</v>
      </c>
      <c r="AG129" s="40" t="s">
        <v>3949</v>
      </c>
      <c r="AH129" s="40" t="s">
        <v>3950</v>
      </c>
    </row>
    <row r="130" spans="1:34">
      <c r="A130" s="44" t="str">
        <f>IF(C130="","",VLOOKUP('OPĆI DIO'!$C$1,'OPĆI DIO'!$N$4:$W$137,10,FALSE))</f>
        <v/>
      </c>
      <c r="B130" s="44" t="str">
        <f>IF(C130="","",VLOOKUP('OPĆI DIO'!$C$1,'OPĆI DIO'!$N$4:$W$137,9,FALSE))</f>
        <v/>
      </c>
      <c r="C130" s="50"/>
      <c r="D130" s="45" t="str">
        <f t="shared" si="14"/>
        <v/>
      </c>
      <c r="E130" s="50"/>
      <c r="F130" s="45" t="str">
        <f t="shared" si="15"/>
        <v/>
      </c>
      <c r="G130" s="82"/>
      <c r="H130" s="45" t="str">
        <f t="shared" si="16"/>
        <v/>
      </c>
      <c r="I130" s="45" t="str">
        <f t="shared" si="17"/>
        <v/>
      </c>
      <c r="J130" s="81"/>
      <c r="K130" s="81"/>
      <c r="L130" s="81"/>
      <c r="M130" s="49"/>
      <c r="N130" s="246" t="str">
        <f>IF(C130="","",'OPĆI DIO'!$C$1)</f>
        <v/>
      </c>
      <c r="O130" s="40" t="str">
        <f t="shared" si="18"/>
        <v/>
      </c>
      <c r="P130" s="40" t="str">
        <f t="shared" si="19"/>
        <v/>
      </c>
      <c r="Q130" s="40" t="str">
        <f t="shared" si="20"/>
        <v/>
      </c>
      <c r="R130" s="40" t="str">
        <f t="shared" si="21"/>
        <v/>
      </c>
      <c r="S130" s="40" t="str">
        <f t="shared" si="22"/>
        <v/>
      </c>
      <c r="AC130" s="236" t="s">
        <v>1435</v>
      </c>
      <c r="AD130" s="236" t="s">
        <v>1436</v>
      </c>
      <c r="AE130" s="40" t="s">
        <v>3923</v>
      </c>
      <c r="AF130" s="40" t="s">
        <v>3924</v>
      </c>
      <c r="AG130" s="40" t="s">
        <v>3947</v>
      </c>
      <c r="AH130" s="40" t="s">
        <v>3957</v>
      </c>
    </row>
    <row r="131" spans="1:34">
      <c r="A131" s="44" t="str">
        <f>IF(C131="","",VLOOKUP('OPĆI DIO'!$C$1,'OPĆI DIO'!$N$4:$W$137,10,FALSE))</f>
        <v/>
      </c>
      <c r="B131" s="44" t="str">
        <f>IF(C131="","",VLOOKUP('OPĆI DIO'!$C$1,'OPĆI DIO'!$N$4:$W$137,9,FALSE))</f>
        <v/>
      </c>
      <c r="C131" s="50"/>
      <c r="D131" s="45" t="str">
        <f t="shared" ref="D131:D194" si="29">IFERROR(VLOOKUP(C131,$T$6:$U$24,2,FALSE),"")</f>
        <v/>
      </c>
      <c r="E131" s="50"/>
      <c r="F131" s="45" t="str">
        <f t="shared" si="15"/>
        <v/>
      </c>
      <c r="G131" s="82"/>
      <c r="H131" s="45" t="str">
        <f t="shared" si="16"/>
        <v/>
      </c>
      <c r="I131" s="45" t="str">
        <f t="shared" si="17"/>
        <v/>
      </c>
      <c r="J131" s="81"/>
      <c r="K131" s="81"/>
      <c r="L131" s="81"/>
      <c r="M131" s="49"/>
      <c r="N131" s="246" t="str">
        <f>IF(C131="","",'OPĆI DIO'!$C$1)</f>
        <v/>
      </c>
      <c r="O131" s="40" t="str">
        <f t="shared" si="18"/>
        <v/>
      </c>
      <c r="P131" s="40" t="str">
        <f t="shared" si="19"/>
        <v/>
      </c>
      <c r="Q131" s="40" t="str">
        <f t="shared" si="20"/>
        <v/>
      </c>
      <c r="R131" s="40" t="str">
        <f t="shared" si="21"/>
        <v/>
      </c>
      <c r="S131" s="40" t="str">
        <f t="shared" si="22"/>
        <v/>
      </c>
      <c r="AC131" s="236" t="s">
        <v>1437</v>
      </c>
      <c r="AD131" s="236" t="s">
        <v>1438</v>
      </c>
      <c r="AE131" s="40" t="s">
        <v>3923</v>
      </c>
      <c r="AF131" s="40" t="s">
        <v>3924</v>
      </c>
      <c r="AG131" s="40" t="s">
        <v>3947</v>
      </c>
      <c r="AH131" s="40" t="s">
        <v>3955</v>
      </c>
    </row>
    <row r="132" spans="1:34">
      <c r="A132" s="44" t="str">
        <f>IF(C132="","",VLOOKUP('OPĆI DIO'!$C$1,'OPĆI DIO'!$N$4:$W$137,10,FALSE))</f>
        <v/>
      </c>
      <c r="B132" s="44" t="str">
        <f>IF(C132="","",VLOOKUP('OPĆI DIO'!$C$1,'OPĆI DIO'!$N$4:$W$137,9,FALSE))</f>
        <v/>
      </c>
      <c r="C132" s="50"/>
      <c r="D132" s="45" t="str">
        <f t="shared" si="29"/>
        <v/>
      </c>
      <c r="E132" s="50"/>
      <c r="F132" s="45" t="str">
        <f t="shared" ref="F132:F195" si="30">IFERROR(VLOOKUP(E132,$W$5:$Y$129,2,FALSE),"")</f>
        <v/>
      </c>
      <c r="G132" s="82"/>
      <c r="H132" s="45" t="str">
        <f t="shared" ref="H132:H195" si="31">IFERROR(VLOOKUP(G132,$AC$6:$AD$344,2,FALSE),"")</f>
        <v/>
      </c>
      <c r="I132" s="45" t="str">
        <f t="shared" ref="I132:I195" si="32">IFERROR(VLOOKUP(G132,$AC$6:$AG$344,3,FALSE),"")</f>
        <v/>
      </c>
      <c r="J132" s="81"/>
      <c r="K132" s="81"/>
      <c r="L132" s="81"/>
      <c r="M132" s="49"/>
      <c r="N132" s="246" t="str">
        <f>IF(C132="","",'OPĆI DIO'!$C$1)</f>
        <v/>
      </c>
      <c r="O132" s="40" t="str">
        <f t="shared" ref="O132:O195" si="33">LEFT(E132,3)</f>
        <v/>
      </c>
      <c r="P132" s="40" t="str">
        <f t="shared" ref="P132:P195" si="34">LEFT(E132,2)</f>
        <v/>
      </c>
      <c r="Q132" s="40" t="str">
        <f t="shared" ref="Q132:Q195" si="35">LEFT(C132,3)</f>
        <v/>
      </c>
      <c r="R132" s="40" t="str">
        <f t="shared" ref="R132:R195" si="36">MID(I132,2,2)</f>
        <v/>
      </c>
      <c r="S132" s="40" t="str">
        <f t="shared" ref="S132:S195" si="37">LEFT(E132,1)</f>
        <v/>
      </c>
      <c r="AC132" s="236" t="s">
        <v>1439</v>
      </c>
      <c r="AD132" s="236" t="s">
        <v>1440</v>
      </c>
      <c r="AE132" s="40" t="s">
        <v>3923</v>
      </c>
      <c r="AF132" s="40" t="s">
        <v>3924</v>
      </c>
      <c r="AG132" s="40" t="s">
        <v>3949</v>
      </c>
      <c r="AH132" s="40" t="s">
        <v>3950</v>
      </c>
    </row>
    <row r="133" spans="1:34">
      <c r="A133" s="44" t="str">
        <f>IF(C133="","",VLOOKUP('OPĆI DIO'!$C$1,'OPĆI DIO'!$N$4:$W$137,10,FALSE))</f>
        <v/>
      </c>
      <c r="B133" s="44" t="str">
        <f>IF(C133="","",VLOOKUP('OPĆI DIO'!$C$1,'OPĆI DIO'!$N$4:$W$137,9,FALSE))</f>
        <v/>
      </c>
      <c r="C133" s="50"/>
      <c r="D133" s="45" t="str">
        <f t="shared" si="29"/>
        <v/>
      </c>
      <c r="E133" s="50"/>
      <c r="F133" s="45" t="str">
        <f t="shared" si="30"/>
        <v/>
      </c>
      <c r="G133" s="82"/>
      <c r="H133" s="45" t="str">
        <f t="shared" si="31"/>
        <v/>
      </c>
      <c r="I133" s="45" t="str">
        <f t="shared" si="32"/>
        <v/>
      </c>
      <c r="J133" s="81"/>
      <c r="K133" s="81"/>
      <c r="L133" s="81"/>
      <c r="M133" s="49"/>
      <c r="N133" s="246" t="str">
        <f>IF(C133="","",'OPĆI DIO'!$C$1)</f>
        <v/>
      </c>
      <c r="O133" s="40" t="str">
        <f t="shared" si="33"/>
        <v/>
      </c>
      <c r="P133" s="40" t="str">
        <f t="shared" si="34"/>
        <v/>
      </c>
      <c r="Q133" s="40" t="str">
        <f t="shared" si="35"/>
        <v/>
      </c>
      <c r="R133" s="40" t="str">
        <f t="shared" si="36"/>
        <v/>
      </c>
      <c r="S133" s="40" t="str">
        <f t="shared" si="37"/>
        <v/>
      </c>
      <c r="AC133" s="236" t="s">
        <v>1441</v>
      </c>
      <c r="AD133" s="236" t="s">
        <v>1442</v>
      </c>
      <c r="AE133" s="40" t="s">
        <v>3923</v>
      </c>
      <c r="AF133" s="40" t="s">
        <v>3924</v>
      </c>
      <c r="AG133" s="40" t="s">
        <v>3947</v>
      </c>
      <c r="AH133" s="40" t="s">
        <v>3958</v>
      </c>
    </row>
    <row r="134" spans="1:34">
      <c r="A134" s="44" t="str">
        <f>IF(C134="","",VLOOKUP('OPĆI DIO'!$C$1,'OPĆI DIO'!$N$4:$W$137,10,FALSE))</f>
        <v/>
      </c>
      <c r="B134" s="44" t="str">
        <f>IF(C134="","",VLOOKUP('OPĆI DIO'!$C$1,'OPĆI DIO'!$N$4:$W$137,9,FALSE))</f>
        <v/>
      </c>
      <c r="C134" s="50"/>
      <c r="D134" s="45" t="str">
        <f t="shared" si="29"/>
        <v/>
      </c>
      <c r="E134" s="50"/>
      <c r="F134" s="45" t="str">
        <f t="shared" si="30"/>
        <v/>
      </c>
      <c r="G134" s="82"/>
      <c r="H134" s="45" t="str">
        <f t="shared" si="31"/>
        <v/>
      </c>
      <c r="I134" s="45" t="str">
        <f t="shared" si="32"/>
        <v/>
      </c>
      <c r="J134" s="81"/>
      <c r="K134" s="81"/>
      <c r="L134" s="81"/>
      <c r="M134" s="49"/>
      <c r="N134" s="246" t="str">
        <f>IF(C134="","",'OPĆI DIO'!$C$1)</f>
        <v/>
      </c>
      <c r="O134" s="40" t="str">
        <f t="shared" si="33"/>
        <v/>
      </c>
      <c r="P134" s="40" t="str">
        <f t="shared" si="34"/>
        <v/>
      </c>
      <c r="Q134" s="40" t="str">
        <f t="shared" si="35"/>
        <v/>
      </c>
      <c r="R134" s="40" t="str">
        <f t="shared" si="36"/>
        <v/>
      </c>
      <c r="S134" s="40" t="str">
        <f t="shared" si="37"/>
        <v/>
      </c>
      <c r="AC134" s="236" t="s">
        <v>1443</v>
      </c>
      <c r="AD134" s="236" t="s">
        <v>1444</v>
      </c>
      <c r="AE134" s="40" t="s">
        <v>3923</v>
      </c>
      <c r="AF134" s="40" t="s">
        <v>3924</v>
      </c>
      <c r="AG134" s="40" t="s">
        <v>3947</v>
      </c>
      <c r="AH134" s="40" t="s">
        <v>3958</v>
      </c>
    </row>
    <row r="135" spans="1:34">
      <c r="A135" s="44" t="str">
        <f>IF(C135="","",VLOOKUP('OPĆI DIO'!$C$1,'OPĆI DIO'!$N$4:$W$137,10,FALSE))</f>
        <v/>
      </c>
      <c r="B135" s="44" t="str">
        <f>IF(C135="","",VLOOKUP('OPĆI DIO'!$C$1,'OPĆI DIO'!$N$4:$W$137,9,FALSE))</f>
        <v/>
      </c>
      <c r="C135" s="50"/>
      <c r="D135" s="45" t="str">
        <f t="shared" si="29"/>
        <v/>
      </c>
      <c r="E135" s="50"/>
      <c r="F135" s="45" t="str">
        <f t="shared" si="30"/>
        <v/>
      </c>
      <c r="G135" s="82"/>
      <c r="H135" s="45" t="str">
        <f t="shared" si="31"/>
        <v/>
      </c>
      <c r="I135" s="45" t="str">
        <f t="shared" si="32"/>
        <v/>
      </c>
      <c r="J135" s="81"/>
      <c r="K135" s="81"/>
      <c r="L135" s="81"/>
      <c r="M135" s="49"/>
      <c r="N135" s="246" t="str">
        <f>IF(C135="","",'OPĆI DIO'!$C$1)</f>
        <v/>
      </c>
      <c r="O135" s="40" t="str">
        <f t="shared" si="33"/>
        <v/>
      </c>
      <c r="P135" s="40" t="str">
        <f t="shared" si="34"/>
        <v/>
      </c>
      <c r="Q135" s="40" t="str">
        <f t="shared" si="35"/>
        <v/>
      </c>
      <c r="R135" s="40" t="str">
        <f t="shared" si="36"/>
        <v/>
      </c>
      <c r="S135" s="40" t="str">
        <f t="shared" si="37"/>
        <v/>
      </c>
      <c r="AC135" s="236" t="s">
        <v>1449</v>
      </c>
      <c r="AD135" s="236" t="s">
        <v>1450</v>
      </c>
      <c r="AE135" s="40" t="s">
        <v>3923</v>
      </c>
      <c r="AF135" s="40" t="s">
        <v>3924</v>
      </c>
      <c r="AG135" s="40" t="s">
        <v>3947</v>
      </c>
      <c r="AH135" s="40" t="s">
        <v>3957</v>
      </c>
    </row>
    <row r="136" spans="1:34">
      <c r="A136" s="44" t="str">
        <f>IF(C136="","",VLOOKUP('OPĆI DIO'!$C$1,'OPĆI DIO'!$N$4:$W$137,10,FALSE))</f>
        <v/>
      </c>
      <c r="B136" s="44" t="str">
        <f>IF(C136="","",VLOOKUP('OPĆI DIO'!$C$1,'OPĆI DIO'!$N$4:$W$137,9,FALSE))</f>
        <v/>
      </c>
      <c r="C136" s="50"/>
      <c r="D136" s="45" t="str">
        <f t="shared" si="29"/>
        <v/>
      </c>
      <c r="E136" s="50"/>
      <c r="F136" s="45" t="str">
        <f t="shared" si="30"/>
        <v/>
      </c>
      <c r="G136" s="82"/>
      <c r="H136" s="45" t="str">
        <f t="shared" si="31"/>
        <v/>
      </c>
      <c r="I136" s="45" t="str">
        <f t="shared" si="32"/>
        <v/>
      </c>
      <c r="J136" s="81"/>
      <c r="K136" s="81"/>
      <c r="L136" s="81"/>
      <c r="M136" s="49"/>
      <c r="N136" s="246" t="str">
        <f>IF(C136="","",'OPĆI DIO'!$C$1)</f>
        <v/>
      </c>
      <c r="O136" s="40" t="str">
        <f t="shared" si="33"/>
        <v/>
      </c>
      <c r="P136" s="40" t="str">
        <f t="shared" si="34"/>
        <v/>
      </c>
      <c r="Q136" s="40" t="str">
        <f t="shared" si="35"/>
        <v/>
      </c>
      <c r="R136" s="40" t="str">
        <f t="shared" si="36"/>
        <v/>
      </c>
      <c r="S136" s="40" t="str">
        <f t="shared" si="37"/>
        <v/>
      </c>
      <c r="AC136" s="236" t="s">
        <v>1197</v>
      </c>
      <c r="AD136" s="236" t="s">
        <v>1198</v>
      </c>
      <c r="AE136" s="40" t="s">
        <v>3923</v>
      </c>
      <c r="AF136" s="40" t="s">
        <v>3924</v>
      </c>
      <c r="AG136" s="40" t="s">
        <v>3947</v>
      </c>
      <c r="AH136" s="40" t="s">
        <v>3957</v>
      </c>
    </row>
    <row r="137" spans="1:34">
      <c r="A137" s="44" t="str">
        <f>IF(C137="","",VLOOKUP('OPĆI DIO'!$C$1,'OPĆI DIO'!$N$4:$W$137,10,FALSE))</f>
        <v/>
      </c>
      <c r="B137" s="44" t="str">
        <f>IF(C137="","",VLOOKUP('OPĆI DIO'!$C$1,'OPĆI DIO'!$N$4:$W$137,9,FALSE))</f>
        <v/>
      </c>
      <c r="C137" s="50"/>
      <c r="D137" s="45" t="str">
        <f t="shared" si="29"/>
        <v/>
      </c>
      <c r="E137" s="50"/>
      <c r="F137" s="45" t="str">
        <f t="shared" si="30"/>
        <v/>
      </c>
      <c r="G137" s="82"/>
      <c r="H137" s="45" t="str">
        <f t="shared" si="31"/>
        <v/>
      </c>
      <c r="I137" s="45" t="str">
        <f t="shared" si="32"/>
        <v/>
      </c>
      <c r="J137" s="81"/>
      <c r="K137" s="81"/>
      <c r="L137" s="81"/>
      <c r="M137" s="49"/>
      <c r="N137" s="246" t="str">
        <f>IF(C137="","",'OPĆI DIO'!$C$1)</f>
        <v/>
      </c>
      <c r="O137" s="40" t="str">
        <f t="shared" si="33"/>
        <v/>
      </c>
      <c r="P137" s="40" t="str">
        <f t="shared" si="34"/>
        <v/>
      </c>
      <c r="Q137" s="40" t="str">
        <f t="shared" si="35"/>
        <v/>
      </c>
      <c r="R137" s="40" t="str">
        <f t="shared" si="36"/>
        <v/>
      </c>
      <c r="S137" s="40" t="str">
        <f t="shared" si="37"/>
        <v/>
      </c>
      <c r="AC137" s="236" t="s">
        <v>1199</v>
      </c>
      <c r="AD137" s="236" t="s">
        <v>1200</v>
      </c>
      <c r="AE137" s="40" t="s">
        <v>3923</v>
      </c>
      <c r="AF137" s="40" t="s">
        <v>3924</v>
      </c>
      <c r="AG137" s="40" t="s">
        <v>3947</v>
      </c>
      <c r="AH137" s="40" t="s">
        <v>3954</v>
      </c>
    </row>
    <row r="138" spans="1:34">
      <c r="A138" s="44" t="str">
        <f>IF(C138="","",VLOOKUP('OPĆI DIO'!$C$1,'OPĆI DIO'!$N$4:$W$137,10,FALSE))</f>
        <v/>
      </c>
      <c r="B138" s="44" t="str">
        <f>IF(C138="","",VLOOKUP('OPĆI DIO'!$C$1,'OPĆI DIO'!$N$4:$W$137,9,FALSE))</f>
        <v/>
      </c>
      <c r="C138" s="50"/>
      <c r="D138" s="45" t="str">
        <f t="shared" si="29"/>
        <v/>
      </c>
      <c r="E138" s="50"/>
      <c r="F138" s="45" t="str">
        <f t="shared" si="30"/>
        <v/>
      </c>
      <c r="G138" s="82"/>
      <c r="H138" s="45" t="str">
        <f t="shared" si="31"/>
        <v/>
      </c>
      <c r="I138" s="45" t="str">
        <f t="shared" si="32"/>
        <v/>
      </c>
      <c r="J138" s="81"/>
      <c r="K138" s="81"/>
      <c r="L138" s="81"/>
      <c r="M138" s="49"/>
      <c r="N138" s="246" t="str">
        <f>IF(C138="","",'OPĆI DIO'!$C$1)</f>
        <v/>
      </c>
      <c r="O138" s="40" t="str">
        <f t="shared" si="33"/>
        <v/>
      </c>
      <c r="P138" s="40" t="str">
        <f t="shared" si="34"/>
        <v/>
      </c>
      <c r="Q138" s="40" t="str">
        <f t="shared" si="35"/>
        <v/>
      </c>
      <c r="R138" s="40" t="str">
        <f t="shared" si="36"/>
        <v/>
      </c>
      <c r="S138" s="40" t="str">
        <f t="shared" si="37"/>
        <v/>
      </c>
      <c r="AC138" s="236" t="s">
        <v>1493</v>
      </c>
      <c r="AD138" s="236" t="s">
        <v>1494</v>
      </c>
      <c r="AE138" s="40" t="s">
        <v>3923</v>
      </c>
      <c r="AF138" s="40" t="s">
        <v>3924</v>
      </c>
      <c r="AG138" s="40" t="s">
        <v>3949</v>
      </c>
      <c r="AH138" s="40" t="s">
        <v>3950</v>
      </c>
    </row>
    <row r="139" spans="1:34">
      <c r="A139" s="44" t="str">
        <f>IF(C139="","",VLOOKUP('OPĆI DIO'!$C$1,'OPĆI DIO'!$N$4:$W$137,10,FALSE))</f>
        <v/>
      </c>
      <c r="B139" s="44" t="str">
        <f>IF(C139="","",VLOOKUP('OPĆI DIO'!$C$1,'OPĆI DIO'!$N$4:$W$137,9,FALSE))</f>
        <v/>
      </c>
      <c r="C139" s="50"/>
      <c r="D139" s="45" t="str">
        <f t="shared" si="29"/>
        <v/>
      </c>
      <c r="E139" s="50"/>
      <c r="F139" s="45" t="str">
        <f t="shared" si="30"/>
        <v/>
      </c>
      <c r="G139" s="82"/>
      <c r="H139" s="45" t="str">
        <f t="shared" si="31"/>
        <v/>
      </c>
      <c r="I139" s="45" t="str">
        <f t="shared" si="32"/>
        <v/>
      </c>
      <c r="J139" s="81"/>
      <c r="K139" s="81"/>
      <c r="L139" s="81"/>
      <c r="M139" s="49"/>
      <c r="N139" s="246" t="str">
        <f>IF(C139="","",'OPĆI DIO'!$C$1)</f>
        <v/>
      </c>
      <c r="O139" s="40" t="str">
        <f t="shared" si="33"/>
        <v/>
      </c>
      <c r="P139" s="40" t="str">
        <f t="shared" si="34"/>
        <v/>
      </c>
      <c r="Q139" s="40" t="str">
        <f t="shared" si="35"/>
        <v/>
      </c>
      <c r="R139" s="40" t="str">
        <f t="shared" si="36"/>
        <v/>
      </c>
      <c r="S139" s="40" t="str">
        <f t="shared" si="37"/>
        <v/>
      </c>
      <c r="AC139" s="236" t="s">
        <v>1205</v>
      </c>
      <c r="AD139" s="236" t="s">
        <v>1206</v>
      </c>
      <c r="AE139" s="40" t="s">
        <v>3923</v>
      </c>
      <c r="AF139" s="40" t="s">
        <v>3924</v>
      </c>
      <c r="AG139" s="40" t="s">
        <v>3947</v>
      </c>
      <c r="AH139" s="40" t="s">
        <v>3954</v>
      </c>
    </row>
    <row r="140" spans="1:34">
      <c r="A140" s="44" t="str">
        <f>IF(C140="","",VLOOKUP('OPĆI DIO'!$C$1,'OPĆI DIO'!$N$4:$W$137,10,FALSE))</f>
        <v/>
      </c>
      <c r="B140" s="44" t="str">
        <f>IF(C140="","",VLOOKUP('OPĆI DIO'!$C$1,'OPĆI DIO'!$N$4:$W$137,9,FALSE))</f>
        <v/>
      </c>
      <c r="C140" s="50"/>
      <c r="D140" s="45" t="str">
        <f t="shared" si="29"/>
        <v/>
      </c>
      <c r="E140" s="50"/>
      <c r="F140" s="45" t="str">
        <f t="shared" si="30"/>
        <v/>
      </c>
      <c r="G140" s="82"/>
      <c r="H140" s="45" t="str">
        <f t="shared" si="31"/>
        <v/>
      </c>
      <c r="I140" s="45" t="str">
        <f t="shared" si="32"/>
        <v/>
      </c>
      <c r="J140" s="81"/>
      <c r="K140" s="81"/>
      <c r="L140" s="81"/>
      <c r="M140" s="49"/>
      <c r="N140" s="246" t="str">
        <f>IF(C140="","",'OPĆI DIO'!$C$1)</f>
        <v/>
      </c>
      <c r="O140" s="40" t="str">
        <f t="shared" si="33"/>
        <v/>
      </c>
      <c r="P140" s="40" t="str">
        <f t="shared" si="34"/>
        <v/>
      </c>
      <c r="Q140" s="40" t="str">
        <f t="shared" si="35"/>
        <v/>
      </c>
      <c r="R140" s="40" t="str">
        <f t="shared" si="36"/>
        <v/>
      </c>
      <c r="S140" s="40" t="str">
        <f t="shared" si="37"/>
        <v/>
      </c>
      <c r="AC140" s="236" t="s">
        <v>789</v>
      </c>
      <c r="AD140" s="236" t="s">
        <v>790</v>
      </c>
      <c r="AE140" s="40" t="s">
        <v>3923</v>
      </c>
      <c r="AF140" s="40" t="s">
        <v>3924</v>
      </c>
      <c r="AG140" s="40" t="s">
        <v>3947</v>
      </c>
      <c r="AH140" s="40" t="s">
        <v>3959</v>
      </c>
    </row>
    <row r="141" spans="1:34">
      <c r="A141" s="44" t="str">
        <f>IF(C141="","",VLOOKUP('OPĆI DIO'!$C$1,'OPĆI DIO'!$N$4:$W$137,10,FALSE))</f>
        <v/>
      </c>
      <c r="B141" s="44" t="str">
        <f>IF(C141="","",VLOOKUP('OPĆI DIO'!$C$1,'OPĆI DIO'!$N$4:$W$137,9,FALSE))</f>
        <v/>
      </c>
      <c r="C141" s="50"/>
      <c r="D141" s="45" t="str">
        <f t="shared" si="29"/>
        <v/>
      </c>
      <c r="E141" s="50"/>
      <c r="F141" s="45" t="str">
        <f t="shared" si="30"/>
        <v/>
      </c>
      <c r="G141" s="82"/>
      <c r="H141" s="45" t="str">
        <f t="shared" si="31"/>
        <v/>
      </c>
      <c r="I141" s="45" t="str">
        <f t="shared" si="32"/>
        <v/>
      </c>
      <c r="J141" s="81"/>
      <c r="K141" s="81"/>
      <c r="L141" s="81"/>
      <c r="M141" s="49"/>
      <c r="N141" s="246" t="str">
        <f>IF(C141="","",'OPĆI DIO'!$C$1)</f>
        <v/>
      </c>
      <c r="O141" s="40" t="str">
        <f t="shared" si="33"/>
        <v/>
      </c>
      <c r="P141" s="40" t="str">
        <f t="shared" si="34"/>
        <v/>
      </c>
      <c r="Q141" s="40" t="str">
        <f t="shared" si="35"/>
        <v/>
      </c>
      <c r="R141" s="40" t="str">
        <f t="shared" si="36"/>
        <v/>
      </c>
      <c r="S141" s="40" t="str">
        <f t="shared" si="37"/>
        <v/>
      </c>
      <c r="AC141" s="236" t="s">
        <v>1258</v>
      </c>
      <c r="AD141" s="236" t="s">
        <v>1259</v>
      </c>
      <c r="AE141" s="40" t="s">
        <v>3923</v>
      </c>
      <c r="AF141" s="40" t="s">
        <v>3924</v>
      </c>
      <c r="AG141" s="40" t="s">
        <v>3947</v>
      </c>
      <c r="AH141" s="40" t="s">
        <v>3954</v>
      </c>
    </row>
    <row r="142" spans="1:34">
      <c r="A142" s="44" t="str">
        <f>IF(C142="","",VLOOKUP('OPĆI DIO'!$C$1,'OPĆI DIO'!$N$4:$W$137,10,FALSE))</f>
        <v/>
      </c>
      <c r="B142" s="44" t="str">
        <f>IF(C142="","",VLOOKUP('OPĆI DIO'!$C$1,'OPĆI DIO'!$N$4:$W$137,9,FALSE))</f>
        <v/>
      </c>
      <c r="C142" s="50"/>
      <c r="D142" s="45" t="str">
        <f t="shared" si="29"/>
        <v/>
      </c>
      <c r="E142" s="50"/>
      <c r="F142" s="45" t="str">
        <f t="shared" si="30"/>
        <v/>
      </c>
      <c r="G142" s="82"/>
      <c r="H142" s="45" t="str">
        <f t="shared" si="31"/>
        <v/>
      </c>
      <c r="I142" s="45" t="str">
        <f t="shared" si="32"/>
        <v/>
      </c>
      <c r="J142" s="81"/>
      <c r="K142" s="81"/>
      <c r="L142" s="81"/>
      <c r="M142" s="49"/>
      <c r="N142" s="246" t="str">
        <f>IF(C142="","",'OPĆI DIO'!$C$1)</f>
        <v/>
      </c>
      <c r="O142" s="40" t="str">
        <f t="shared" si="33"/>
        <v/>
      </c>
      <c r="P142" s="40" t="str">
        <f t="shared" si="34"/>
        <v/>
      </c>
      <c r="Q142" s="40" t="str">
        <f t="shared" si="35"/>
        <v/>
      </c>
      <c r="R142" s="40" t="str">
        <f t="shared" si="36"/>
        <v/>
      </c>
      <c r="S142" s="40" t="str">
        <f t="shared" si="37"/>
        <v/>
      </c>
      <c r="AC142" s="236" t="s">
        <v>2281</v>
      </c>
      <c r="AD142" s="236" t="s">
        <v>2282</v>
      </c>
      <c r="AE142" s="40" t="s">
        <v>3923</v>
      </c>
      <c r="AF142" s="40" t="s">
        <v>3924</v>
      </c>
      <c r="AG142" s="40" t="s">
        <v>3947</v>
      </c>
      <c r="AH142" s="40" t="s">
        <v>3958</v>
      </c>
    </row>
    <row r="143" spans="1:34">
      <c r="A143" s="44" t="str">
        <f>IF(C143="","",VLOOKUP('OPĆI DIO'!$C$1,'OPĆI DIO'!$N$4:$W$137,10,FALSE))</f>
        <v/>
      </c>
      <c r="B143" s="44" t="str">
        <f>IF(C143="","",VLOOKUP('OPĆI DIO'!$C$1,'OPĆI DIO'!$N$4:$W$137,9,FALSE))</f>
        <v/>
      </c>
      <c r="C143" s="50"/>
      <c r="D143" s="45" t="str">
        <f t="shared" si="29"/>
        <v/>
      </c>
      <c r="E143" s="50"/>
      <c r="F143" s="45" t="str">
        <f t="shared" si="30"/>
        <v/>
      </c>
      <c r="G143" s="82"/>
      <c r="H143" s="45" t="str">
        <f t="shared" si="31"/>
        <v/>
      </c>
      <c r="I143" s="45" t="str">
        <f t="shared" si="32"/>
        <v/>
      </c>
      <c r="J143" s="81"/>
      <c r="K143" s="81"/>
      <c r="L143" s="81"/>
      <c r="M143" s="49"/>
      <c r="N143" s="246" t="str">
        <f>IF(C143="","",'OPĆI DIO'!$C$1)</f>
        <v/>
      </c>
      <c r="O143" s="40" t="str">
        <f t="shared" si="33"/>
        <v/>
      </c>
      <c r="P143" s="40" t="str">
        <f t="shared" si="34"/>
        <v/>
      </c>
      <c r="Q143" s="40" t="str">
        <f t="shared" si="35"/>
        <v/>
      </c>
      <c r="R143" s="40" t="str">
        <f t="shared" si="36"/>
        <v/>
      </c>
      <c r="S143" s="40" t="str">
        <f t="shared" si="37"/>
        <v/>
      </c>
      <c r="AC143" s="236" t="s">
        <v>791</v>
      </c>
      <c r="AD143" s="236" t="s">
        <v>1213</v>
      </c>
      <c r="AE143" s="40" t="s">
        <v>3923</v>
      </c>
      <c r="AF143" s="40" t="s">
        <v>3924</v>
      </c>
      <c r="AG143" s="40" t="s">
        <v>3947</v>
      </c>
      <c r="AH143" s="40" t="s">
        <v>3957</v>
      </c>
    </row>
    <row r="144" spans="1:34">
      <c r="A144" s="44" t="str">
        <f>IF(C144="","",VLOOKUP('OPĆI DIO'!$C$1,'OPĆI DIO'!$N$4:$W$137,10,FALSE))</f>
        <v/>
      </c>
      <c r="B144" s="44" t="str">
        <f>IF(C144="","",VLOOKUP('OPĆI DIO'!$C$1,'OPĆI DIO'!$N$4:$W$137,9,FALSE))</f>
        <v/>
      </c>
      <c r="C144" s="50"/>
      <c r="D144" s="45" t="str">
        <f t="shared" si="29"/>
        <v/>
      </c>
      <c r="E144" s="50"/>
      <c r="F144" s="45" t="str">
        <f t="shared" si="30"/>
        <v/>
      </c>
      <c r="G144" s="82"/>
      <c r="H144" s="45" t="str">
        <f t="shared" si="31"/>
        <v/>
      </c>
      <c r="I144" s="45" t="str">
        <f t="shared" si="32"/>
        <v/>
      </c>
      <c r="J144" s="81"/>
      <c r="K144" s="81"/>
      <c r="L144" s="81"/>
      <c r="M144" s="49"/>
      <c r="N144" s="246" t="str">
        <f>IF(C144="","",'OPĆI DIO'!$C$1)</f>
        <v/>
      </c>
      <c r="O144" s="40" t="str">
        <f t="shared" si="33"/>
        <v/>
      </c>
      <c r="P144" s="40" t="str">
        <f t="shared" si="34"/>
        <v/>
      </c>
      <c r="Q144" s="40" t="str">
        <f t="shared" si="35"/>
        <v/>
      </c>
      <c r="R144" s="40" t="str">
        <f t="shared" si="36"/>
        <v/>
      </c>
      <c r="S144" s="40" t="str">
        <f t="shared" si="37"/>
        <v/>
      </c>
      <c r="AC144" s="236" t="s">
        <v>2285</v>
      </c>
      <c r="AD144" s="236" t="s">
        <v>2286</v>
      </c>
      <c r="AE144" s="40" t="s">
        <v>3923</v>
      </c>
      <c r="AF144" s="40" t="s">
        <v>3924</v>
      </c>
      <c r="AG144" s="40" t="s">
        <v>3947</v>
      </c>
      <c r="AH144" s="40" t="s">
        <v>3954</v>
      </c>
    </row>
    <row r="145" spans="1:34">
      <c r="A145" s="44" t="str">
        <f>IF(C145="","",VLOOKUP('OPĆI DIO'!$C$1,'OPĆI DIO'!$N$4:$W$137,10,FALSE))</f>
        <v/>
      </c>
      <c r="B145" s="44" t="str">
        <f>IF(C145="","",VLOOKUP('OPĆI DIO'!$C$1,'OPĆI DIO'!$N$4:$W$137,9,FALSE))</f>
        <v/>
      </c>
      <c r="C145" s="50"/>
      <c r="D145" s="45" t="str">
        <f t="shared" si="29"/>
        <v/>
      </c>
      <c r="E145" s="50"/>
      <c r="F145" s="45" t="str">
        <f t="shared" si="30"/>
        <v/>
      </c>
      <c r="G145" s="82"/>
      <c r="H145" s="45" t="str">
        <f t="shared" si="31"/>
        <v/>
      </c>
      <c r="I145" s="45" t="str">
        <f t="shared" si="32"/>
        <v/>
      </c>
      <c r="J145" s="81"/>
      <c r="K145" s="81"/>
      <c r="L145" s="81"/>
      <c r="M145" s="49"/>
      <c r="N145" s="246" t="str">
        <f>IF(C145="","",'OPĆI DIO'!$C$1)</f>
        <v/>
      </c>
      <c r="O145" s="40" t="str">
        <f t="shared" si="33"/>
        <v/>
      </c>
      <c r="P145" s="40" t="str">
        <f t="shared" si="34"/>
        <v/>
      </c>
      <c r="Q145" s="40" t="str">
        <f t="shared" si="35"/>
        <v/>
      </c>
      <c r="R145" s="40" t="str">
        <f t="shared" si="36"/>
        <v/>
      </c>
      <c r="S145" s="40" t="str">
        <f t="shared" si="37"/>
        <v/>
      </c>
      <c r="AC145" s="236" t="s">
        <v>1542</v>
      </c>
      <c r="AD145" s="236" t="s">
        <v>1543</v>
      </c>
      <c r="AE145" s="40" t="s">
        <v>3923</v>
      </c>
      <c r="AF145" s="40" t="s">
        <v>3924</v>
      </c>
      <c r="AG145" s="40" t="s">
        <v>3949</v>
      </c>
      <c r="AH145" s="40" t="s">
        <v>3950</v>
      </c>
    </row>
    <row r="146" spans="1:34">
      <c r="A146" s="44" t="str">
        <f>IF(C146="","",VLOOKUP('OPĆI DIO'!$C$1,'OPĆI DIO'!$N$4:$W$137,10,FALSE))</f>
        <v/>
      </c>
      <c r="B146" s="44" t="str">
        <f>IF(C146="","",VLOOKUP('OPĆI DIO'!$C$1,'OPĆI DIO'!$N$4:$W$137,9,FALSE))</f>
        <v/>
      </c>
      <c r="C146" s="50"/>
      <c r="D146" s="45" t="str">
        <f t="shared" si="29"/>
        <v/>
      </c>
      <c r="E146" s="50"/>
      <c r="F146" s="45" t="str">
        <f t="shared" si="30"/>
        <v/>
      </c>
      <c r="G146" s="82"/>
      <c r="H146" s="45" t="str">
        <f t="shared" si="31"/>
        <v/>
      </c>
      <c r="I146" s="45" t="str">
        <f t="shared" si="32"/>
        <v/>
      </c>
      <c r="J146" s="81"/>
      <c r="K146" s="81"/>
      <c r="L146" s="81"/>
      <c r="M146" s="49"/>
      <c r="N146" s="246" t="str">
        <f>IF(C146="","",'OPĆI DIO'!$C$1)</f>
        <v/>
      </c>
      <c r="O146" s="40" t="str">
        <f t="shared" si="33"/>
        <v/>
      </c>
      <c r="P146" s="40" t="str">
        <f t="shared" si="34"/>
        <v/>
      </c>
      <c r="Q146" s="40" t="str">
        <f t="shared" si="35"/>
        <v/>
      </c>
      <c r="R146" s="40" t="str">
        <f t="shared" si="36"/>
        <v/>
      </c>
      <c r="S146" s="40" t="str">
        <f t="shared" si="37"/>
        <v/>
      </c>
      <c r="AC146" s="236" t="s">
        <v>4069</v>
      </c>
      <c r="AD146" s="236" t="s">
        <v>4070</v>
      </c>
      <c r="AE146" s="40" t="s">
        <v>3923</v>
      </c>
      <c r="AF146" s="40" t="s">
        <v>3924</v>
      </c>
      <c r="AG146" s="40" t="s">
        <v>3947</v>
      </c>
      <c r="AH146" s="40" t="s">
        <v>3957</v>
      </c>
    </row>
    <row r="147" spans="1:34">
      <c r="A147" s="44" t="str">
        <f>IF(C147="","",VLOOKUP('OPĆI DIO'!$C$1,'OPĆI DIO'!$N$4:$W$137,10,FALSE))</f>
        <v/>
      </c>
      <c r="B147" s="44" t="str">
        <f>IF(C147="","",VLOOKUP('OPĆI DIO'!$C$1,'OPĆI DIO'!$N$4:$W$137,9,FALSE))</f>
        <v/>
      </c>
      <c r="C147" s="50"/>
      <c r="D147" s="45" t="str">
        <f t="shared" si="29"/>
        <v/>
      </c>
      <c r="E147" s="50"/>
      <c r="F147" s="45" t="str">
        <f t="shared" si="30"/>
        <v/>
      </c>
      <c r="G147" s="82"/>
      <c r="H147" s="45" t="str">
        <f t="shared" si="31"/>
        <v/>
      </c>
      <c r="I147" s="45" t="str">
        <f t="shared" si="32"/>
        <v/>
      </c>
      <c r="J147" s="81"/>
      <c r="K147" s="81"/>
      <c r="L147" s="81"/>
      <c r="M147" s="49"/>
      <c r="N147" s="246" t="str">
        <f>IF(C147="","",'OPĆI DIO'!$C$1)</f>
        <v/>
      </c>
      <c r="O147" s="40" t="str">
        <f t="shared" si="33"/>
        <v/>
      </c>
      <c r="P147" s="40" t="str">
        <f t="shared" si="34"/>
        <v/>
      </c>
      <c r="Q147" s="40" t="str">
        <f t="shared" si="35"/>
        <v/>
      </c>
      <c r="R147" s="40" t="str">
        <f t="shared" si="36"/>
        <v/>
      </c>
      <c r="S147" s="40" t="str">
        <f t="shared" si="37"/>
        <v/>
      </c>
      <c r="AC147" s="236" t="s">
        <v>2291</v>
      </c>
      <c r="AD147" s="236" t="s">
        <v>2292</v>
      </c>
      <c r="AE147" s="40" t="s">
        <v>3923</v>
      </c>
      <c r="AF147" s="40" t="s">
        <v>3924</v>
      </c>
      <c r="AG147" s="40" t="s">
        <v>3947</v>
      </c>
      <c r="AH147" s="40" t="s">
        <v>3959</v>
      </c>
    </row>
    <row r="148" spans="1:34">
      <c r="A148" s="44" t="str">
        <f>IF(C148="","",VLOOKUP('OPĆI DIO'!$C$1,'OPĆI DIO'!$N$4:$W$137,10,FALSE))</f>
        <v/>
      </c>
      <c r="B148" s="44" t="str">
        <f>IF(C148="","",VLOOKUP('OPĆI DIO'!$C$1,'OPĆI DIO'!$N$4:$W$137,9,FALSE))</f>
        <v/>
      </c>
      <c r="C148" s="50"/>
      <c r="D148" s="45" t="str">
        <f t="shared" si="29"/>
        <v/>
      </c>
      <c r="E148" s="50"/>
      <c r="F148" s="45" t="str">
        <f t="shared" si="30"/>
        <v/>
      </c>
      <c r="G148" s="82"/>
      <c r="H148" s="45" t="str">
        <f t="shared" si="31"/>
        <v/>
      </c>
      <c r="I148" s="45" t="str">
        <f t="shared" si="32"/>
        <v/>
      </c>
      <c r="J148" s="81"/>
      <c r="K148" s="81"/>
      <c r="L148" s="81"/>
      <c r="M148" s="49"/>
      <c r="N148" s="246" t="str">
        <f>IF(C148="","",'OPĆI DIO'!$C$1)</f>
        <v/>
      </c>
      <c r="O148" s="40" t="str">
        <f t="shared" si="33"/>
        <v/>
      </c>
      <c r="P148" s="40" t="str">
        <f t="shared" si="34"/>
        <v/>
      </c>
      <c r="Q148" s="40" t="str">
        <f t="shared" si="35"/>
        <v/>
      </c>
      <c r="R148" s="40" t="str">
        <f t="shared" si="36"/>
        <v/>
      </c>
      <c r="S148" s="40" t="str">
        <f t="shared" si="37"/>
        <v/>
      </c>
      <c r="AC148" s="236" t="s">
        <v>2294</v>
      </c>
      <c r="AD148" s="236" t="s">
        <v>2295</v>
      </c>
      <c r="AE148" s="40" t="s">
        <v>3923</v>
      </c>
      <c r="AF148" s="40" t="s">
        <v>3924</v>
      </c>
      <c r="AG148" s="40" t="s">
        <v>3947</v>
      </c>
      <c r="AH148" s="40" t="s">
        <v>3957</v>
      </c>
    </row>
    <row r="149" spans="1:34">
      <c r="A149" s="44" t="str">
        <f>IF(C149="","",VLOOKUP('OPĆI DIO'!$C$1,'OPĆI DIO'!$N$4:$W$137,10,FALSE))</f>
        <v/>
      </c>
      <c r="B149" s="44" t="str">
        <f>IF(C149="","",VLOOKUP('OPĆI DIO'!$C$1,'OPĆI DIO'!$N$4:$W$137,9,FALSE))</f>
        <v/>
      </c>
      <c r="C149" s="50"/>
      <c r="D149" s="45" t="str">
        <f t="shared" si="29"/>
        <v/>
      </c>
      <c r="E149" s="50"/>
      <c r="F149" s="45" t="str">
        <f t="shared" si="30"/>
        <v/>
      </c>
      <c r="G149" s="82"/>
      <c r="H149" s="45" t="str">
        <f t="shared" si="31"/>
        <v/>
      </c>
      <c r="I149" s="45" t="str">
        <f t="shared" si="32"/>
        <v/>
      </c>
      <c r="J149" s="224"/>
      <c r="K149" s="224"/>
      <c r="L149" s="224"/>
      <c r="M149" s="49"/>
      <c r="N149" s="246" t="str">
        <f>IF(C149="","",'OPĆI DIO'!$C$1)</f>
        <v/>
      </c>
      <c r="O149" s="40" t="str">
        <f t="shared" si="33"/>
        <v/>
      </c>
      <c r="P149" s="40" t="str">
        <f t="shared" si="34"/>
        <v/>
      </c>
      <c r="Q149" s="40" t="str">
        <f t="shared" si="35"/>
        <v/>
      </c>
      <c r="R149" s="40" t="str">
        <f t="shared" si="36"/>
        <v/>
      </c>
      <c r="S149" s="40" t="str">
        <f t="shared" si="37"/>
        <v/>
      </c>
      <c r="AC149" s="236" t="s">
        <v>1366</v>
      </c>
      <c r="AD149" s="236" t="s">
        <v>1367</v>
      </c>
      <c r="AE149" s="40" t="s">
        <v>3927</v>
      </c>
      <c r="AF149" s="40" t="s">
        <v>3928</v>
      </c>
      <c r="AG149" s="40" t="s">
        <v>3947</v>
      </c>
      <c r="AH149" s="40" t="s">
        <v>3955</v>
      </c>
    </row>
    <row r="150" spans="1:34">
      <c r="A150" s="44" t="str">
        <f>IF(C150="","",VLOOKUP('OPĆI DIO'!$C$1,'OPĆI DIO'!$N$4:$W$137,10,FALSE))</f>
        <v/>
      </c>
      <c r="B150" s="44" t="str">
        <f>IF(C150="","",VLOOKUP('OPĆI DIO'!$C$1,'OPĆI DIO'!$N$4:$W$137,9,FALSE))</f>
        <v/>
      </c>
      <c r="C150" s="50"/>
      <c r="D150" s="45" t="str">
        <f t="shared" si="29"/>
        <v/>
      </c>
      <c r="E150" s="50"/>
      <c r="F150" s="45" t="str">
        <f t="shared" si="30"/>
        <v/>
      </c>
      <c r="G150" s="82"/>
      <c r="H150" s="45" t="str">
        <f t="shared" si="31"/>
        <v/>
      </c>
      <c r="I150" s="45" t="str">
        <f t="shared" si="32"/>
        <v/>
      </c>
      <c r="J150" s="224"/>
      <c r="K150" s="224"/>
      <c r="L150" s="224"/>
      <c r="M150" s="49"/>
      <c r="N150" s="246" t="str">
        <f>IF(C150="","",'OPĆI DIO'!$C$1)</f>
        <v/>
      </c>
      <c r="O150" s="40" t="str">
        <f t="shared" si="33"/>
        <v/>
      </c>
      <c r="P150" s="40" t="str">
        <f t="shared" si="34"/>
        <v/>
      </c>
      <c r="Q150" s="40" t="str">
        <f t="shared" si="35"/>
        <v/>
      </c>
      <c r="R150" s="40" t="str">
        <f t="shared" si="36"/>
        <v/>
      </c>
      <c r="S150" s="40" t="str">
        <f t="shared" si="37"/>
        <v/>
      </c>
      <c r="AC150" s="236" t="s">
        <v>1445</v>
      </c>
      <c r="AD150" s="236" t="s">
        <v>1446</v>
      </c>
      <c r="AE150" s="40" t="s">
        <v>3923</v>
      </c>
      <c r="AF150" s="40" t="s">
        <v>3924</v>
      </c>
      <c r="AG150" s="40" t="s">
        <v>3947</v>
      </c>
      <c r="AH150" s="40" t="s">
        <v>3955</v>
      </c>
    </row>
    <row r="151" spans="1:34">
      <c r="A151" s="44" t="str">
        <f>IF(C151="","",VLOOKUP('OPĆI DIO'!$C$1,'OPĆI DIO'!$N$4:$W$137,10,FALSE))</f>
        <v/>
      </c>
      <c r="B151" s="44" t="str">
        <f>IF(C151="","",VLOOKUP('OPĆI DIO'!$C$1,'OPĆI DIO'!$N$4:$W$137,9,FALSE))</f>
        <v/>
      </c>
      <c r="C151" s="50"/>
      <c r="D151" s="45" t="str">
        <f t="shared" si="29"/>
        <v/>
      </c>
      <c r="E151" s="50"/>
      <c r="F151" s="45" t="str">
        <f t="shared" si="30"/>
        <v/>
      </c>
      <c r="G151" s="82"/>
      <c r="H151" s="45" t="str">
        <f t="shared" si="31"/>
        <v/>
      </c>
      <c r="I151" s="45" t="str">
        <f t="shared" si="32"/>
        <v/>
      </c>
      <c r="J151" s="224"/>
      <c r="K151" s="224"/>
      <c r="L151" s="224"/>
      <c r="M151" s="49"/>
      <c r="N151" s="246" t="str">
        <f>IF(C151="","",'OPĆI DIO'!$C$1)</f>
        <v/>
      </c>
      <c r="O151" s="40" t="str">
        <f t="shared" si="33"/>
        <v/>
      </c>
      <c r="P151" s="40" t="str">
        <f t="shared" si="34"/>
        <v/>
      </c>
      <c r="Q151" s="40" t="str">
        <f t="shared" si="35"/>
        <v/>
      </c>
      <c r="R151" s="40" t="str">
        <f t="shared" si="36"/>
        <v/>
      </c>
      <c r="S151" s="40" t="str">
        <f t="shared" si="37"/>
        <v/>
      </c>
      <c r="AC151" s="236" t="s">
        <v>1530</v>
      </c>
      <c r="AD151" s="236" t="s">
        <v>1531</v>
      </c>
      <c r="AE151" s="40" t="s">
        <v>3927</v>
      </c>
      <c r="AF151" s="40" t="s">
        <v>3928</v>
      </c>
      <c r="AG151" s="40" t="s">
        <v>3947</v>
      </c>
      <c r="AH151" s="40" t="s">
        <v>3955</v>
      </c>
    </row>
    <row r="152" spans="1:34">
      <c r="A152" s="44" t="str">
        <f>IF(C152="","",VLOOKUP('OPĆI DIO'!$C$1,'OPĆI DIO'!$N$4:$W$137,10,FALSE))</f>
        <v/>
      </c>
      <c r="B152" s="44" t="str">
        <f>IF(C152="","",VLOOKUP('OPĆI DIO'!$C$1,'OPĆI DIO'!$N$4:$W$137,9,FALSE))</f>
        <v/>
      </c>
      <c r="C152" s="50"/>
      <c r="D152" s="45" t="str">
        <f t="shared" si="29"/>
        <v/>
      </c>
      <c r="E152" s="50"/>
      <c r="F152" s="45" t="str">
        <f t="shared" si="30"/>
        <v/>
      </c>
      <c r="G152" s="82"/>
      <c r="H152" s="45" t="str">
        <f t="shared" si="31"/>
        <v/>
      </c>
      <c r="I152" s="45" t="str">
        <f t="shared" si="32"/>
        <v/>
      </c>
      <c r="J152" s="224"/>
      <c r="K152" s="224"/>
      <c r="L152" s="224"/>
      <c r="M152" s="49"/>
      <c r="N152" s="246" t="str">
        <f>IF(C152="","",'OPĆI DIO'!$C$1)</f>
        <v/>
      </c>
      <c r="O152" s="40" t="str">
        <f t="shared" si="33"/>
        <v/>
      </c>
      <c r="P152" s="40" t="str">
        <f t="shared" si="34"/>
        <v/>
      </c>
      <c r="Q152" s="40" t="str">
        <f t="shared" si="35"/>
        <v/>
      </c>
      <c r="R152" s="40" t="str">
        <f t="shared" si="36"/>
        <v/>
      </c>
      <c r="S152" s="40" t="str">
        <f t="shared" si="37"/>
        <v/>
      </c>
      <c r="AC152" s="236" t="s">
        <v>47</v>
      </c>
      <c r="AD152" s="236" t="s">
        <v>48</v>
      </c>
      <c r="AE152" s="40" t="s">
        <v>3929</v>
      </c>
      <c r="AF152" s="40" t="s">
        <v>3930</v>
      </c>
      <c r="AG152" s="40" t="s">
        <v>3947</v>
      </c>
      <c r="AH152" s="40" t="s">
        <v>3955</v>
      </c>
    </row>
    <row r="153" spans="1:34">
      <c r="A153" s="44" t="str">
        <f>IF(C153="","",VLOOKUP('OPĆI DIO'!$C$1,'OPĆI DIO'!$N$4:$W$137,10,FALSE))</f>
        <v/>
      </c>
      <c r="B153" s="44" t="str">
        <f>IF(C153="","",VLOOKUP('OPĆI DIO'!$C$1,'OPĆI DIO'!$N$4:$W$137,9,FALSE))</f>
        <v/>
      </c>
      <c r="C153" s="50"/>
      <c r="D153" s="45" t="str">
        <f t="shared" si="29"/>
        <v/>
      </c>
      <c r="E153" s="50"/>
      <c r="F153" s="45" t="str">
        <f t="shared" si="30"/>
        <v/>
      </c>
      <c r="G153" s="82"/>
      <c r="H153" s="45" t="str">
        <f t="shared" si="31"/>
        <v/>
      </c>
      <c r="I153" s="45" t="str">
        <f t="shared" si="32"/>
        <v/>
      </c>
      <c r="J153" s="224"/>
      <c r="K153" s="224"/>
      <c r="L153" s="224"/>
      <c r="M153" s="49"/>
      <c r="N153" s="246" t="str">
        <f>IF(C153="","",'OPĆI DIO'!$C$1)</f>
        <v/>
      </c>
      <c r="O153" s="40" t="str">
        <f t="shared" si="33"/>
        <v/>
      </c>
      <c r="P153" s="40" t="str">
        <f t="shared" si="34"/>
        <v/>
      </c>
      <c r="Q153" s="40" t="str">
        <f t="shared" si="35"/>
        <v/>
      </c>
      <c r="R153" s="40" t="str">
        <f t="shared" si="36"/>
        <v/>
      </c>
      <c r="S153" s="40" t="str">
        <f t="shared" si="37"/>
        <v/>
      </c>
      <c r="AC153" s="236" t="s">
        <v>57</v>
      </c>
      <c r="AD153" s="236" t="s">
        <v>58</v>
      </c>
      <c r="AE153" s="40" t="s">
        <v>3929</v>
      </c>
      <c r="AF153" s="40" t="s">
        <v>3930</v>
      </c>
      <c r="AG153" s="40" t="s">
        <v>3947</v>
      </c>
      <c r="AH153" s="40" t="s">
        <v>3955</v>
      </c>
    </row>
    <row r="154" spans="1:34">
      <c r="A154" s="44" t="str">
        <f>IF(C154="","",VLOOKUP('OPĆI DIO'!$C$1,'OPĆI DIO'!$N$4:$W$137,10,FALSE))</f>
        <v/>
      </c>
      <c r="B154" s="44" t="str">
        <f>IF(C154="","",VLOOKUP('OPĆI DIO'!$C$1,'OPĆI DIO'!$N$4:$W$137,9,FALSE))</f>
        <v/>
      </c>
      <c r="C154" s="50"/>
      <c r="D154" s="45" t="str">
        <f t="shared" si="29"/>
        <v/>
      </c>
      <c r="E154" s="50"/>
      <c r="F154" s="45" t="str">
        <f t="shared" si="30"/>
        <v/>
      </c>
      <c r="G154" s="82"/>
      <c r="H154" s="45" t="str">
        <f t="shared" si="31"/>
        <v/>
      </c>
      <c r="I154" s="45" t="str">
        <f t="shared" si="32"/>
        <v/>
      </c>
      <c r="J154" s="224"/>
      <c r="K154" s="224"/>
      <c r="L154" s="224"/>
      <c r="M154" s="49"/>
      <c r="N154" s="246" t="str">
        <f>IF(C154="","",'OPĆI DIO'!$C$1)</f>
        <v/>
      </c>
      <c r="O154" s="40" t="str">
        <f t="shared" si="33"/>
        <v/>
      </c>
      <c r="P154" s="40" t="str">
        <f t="shared" si="34"/>
        <v/>
      </c>
      <c r="Q154" s="40" t="str">
        <f t="shared" si="35"/>
        <v/>
      </c>
      <c r="R154" s="40" t="str">
        <f t="shared" si="36"/>
        <v/>
      </c>
      <c r="S154" s="40" t="str">
        <f t="shared" si="37"/>
        <v/>
      </c>
      <c r="AC154" s="236" t="s">
        <v>60</v>
      </c>
      <c r="AD154" s="236" t="s">
        <v>61</v>
      </c>
      <c r="AE154" s="40" t="s">
        <v>3929</v>
      </c>
      <c r="AF154" s="40" t="s">
        <v>3930</v>
      </c>
      <c r="AG154" s="40" t="s">
        <v>3947</v>
      </c>
      <c r="AH154" s="40" t="s">
        <v>3955</v>
      </c>
    </row>
    <row r="155" spans="1:34">
      <c r="A155" s="44" t="str">
        <f>IF(C155="","",VLOOKUP('OPĆI DIO'!$C$1,'OPĆI DIO'!$N$4:$W$137,10,FALSE))</f>
        <v/>
      </c>
      <c r="B155" s="44" t="str">
        <f>IF(C155="","",VLOOKUP('OPĆI DIO'!$C$1,'OPĆI DIO'!$N$4:$W$137,9,FALSE))</f>
        <v/>
      </c>
      <c r="C155" s="50"/>
      <c r="D155" s="45" t="str">
        <f t="shared" si="29"/>
        <v/>
      </c>
      <c r="E155" s="50"/>
      <c r="F155" s="45" t="str">
        <f t="shared" si="30"/>
        <v/>
      </c>
      <c r="G155" s="82"/>
      <c r="H155" s="45" t="str">
        <f t="shared" si="31"/>
        <v/>
      </c>
      <c r="I155" s="45" t="str">
        <f t="shared" si="32"/>
        <v/>
      </c>
      <c r="J155" s="224"/>
      <c r="K155" s="224"/>
      <c r="L155" s="224"/>
      <c r="M155" s="49"/>
      <c r="N155" s="246" t="str">
        <f>IF(C155="","",'OPĆI DIO'!$C$1)</f>
        <v/>
      </c>
      <c r="O155" s="40" t="str">
        <f t="shared" si="33"/>
        <v/>
      </c>
      <c r="P155" s="40" t="str">
        <f t="shared" si="34"/>
        <v/>
      </c>
      <c r="Q155" s="40" t="str">
        <f t="shared" si="35"/>
        <v/>
      </c>
      <c r="R155" s="40" t="str">
        <f t="shared" si="36"/>
        <v/>
      </c>
      <c r="S155" s="40" t="str">
        <f t="shared" si="37"/>
        <v/>
      </c>
      <c r="AC155" s="236" t="s">
        <v>62</v>
      </c>
      <c r="AD155" s="236" t="s">
        <v>63</v>
      </c>
      <c r="AE155" s="40" t="s">
        <v>3929</v>
      </c>
      <c r="AF155" s="40" t="s">
        <v>3930</v>
      </c>
      <c r="AG155" s="40" t="s">
        <v>3947</v>
      </c>
      <c r="AH155" s="40" t="s">
        <v>3955</v>
      </c>
    </row>
    <row r="156" spans="1:34">
      <c r="A156" s="44" t="str">
        <f>IF(C156="","",VLOOKUP('OPĆI DIO'!$C$1,'OPĆI DIO'!$N$4:$W$137,10,FALSE))</f>
        <v/>
      </c>
      <c r="B156" s="44" t="str">
        <f>IF(C156="","",VLOOKUP('OPĆI DIO'!$C$1,'OPĆI DIO'!$N$4:$W$137,9,FALSE))</f>
        <v/>
      </c>
      <c r="C156" s="50"/>
      <c r="D156" s="45" t="str">
        <f t="shared" si="29"/>
        <v/>
      </c>
      <c r="E156" s="50"/>
      <c r="F156" s="45" t="str">
        <f t="shared" si="30"/>
        <v/>
      </c>
      <c r="G156" s="82"/>
      <c r="H156" s="45" t="str">
        <f t="shared" si="31"/>
        <v/>
      </c>
      <c r="I156" s="45" t="str">
        <f t="shared" si="32"/>
        <v/>
      </c>
      <c r="J156" s="81"/>
      <c r="K156" s="81"/>
      <c r="L156" s="81"/>
      <c r="M156" s="49"/>
      <c r="N156" s="246" t="str">
        <f>IF(C156="","",'OPĆI DIO'!$C$1)</f>
        <v/>
      </c>
      <c r="O156" s="40" t="str">
        <f t="shared" si="33"/>
        <v/>
      </c>
      <c r="P156" s="40" t="str">
        <f t="shared" si="34"/>
        <v/>
      </c>
      <c r="Q156" s="40" t="str">
        <f t="shared" si="35"/>
        <v/>
      </c>
      <c r="R156" s="40" t="str">
        <f t="shared" si="36"/>
        <v/>
      </c>
      <c r="S156" s="40" t="str">
        <f t="shared" si="37"/>
        <v/>
      </c>
      <c r="AC156" s="236" t="s">
        <v>667</v>
      </c>
      <c r="AD156" s="236" t="s">
        <v>668</v>
      </c>
      <c r="AE156" s="40" t="s">
        <v>3929</v>
      </c>
      <c r="AF156" s="40" t="s">
        <v>3930</v>
      </c>
      <c r="AG156" s="40" t="s">
        <v>3947</v>
      </c>
      <c r="AH156" s="40" t="s">
        <v>3955</v>
      </c>
    </row>
    <row r="157" spans="1:34">
      <c r="A157" s="44" t="str">
        <f>IF(C157="","",VLOOKUP('OPĆI DIO'!$C$1,'OPĆI DIO'!$N$4:$W$137,10,FALSE))</f>
        <v/>
      </c>
      <c r="B157" s="44" t="str">
        <f>IF(C157="","",VLOOKUP('OPĆI DIO'!$C$1,'OPĆI DIO'!$N$4:$W$137,9,FALSE))</f>
        <v/>
      </c>
      <c r="C157" s="50"/>
      <c r="D157" s="45" t="str">
        <f t="shared" si="29"/>
        <v/>
      </c>
      <c r="E157" s="50"/>
      <c r="F157" s="45" t="str">
        <f t="shared" si="30"/>
        <v/>
      </c>
      <c r="G157" s="82"/>
      <c r="H157" s="45" t="str">
        <f t="shared" si="31"/>
        <v/>
      </c>
      <c r="I157" s="45" t="str">
        <f t="shared" si="32"/>
        <v/>
      </c>
      <c r="J157" s="81"/>
      <c r="K157" s="81"/>
      <c r="L157" s="81"/>
      <c r="M157" s="49"/>
      <c r="N157" s="246" t="str">
        <f>IF(C157="","",'OPĆI DIO'!$C$1)</f>
        <v/>
      </c>
      <c r="O157" s="40" t="str">
        <f t="shared" si="33"/>
        <v/>
      </c>
      <c r="P157" s="40" t="str">
        <f t="shared" si="34"/>
        <v/>
      </c>
      <c r="Q157" s="40" t="str">
        <f t="shared" si="35"/>
        <v/>
      </c>
      <c r="R157" s="40" t="str">
        <f t="shared" si="36"/>
        <v/>
      </c>
      <c r="S157" s="40" t="str">
        <f t="shared" si="37"/>
        <v/>
      </c>
      <c r="AC157" s="236" t="s">
        <v>67</v>
      </c>
      <c r="AD157" s="236" t="s">
        <v>68</v>
      </c>
      <c r="AE157" s="40" t="s">
        <v>3929</v>
      </c>
      <c r="AF157" s="40" t="s">
        <v>3930</v>
      </c>
      <c r="AG157" s="40" t="s">
        <v>3947</v>
      </c>
      <c r="AH157" s="40" t="s">
        <v>3955</v>
      </c>
    </row>
    <row r="158" spans="1:34">
      <c r="A158" s="44" t="str">
        <f>IF(C158="","",VLOOKUP('OPĆI DIO'!$C$1,'OPĆI DIO'!$N$4:$W$137,10,FALSE))</f>
        <v/>
      </c>
      <c r="B158" s="44" t="str">
        <f>IF(C158="","",VLOOKUP('OPĆI DIO'!$C$1,'OPĆI DIO'!$N$4:$W$137,9,FALSE))</f>
        <v/>
      </c>
      <c r="C158" s="50"/>
      <c r="D158" s="45" t="str">
        <f t="shared" si="29"/>
        <v/>
      </c>
      <c r="E158" s="50"/>
      <c r="F158" s="45" t="str">
        <f t="shared" si="30"/>
        <v/>
      </c>
      <c r="G158" s="82"/>
      <c r="H158" s="45" t="str">
        <f t="shared" si="31"/>
        <v/>
      </c>
      <c r="I158" s="45" t="str">
        <f t="shared" si="32"/>
        <v/>
      </c>
      <c r="J158" s="81"/>
      <c r="K158" s="81"/>
      <c r="L158" s="81"/>
      <c r="M158" s="49"/>
      <c r="N158" s="246" t="str">
        <f>IF(C158="","",'OPĆI DIO'!$C$1)</f>
        <v/>
      </c>
      <c r="O158" s="40" t="str">
        <f t="shared" si="33"/>
        <v/>
      </c>
      <c r="P158" s="40" t="str">
        <f t="shared" si="34"/>
        <v/>
      </c>
      <c r="Q158" s="40" t="str">
        <f t="shared" si="35"/>
        <v/>
      </c>
      <c r="R158" s="40" t="str">
        <f t="shared" si="36"/>
        <v/>
      </c>
      <c r="S158" s="40" t="str">
        <f t="shared" si="37"/>
        <v/>
      </c>
      <c r="AC158" s="236" t="s">
        <v>69</v>
      </c>
      <c r="AD158" s="236" t="s">
        <v>70</v>
      </c>
      <c r="AE158" s="40" t="s">
        <v>3929</v>
      </c>
      <c r="AF158" s="40" t="s">
        <v>3930</v>
      </c>
      <c r="AG158" s="40" t="s">
        <v>3947</v>
      </c>
      <c r="AH158" s="40" t="s">
        <v>3955</v>
      </c>
    </row>
    <row r="159" spans="1:34">
      <c r="A159" s="44" t="str">
        <f>IF(C159="","",VLOOKUP('OPĆI DIO'!$C$1,'OPĆI DIO'!$N$4:$W$137,10,FALSE))</f>
        <v/>
      </c>
      <c r="B159" s="44" t="str">
        <f>IF(C159="","",VLOOKUP('OPĆI DIO'!$C$1,'OPĆI DIO'!$N$4:$W$137,9,FALSE))</f>
        <v/>
      </c>
      <c r="C159" s="50"/>
      <c r="D159" s="45" t="str">
        <f t="shared" si="29"/>
        <v/>
      </c>
      <c r="E159" s="50"/>
      <c r="F159" s="45" t="str">
        <f t="shared" si="30"/>
        <v/>
      </c>
      <c r="G159" s="82"/>
      <c r="H159" s="45" t="str">
        <f t="shared" si="31"/>
        <v/>
      </c>
      <c r="I159" s="45" t="str">
        <f t="shared" si="32"/>
        <v/>
      </c>
      <c r="J159" s="81"/>
      <c r="K159" s="81"/>
      <c r="L159" s="81"/>
      <c r="M159" s="49"/>
      <c r="N159" s="246" t="str">
        <f>IF(C159="","",'OPĆI DIO'!$C$1)</f>
        <v/>
      </c>
      <c r="O159" s="40" t="str">
        <f t="shared" si="33"/>
        <v/>
      </c>
      <c r="P159" s="40" t="str">
        <f t="shared" si="34"/>
        <v/>
      </c>
      <c r="Q159" s="40" t="str">
        <f t="shared" si="35"/>
        <v/>
      </c>
      <c r="R159" s="40" t="str">
        <f t="shared" si="36"/>
        <v/>
      </c>
      <c r="S159" s="40" t="str">
        <f t="shared" si="37"/>
        <v/>
      </c>
      <c r="AC159" s="236" t="s">
        <v>71</v>
      </c>
      <c r="AD159" s="236" t="s">
        <v>72</v>
      </c>
      <c r="AE159" s="40" t="s">
        <v>3929</v>
      </c>
      <c r="AF159" s="40" t="s">
        <v>3930</v>
      </c>
      <c r="AG159" s="40" t="s">
        <v>3947</v>
      </c>
      <c r="AH159" s="40" t="s">
        <v>3955</v>
      </c>
    </row>
    <row r="160" spans="1:34">
      <c r="A160" s="44" t="str">
        <f>IF(C160="","",VLOOKUP('OPĆI DIO'!$C$1,'OPĆI DIO'!$N$4:$W$137,10,FALSE))</f>
        <v/>
      </c>
      <c r="B160" s="44" t="str">
        <f>IF(C160="","",VLOOKUP('OPĆI DIO'!$C$1,'OPĆI DIO'!$N$4:$W$137,9,FALSE))</f>
        <v/>
      </c>
      <c r="C160" s="50"/>
      <c r="D160" s="45" t="str">
        <f t="shared" si="29"/>
        <v/>
      </c>
      <c r="E160" s="50"/>
      <c r="F160" s="45" t="str">
        <f t="shared" si="30"/>
        <v/>
      </c>
      <c r="G160" s="82"/>
      <c r="H160" s="45" t="str">
        <f t="shared" si="31"/>
        <v/>
      </c>
      <c r="I160" s="45" t="str">
        <f t="shared" si="32"/>
        <v/>
      </c>
      <c r="J160" s="81"/>
      <c r="K160" s="81"/>
      <c r="L160" s="81"/>
      <c r="M160" s="49"/>
      <c r="N160" s="246" t="str">
        <f>IF(C160="","",'OPĆI DIO'!$C$1)</f>
        <v/>
      </c>
      <c r="O160" s="40" t="str">
        <f t="shared" si="33"/>
        <v/>
      </c>
      <c r="P160" s="40" t="str">
        <f t="shared" si="34"/>
        <v/>
      </c>
      <c r="Q160" s="40" t="str">
        <f t="shared" si="35"/>
        <v/>
      </c>
      <c r="R160" s="40" t="str">
        <f t="shared" si="36"/>
        <v/>
      </c>
      <c r="S160" s="40" t="str">
        <f t="shared" si="37"/>
        <v/>
      </c>
      <c r="AC160" s="236" t="s">
        <v>74</v>
      </c>
      <c r="AD160" s="236" t="s">
        <v>75</v>
      </c>
      <c r="AE160" s="40" t="s">
        <v>3929</v>
      </c>
      <c r="AF160" s="40" t="s">
        <v>3930</v>
      </c>
      <c r="AG160" s="40" t="s">
        <v>3947</v>
      </c>
      <c r="AH160" s="40" t="s">
        <v>3955</v>
      </c>
    </row>
    <row r="161" spans="1:34">
      <c r="A161" s="44" t="str">
        <f>IF(C161="","",VLOOKUP('OPĆI DIO'!$C$1,'OPĆI DIO'!$N$4:$W$137,10,FALSE))</f>
        <v/>
      </c>
      <c r="B161" s="44" t="str">
        <f>IF(C161="","",VLOOKUP('OPĆI DIO'!$C$1,'OPĆI DIO'!$N$4:$W$137,9,FALSE))</f>
        <v/>
      </c>
      <c r="C161" s="50"/>
      <c r="D161" s="45" t="str">
        <f t="shared" si="29"/>
        <v/>
      </c>
      <c r="E161" s="50"/>
      <c r="F161" s="45" t="str">
        <f t="shared" si="30"/>
        <v/>
      </c>
      <c r="G161" s="82"/>
      <c r="H161" s="45" t="str">
        <f t="shared" si="31"/>
        <v/>
      </c>
      <c r="I161" s="45" t="str">
        <f t="shared" si="32"/>
        <v/>
      </c>
      <c r="J161" s="81"/>
      <c r="K161" s="81"/>
      <c r="L161" s="81"/>
      <c r="M161" s="49"/>
      <c r="N161" s="246" t="str">
        <f>IF(C161="","",'OPĆI DIO'!$C$1)</f>
        <v/>
      </c>
      <c r="O161" s="40" t="str">
        <f t="shared" si="33"/>
        <v/>
      </c>
      <c r="P161" s="40" t="str">
        <f t="shared" si="34"/>
        <v/>
      </c>
      <c r="Q161" s="40" t="str">
        <f t="shared" si="35"/>
        <v/>
      </c>
      <c r="R161" s="40" t="str">
        <f t="shared" si="36"/>
        <v/>
      </c>
      <c r="S161" s="40" t="str">
        <f t="shared" si="37"/>
        <v/>
      </c>
      <c r="AC161" s="236" t="s">
        <v>671</v>
      </c>
      <c r="AD161" s="236" t="s">
        <v>672</v>
      </c>
      <c r="AE161" s="40" t="s">
        <v>3929</v>
      </c>
      <c r="AF161" s="40" t="s">
        <v>3930</v>
      </c>
      <c r="AG161" s="40" t="s">
        <v>3947</v>
      </c>
      <c r="AH161" s="40" t="s">
        <v>3955</v>
      </c>
    </row>
    <row r="162" spans="1:34">
      <c r="A162" s="44" t="str">
        <f>IF(C162="","",VLOOKUP('OPĆI DIO'!$C$1,'OPĆI DIO'!$N$4:$W$137,10,FALSE))</f>
        <v/>
      </c>
      <c r="B162" s="44" t="str">
        <f>IF(C162="","",VLOOKUP('OPĆI DIO'!$C$1,'OPĆI DIO'!$N$4:$W$137,9,FALSE))</f>
        <v/>
      </c>
      <c r="C162" s="50"/>
      <c r="D162" s="45" t="str">
        <f t="shared" si="29"/>
        <v/>
      </c>
      <c r="E162" s="50"/>
      <c r="F162" s="45" t="str">
        <f t="shared" si="30"/>
        <v/>
      </c>
      <c r="G162" s="82"/>
      <c r="H162" s="45" t="str">
        <f t="shared" si="31"/>
        <v/>
      </c>
      <c r="I162" s="45" t="str">
        <f t="shared" si="32"/>
        <v/>
      </c>
      <c r="J162" s="81"/>
      <c r="K162" s="81"/>
      <c r="L162" s="81"/>
      <c r="M162" s="49"/>
      <c r="N162" s="246" t="str">
        <f>IF(C162="","",'OPĆI DIO'!$C$1)</f>
        <v/>
      </c>
      <c r="O162" s="40" t="str">
        <f t="shared" si="33"/>
        <v/>
      </c>
      <c r="P162" s="40" t="str">
        <f t="shared" si="34"/>
        <v/>
      </c>
      <c r="Q162" s="40" t="str">
        <f t="shared" si="35"/>
        <v/>
      </c>
      <c r="R162" s="40" t="str">
        <f t="shared" si="36"/>
        <v/>
      </c>
      <c r="S162" s="40" t="str">
        <f t="shared" si="37"/>
        <v/>
      </c>
      <c r="AC162" s="236" t="s">
        <v>1432</v>
      </c>
      <c r="AD162" s="236" t="s">
        <v>765</v>
      </c>
      <c r="AE162" s="40" t="s">
        <v>3929</v>
      </c>
      <c r="AF162" s="40" t="s">
        <v>3930</v>
      </c>
      <c r="AG162" s="40" t="s">
        <v>3947</v>
      </c>
      <c r="AH162" s="40" t="s">
        <v>3955</v>
      </c>
    </row>
    <row r="163" spans="1:34">
      <c r="A163" s="44" t="str">
        <f>IF(C163="","",VLOOKUP('OPĆI DIO'!$C$1,'OPĆI DIO'!$N$4:$W$137,10,FALSE))</f>
        <v/>
      </c>
      <c r="B163" s="44" t="str">
        <f>IF(C163="","",VLOOKUP('OPĆI DIO'!$C$1,'OPĆI DIO'!$N$4:$W$137,9,FALSE))</f>
        <v/>
      </c>
      <c r="C163" s="50"/>
      <c r="D163" s="45" t="str">
        <f t="shared" si="29"/>
        <v/>
      </c>
      <c r="E163" s="50"/>
      <c r="F163" s="45" t="str">
        <f t="shared" si="30"/>
        <v/>
      </c>
      <c r="G163" s="82"/>
      <c r="H163" s="45" t="str">
        <f t="shared" si="31"/>
        <v/>
      </c>
      <c r="I163" s="45" t="str">
        <f t="shared" si="32"/>
        <v/>
      </c>
      <c r="J163" s="81"/>
      <c r="K163" s="81"/>
      <c r="L163" s="81"/>
      <c r="M163" s="49"/>
      <c r="N163" s="246" t="str">
        <f>IF(C163="","",'OPĆI DIO'!$C$1)</f>
        <v/>
      </c>
      <c r="O163" s="40" t="str">
        <f t="shared" si="33"/>
        <v/>
      </c>
      <c r="P163" s="40" t="str">
        <f t="shared" si="34"/>
        <v/>
      </c>
      <c r="Q163" s="40" t="str">
        <f t="shared" si="35"/>
        <v/>
      </c>
      <c r="R163" s="40" t="str">
        <f t="shared" si="36"/>
        <v/>
      </c>
      <c r="S163" s="40" t="str">
        <f t="shared" si="37"/>
        <v/>
      </c>
      <c r="AC163" s="236" t="s">
        <v>766</v>
      </c>
      <c r="AD163" s="236" t="s">
        <v>767</v>
      </c>
      <c r="AE163" s="40" t="s">
        <v>3929</v>
      </c>
      <c r="AF163" s="40" t="s">
        <v>3930</v>
      </c>
      <c r="AG163" s="40" t="s">
        <v>3947</v>
      </c>
      <c r="AH163" s="40" t="s">
        <v>3955</v>
      </c>
    </row>
    <row r="164" spans="1:34">
      <c r="A164" s="44" t="str">
        <f>IF(C164="","",VLOOKUP('OPĆI DIO'!$C$1,'OPĆI DIO'!$N$4:$W$137,10,FALSE))</f>
        <v/>
      </c>
      <c r="B164" s="44" t="str">
        <f>IF(C164="","",VLOOKUP('OPĆI DIO'!$C$1,'OPĆI DIO'!$N$4:$W$137,9,FALSE))</f>
        <v/>
      </c>
      <c r="C164" s="50"/>
      <c r="D164" s="45" t="str">
        <f t="shared" si="29"/>
        <v/>
      </c>
      <c r="E164" s="50"/>
      <c r="F164" s="45" t="str">
        <f t="shared" si="30"/>
        <v/>
      </c>
      <c r="G164" s="82"/>
      <c r="H164" s="45" t="str">
        <f t="shared" si="31"/>
        <v/>
      </c>
      <c r="I164" s="45" t="str">
        <f t="shared" si="32"/>
        <v/>
      </c>
      <c r="J164" s="81"/>
      <c r="K164" s="81"/>
      <c r="L164" s="81"/>
      <c r="M164" s="49"/>
      <c r="N164" s="246" t="str">
        <f>IF(C164="","",'OPĆI DIO'!$C$1)</f>
        <v/>
      </c>
      <c r="O164" s="40" t="str">
        <f t="shared" si="33"/>
        <v/>
      </c>
      <c r="P164" s="40" t="str">
        <f t="shared" si="34"/>
        <v/>
      </c>
      <c r="Q164" s="40" t="str">
        <f t="shared" si="35"/>
        <v/>
      </c>
      <c r="R164" s="40" t="str">
        <f t="shared" si="36"/>
        <v/>
      </c>
      <c r="S164" s="40" t="str">
        <f t="shared" si="37"/>
        <v/>
      </c>
      <c r="AC164" s="236" t="s">
        <v>665</v>
      </c>
      <c r="AD164" s="236" t="s">
        <v>666</v>
      </c>
      <c r="AE164" s="40" t="s">
        <v>3929</v>
      </c>
      <c r="AF164" s="40" t="s">
        <v>3930</v>
      </c>
      <c r="AG164" s="40" t="s">
        <v>3947</v>
      </c>
      <c r="AH164" s="40" t="s">
        <v>3955</v>
      </c>
    </row>
    <row r="165" spans="1:34">
      <c r="A165" s="44" t="str">
        <f>IF(C165="","",VLOOKUP('OPĆI DIO'!$C$1,'OPĆI DIO'!$N$4:$W$137,10,FALSE))</f>
        <v/>
      </c>
      <c r="B165" s="44" t="str">
        <f>IF(C165="","",VLOOKUP('OPĆI DIO'!$C$1,'OPĆI DIO'!$N$4:$W$137,9,FALSE))</f>
        <v/>
      </c>
      <c r="C165" s="50"/>
      <c r="D165" s="45" t="str">
        <f t="shared" si="29"/>
        <v/>
      </c>
      <c r="E165" s="50"/>
      <c r="F165" s="45" t="str">
        <f t="shared" si="30"/>
        <v/>
      </c>
      <c r="G165" s="82"/>
      <c r="H165" s="45" t="str">
        <f t="shared" si="31"/>
        <v/>
      </c>
      <c r="I165" s="45" t="str">
        <f t="shared" si="32"/>
        <v/>
      </c>
      <c r="J165" s="81"/>
      <c r="K165" s="81"/>
      <c r="L165" s="81"/>
      <c r="M165" s="49"/>
      <c r="N165" s="246" t="str">
        <f>IF(C165="","",'OPĆI DIO'!$C$1)</f>
        <v/>
      </c>
      <c r="O165" s="40" t="str">
        <f t="shared" si="33"/>
        <v/>
      </c>
      <c r="P165" s="40" t="str">
        <f t="shared" si="34"/>
        <v/>
      </c>
      <c r="Q165" s="40" t="str">
        <f t="shared" si="35"/>
        <v/>
      </c>
      <c r="R165" s="40" t="str">
        <f t="shared" si="36"/>
        <v/>
      </c>
      <c r="S165" s="40" t="str">
        <f t="shared" si="37"/>
        <v/>
      </c>
      <c r="AC165" s="236" t="s">
        <v>91</v>
      </c>
      <c r="AD165" s="236" t="s">
        <v>1296</v>
      </c>
      <c r="AE165" s="40" t="s">
        <v>3929</v>
      </c>
      <c r="AF165" s="40" t="s">
        <v>3930</v>
      </c>
      <c r="AG165" s="40" t="s">
        <v>3947</v>
      </c>
      <c r="AH165" s="40" t="s">
        <v>3955</v>
      </c>
    </row>
    <row r="166" spans="1:34">
      <c r="A166" s="44" t="str">
        <f>IF(C166="","",VLOOKUP('OPĆI DIO'!$C$1,'OPĆI DIO'!$N$4:$W$137,10,FALSE))</f>
        <v/>
      </c>
      <c r="B166" s="44" t="str">
        <f>IF(C166="","",VLOOKUP('OPĆI DIO'!$C$1,'OPĆI DIO'!$N$4:$W$137,9,FALSE))</f>
        <v/>
      </c>
      <c r="C166" s="50"/>
      <c r="D166" s="45" t="str">
        <f t="shared" si="29"/>
        <v/>
      </c>
      <c r="E166" s="50"/>
      <c r="F166" s="45" t="str">
        <f t="shared" si="30"/>
        <v/>
      </c>
      <c r="G166" s="82"/>
      <c r="H166" s="45" t="str">
        <f t="shared" si="31"/>
        <v/>
      </c>
      <c r="I166" s="45" t="str">
        <f t="shared" si="32"/>
        <v/>
      </c>
      <c r="J166" s="81"/>
      <c r="K166" s="81"/>
      <c r="L166" s="81"/>
      <c r="M166" s="49"/>
      <c r="N166" s="246" t="str">
        <f>IF(C166="","",'OPĆI DIO'!$C$1)</f>
        <v/>
      </c>
      <c r="O166" s="40" t="str">
        <f t="shared" si="33"/>
        <v/>
      </c>
      <c r="P166" s="40" t="str">
        <f t="shared" si="34"/>
        <v/>
      </c>
      <c r="Q166" s="40" t="str">
        <f t="shared" si="35"/>
        <v/>
      </c>
      <c r="R166" s="40" t="str">
        <f t="shared" si="36"/>
        <v/>
      </c>
      <c r="S166" s="40" t="str">
        <f t="shared" si="37"/>
        <v/>
      </c>
      <c r="AC166" s="236" t="s">
        <v>116</v>
      </c>
      <c r="AD166" s="236" t="s">
        <v>1297</v>
      </c>
      <c r="AE166" s="40" t="s">
        <v>3929</v>
      </c>
      <c r="AF166" s="40" t="s">
        <v>3930</v>
      </c>
      <c r="AG166" s="40" t="s">
        <v>3947</v>
      </c>
      <c r="AH166" s="40" t="s">
        <v>3955</v>
      </c>
    </row>
    <row r="167" spans="1:34">
      <c r="A167" s="44" t="str">
        <f>IF(C167="","",VLOOKUP('OPĆI DIO'!$C$1,'OPĆI DIO'!$N$4:$W$137,10,FALSE))</f>
        <v/>
      </c>
      <c r="B167" s="44" t="str">
        <f>IF(C167="","",VLOOKUP('OPĆI DIO'!$C$1,'OPĆI DIO'!$N$4:$W$137,9,FALSE))</f>
        <v/>
      </c>
      <c r="C167" s="50"/>
      <c r="D167" s="45" t="str">
        <f t="shared" si="29"/>
        <v/>
      </c>
      <c r="E167" s="50"/>
      <c r="F167" s="45" t="str">
        <f t="shared" si="30"/>
        <v/>
      </c>
      <c r="G167" s="82"/>
      <c r="H167" s="45" t="str">
        <f t="shared" si="31"/>
        <v/>
      </c>
      <c r="I167" s="45" t="str">
        <f t="shared" si="32"/>
        <v/>
      </c>
      <c r="J167" s="81"/>
      <c r="K167" s="81"/>
      <c r="L167" s="81"/>
      <c r="M167" s="49"/>
      <c r="N167" s="246" t="str">
        <f>IF(C167="","",'OPĆI DIO'!$C$1)</f>
        <v/>
      </c>
      <c r="O167" s="40" t="str">
        <f t="shared" si="33"/>
        <v/>
      </c>
      <c r="P167" s="40" t="str">
        <f t="shared" si="34"/>
        <v/>
      </c>
      <c r="Q167" s="40" t="str">
        <f t="shared" si="35"/>
        <v/>
      </c>
      <c r="R167" s="40" t="str">
        <f t="shared" si="36"/>
        <v/>
      </c>
      <c r="S167" s="40" t="str">
        <f t="shared" si="37"/>
        <v/>
      </c>
      <c r="AC167" s="236" t="s">
        <v>1467</v>
      </c>
      <c r="AD167" s="236" t="s">
        <v>1468</v>
      </c>
      <c r="AE167" s="40" t="s">
        <v>3929</v>
      </c>
      <c r="AF167" s="40" t="s">
        <v>3930</v>
      </c>
      <c r="AG167" s="40" t="s">
        <v>3947</v>
      </c>
      <c r="AH167" s="40" t="s">
        <v>3955</v>
      </c>
    </row>
    <row r="168" spans="1:34">
      <c r="A168" s="44" t="str">
        <f>IF(C168="","",VLOOKUP('OPĆI DIO'!$C$1,'OPĆI DIO'!$N$4:$W$137,10,FALSE))</f>
        <v/>
      </c>
      <c r="B168" s="44" t="str">
        <f>IF(C168="","",VLOOKUP('OPĆI DIO'!$C$1,'OPĆI DIO'!$N$4:$W$137,9,FALSE))</f>
        <v/>
      </c>
      <c r="C168" s="50"/>
      <c r="D168" s="45" t="str">
        <f t="shared" si="29"/>
        <v/>
      </c>
      <c r="E168" s="50"/>
      <c r="F168" s="45" t="str">
        <f t="shared" si="30"/>
        <v/>
      </c>
      <c r="G168" s="82"/>
      <c r="H168" s="45" t="str">
        <f t="shared" si="31"/>
        <v/>
      </c>
      <c r="I168" s="45" t="str">
        <f t="shared" si="32"/>
        <v/>
      </c>
      <c r="J168" s="81"/>
      <c r="K168" s="81"/>
      <c r="L168" s="81"/>
      <c r="M168" s="49"/>
      <c r="N168" s="246" t="str">
        <f>IF(C168="","",'OPĆI DIO'!$C$1)</f>
        <v/>
      </c>
      <c r="O168" s="40" t="str">
        <f t="shared" si="33"/>
        <v/>
      </c>
      <c r="P168" s="40" t="str">
        <f t="shared" si="34"/>
        <v/>
      </c>
      <c r="Q168" s="40" t="str">
        <f t="shared" si="35"/>
        <v/>
      </c>
      <c r="R168" s="40" t="str">
        <f t="shared" si="36"/>
        <v/>
      </c>
      <c r="S168" s="40" t="str">
        <f t="shared" si="37"/>
        <v/>
      </c>
      <c r="AC168" s="236" t="s">
        <v>123</v>
      </c>
      <c r="AD168" s="236" t="s">
        <v>1298</v>
      </c>
      <c r="AE168" s="40" t="s">
        <v>3929</v>
      </c>
      <c r="AF168" s="40" t="s">
        <v>3930</v>
      </c>
      <c r="AG168" s="40" t="s">
        <v>3947</v>
      </c>
      <c r="AH168" s="40" t="s">
        <v>3955</v>
      </c>
    </row>
    <row r="169" spans="1:34">
      <c r="A169" s="44" t="str">
        <f>IF(C169="","",VLOOKUP('OPĆI DIO'!$C$1,'OPĆI DIO'!$N$4:$W$137,10,FALSE))</f>
        <v/>
      </c>
      <c r="B169" s="44" t="str">
        <f>IF(C169="","",VLOOKUP('OPĆI DIO'!$C$1,'OPĆI DIO'!$N$4:$W$137,9,FALSE))</f>
        <v/>
      </c>
      <c r="C169" s="50"/>
      <c r="D169" s="45" t="str">
        <f t="shared" si="29"/>
        <v/>
      </c>
      <c r="E169" s="50"/>
      <c r="F169" s="45" t="str">
        <f t="shared" si="30"/>
        <v/>
      </c>
      <c r="G169" s="82"/>
      <c r="H169" s="45" t="str">
        <f t="shared" si="31"/>
        <v/>
      </c>
      <c r="I169" s="45" t="str">
        <f t="shared" si="32"/>
        <v/>
      </c>
      <c r="J169" s="81"/>
      <c r="K169" s="81"/>
      <c r="L169" s="81"/>
      <c r="M169" s="49"/>
      <c r="N169" s="246" t="str">
        <f>IF(C169="","",'OPĆI DIO'!$C$1)</f>
        <v/>
      </c>
      <c r="O169" s="40" t="str">
        <f t="shared" si="33"/>
        <v/>
      </c>
      <c r="P169" s="40" t="str">
        <f t="shared" si="34"/>
        <v/>
      </c>
      <c r="Q169" s="40" t="str">
        <f t="shared" si="35"/>
        <v/>
      </c>
      <c r="R169" s="40" t="str">
        <f t="shared" si="36"/>
        <v/>
      </c>
      <c r="S169" s="40" t="str">
        <f t="shared" si="37"/>
        <v/>
      </c>
      <c r="AC169" s="236" t="s">
        <v>129</v>
      </c>
      <c r="AD169" s="236" t="s">
        <v>1299</v>
      </c>
      <c r="AE169" s="40" t="s">
        <v>3929</v>
      </c>
      <c r="AF169" s="40" t="s">
        <v>3930</v>
      </c>
      <c r="AG169" s="40" t="s">
        <v>3947</v>
      </c>
      <c r="AH169" s="40" t="s">
        <v>3955</v>
      </c>
    </row>
    <row r="170" spans="1:34">
      <c r="A170" s="44" t="str">
        <f>IF(C170="","",VLOOKUP('OPĆI DIO'!$C$1,'OPĆI DIO'!$N$4:$W$137,10,FALSE))</f>
        <v/>
      </c>
      <c r="B170" s="44" t="str">
        <f>IF(C170="","",VLOOKUP('OPĆI DIO'!$C$1,'OPĆI DIO'!$N$4:$W$137,9,FALSE))</f>
        <v/>
      </c>
      <c r="C170" s="50"/>
      <c r="D170" s="45" t="str">
        <f t="shared" si="29"/>
        <v/>
      </c>
      <c r="E170" s="50"/>
      <c r="F170" s="45" t="str">
        <f t="shared" si="30"/>
        <v/>
      </c>
      <c r="G170" s="82"/>
      <c r="H170" s="45" t="str">
        <f t="shared" si="31"/>
        <v/>
      </c>
      <c r="I170" s="45" t="str">
        <f t="shared" si="32"/>
        <v/>
      </c>
      <c r="J170" s="81"/>
      <c r="K170" s="81"/>
      <c r="L170" s="81"/>
      <c r="M170" s="49"/>
      <c r="N170" s="246" t="str">
        <f>IF(C170="","",'OPĆI DIO'!$C$1)</f>
        <v/>
      </c>
      <c r="O170" s="40" t="str">
        <f t="shared" si="33"/>
        <v/>
      </c>
      <c r="P170" s="40" t="str">
        <f t="shared" si="34"/>
        <v/>
      </c>
      <c r="Q170" s="40" t="str">
        <f t="shared" si="35"/>
        <v/>
      </c>
      <c r="R170" s="40" t="str">
        <f t="shared" si="36"/>
        <v/>
      </c>
      <c r="S170" s="40" t="str">
        <f t="shared" si="37"/>
        <v/>
      </c>
      <c r="AC170" s="236" t="s">
        <v>131</v>
      </c>
      <c r="AD170" s="236" t="s">
        <v>1300</v>
      </c>
      <c r="AE170" s="40" t="s">
        <v>3929</v>
      </c>
      <c r="AF170" s="40" t="s">
        <v>3930</v>
      </c>
      <c r="AG170" s="40" t="s">
        <v>3947</v>
      </c>
      <c r="AH170" s="40" t="s">
        <v>3955</v>
      </c>
    </row>
    <row r="171" spans="1:34">
      <c r="A171" s="44" t="str">
        <f>IF(C171="","",VLOOKUP('OPĆI DIO'!$C$1,'OPĆI DIO'!$N$4:$W$137,10,FALSE))</f>
        <v/>
      </c>
      <c r="B171" s="44" t="str">
        <f>IF(C171="","",VLOOKUP('OPĆI DIO'!$C$1,'OPĆI DIO'!$N$4:$W$137,9,FALSE))</f>
        <v/>
      </c>
      <c r="C171" s="50"/>
      <c r="D171" s="45" t="str">
        <f t="shared" si="29"/>
        <v/>
      </c>
      <c r="E171" s="50"/>
      <c r="F171" s="45" t="str">
        <f t="shared" si="30"/>
        <v/>
      </c>
      <c r="G171" s="82"/>
      <c r="H171" s="45" t="str">
        <f t="shared" si="31"/>
        <v/>
      </c>
      <c r="I171" s="45" t="str">
        <f t="shared" si="32"/>
        <v/>
      </c>
      <c r="J171" s="81"/>
      <c r="K171" s="81"/>
      <c r="L171" s="81"/>
      <c r="M171" s="49"/>
      <c r="N171" s="246" t="str">
        <f>IF(C171="","",'OPĆI DIO'!$C$1)</f>
        <v/>
      </c>
      <c r="O171" s="40" t="str">
        <f t="shared" si="33"/>
        <v/>
      </c>
      <c r="P171" s="40" t="str">
        <f t="shared" si="34"/>
        <v/>
      </c>
      <c r="Q171" s="40" t="str">
        <f t="shared" si="35"/>
        <v/>
      </c>
      <c r="R171" s="40" t="str">
        <f t="shared" si="36"/>
        <v/>
      </c>
      <c r="S171" s="40" t="str">
        <f t="shared" si="37"/>
        <v/>
      </c>
      <c r="AC171" s="236" t="s">
        <v>133</v>
      </c>
      <c r="AD171" s="236" t="s">
        <v>1469</v>
      </c>
      <c r="AE171" s="40" t="s">
        <v>3929</v>
      </c>
      <c r="AF171" s="40" t="s">
        <v>3930</v>
      </c>
      <c r="AG171" s="40" t="s">
        <v>3947</v>
      </c>
      <c r="AH171" s="40" t="s">
        <v>3955</v>
      </c>
    </row>
    <row r="172" spans="1:34">
      <c r="A172" s="44" t="str">
        <f>IF(C172="","",VLOOKUP('OPĆI DIO'!$C$1,'OPĆI DIO'!$N$4:$W$137,10,FALSE))</f>
        <v/>
      </c>
      <c r="B172" s="44" t="str">
        <f>IF(C172="","",VLOOKUP('OPĆI DIO'!$C$1,'OPĆI DIO'!$N$4:$W$137,9,FALSE))</f>
        <v/>
      </c>
      <c r="C172" s="50"/>
      <c r="D172" s="45" t="str">
        <f t="shared" si="29"/>
        <v/>
      </c>
      <c r="E172" s="50"/>
      <c r="F172" s="45" t="str">
        <f t="shared" si="30"/>
        <v/>
      </c>
      <c r="G172" s="82"/>
      <c r="H172" s="45" t="str">
        <f t="shared" si="31"/>
        <v/>
      </c>
      <c r="I172" s="45" t="str">
        <f t="shared" si="32"/>
        <v/>
      </c>
      <c r="J172" s="81"/>
      <c r="K172" s="81"/>
      <c r="L172" s="81"/>
      <c r="M172" s="49"/>
      <c r="N172" s="246" t="str">
        <f>IF(C172="","",'OPĆI DIO'!$C$1)</f>
        <v/>
      </c>
      <c r="O172" s="40" t="str">
        <f t="shared" si="33"/>
        <v/>
      </c>
      <c r="P172" s="40" t="str">
        <f t="shared" si="34"/>
        <v/>
      </c>
      <c r="Q172" s="40" t="str">
        <f t="shared" si="35"/>
        <v/>
      </c>
      <c r="R172" s="40" t="str">
        <f t="shared" si="36"/>
        <v/>
      </c>
      <c r="S172" s="40" t="str">
        <f t="shared" si="37"/>
        <v/>
      </c>
      <c r="AC172" s="236" t="s">
        <v>137</v>
      </c>
      <c r="AD172" s="236" t="s">
        <v>1470</v>
      </c>
      <c r="AE172" s="40" t="s">
        <v>3929</v>
      </c>
      <c r="AF172" s="40" t="s">
        <v>3930</v>
      </c>
      <c r="AG172" s="40" t="s">
        <v>3947</v>
      </c>
      <c r="AH172" s="40" t="s">
        <v>3955</v>
      </c>
    </row>
    <row r="173" spans="1:34">
      <c r="A173" s="44" t="str">
        <f>IF(C173="","",VLOOKUP('OPĆI DIO'!$C$1,'OPĆI DIO'!$N$4:$W$137,10,FALSE))</f>
        <v/>
      </c>
      <c r="B173" s="44" t="str">
        <f>IF(C173="","",VLOOKUP('OPĆI DIO'!$C$1,'OPĆI DIO'!$N$4:$W$137,9,FALSE))</f>
        <v/>
      </c>
      <c r="C173" s="50"/>
      <c r="D173" s="45" t="str">
        <f t="shared" si="29"/>
        <v/>
      </c>
      <c r="E173" s="50"/>
      <c r="F173" s="45" t="str">
        <f t="shared" si="30"/>
        <v/>
      </c>
      <c r="G173" s="82"/>
      <c r="H173" s="45" t="str">
        <f t="shared" si="31"/>
        <v/>
      </c>
      <c r="I173" s="45" t="str">
        <f t="shared" si="32"/>
        <v/>
      </c>
      <c r="J173" s="81"/>
      <c r="K173" s="81"/>
      <c r="L173" s="81"/>
      <c r="M173" s="49"/>
      <c r="N173" s="246" t="str">
        <f>IF(C173="","",'OPĆI DIO'!$C$1)</f>
        <v/>
      </c>
      <c r="O173" s="40" t="str">
        <f t="shared" si="33"/>
        <v/>
      </c>
      <c r="P173" s="40" t="str">
        <f t="shared" si="34"/>
        <v/>
      </c>
      <c r="Q173" s="40" t="str">
        <f t="shared" si="35"/>
        <v/>
      </c>
      <c r="R173" s="40" t="str">
        <f t="shared" si="36"/>
        <v/>
      </c>
      <c r="S173" s="40" t="str">
        <f t="shared" si="37"/>
        <v/>
      </c>
      <c r="AC173" s="236" t="s">
        <v>141</v>
      </c>
      <c r="AD173" s="236" t="s">
        <v>142</v>
      </c>
      <c r="AE173" s="40" t="s">
        <v>3929</v>
      </c>
      <c r="AF173" s="40" t="s">
        <v>3930</v>
      </c>
      <c r="AG173" s="40" t="s">
        <v>3947</v>
      </c>
      <c r="AH173" s="40" t="s">
        <v>3960</v>
      </c>
    </row>
    <row r="174" spans="1:34">
      <c r="A174" s="44" t="str">
        <f>IF(C174="","",VLOOKUP('OPĆI DIO'!$C$1,'OPĆI DIO'!$N$4:$W$137,10,FALSE))</f>
        <v/>
      </c>
      <c r="B174" s="44" t="str">
        <f>IF(C174="","",VLOOKUP('OPĆI DIO'!$C$1,'OPĆI DIO'!$N$4:$W$137,9,FALSE))</f>
        <v/>
      </c>
      <c r="C174" s="50"/>
      <c r="D174" s="45" t="str">
        <f t="shared" si="29"/>
        <v/>
      </c>
      <c r="E174" s="50"/>
      <c r="F174" s="45" t="str">
        <f t="shared" si="30"/>
        <v/>
      </c>
      <c r="G174" s="82"/>
      <c r="H174" s="45" t="str">
        <f t="shared" si="31"/>
        <v/>
      </c>
      <c r="I174" s="45" t="str">
        <f t="shared" si="32"/>
        <v/>
      </c>
      <c r="J174" s="81"/>
      <c r="K174" s="81"/>
      <c r="L174" s="81"/>
      <c r="M174" s="49"/>
      <c r="N174" s="246" t="str">
        <f>IF(C174="","",'OPĆI DIO'!$C$1)</f>
        <v/>
      </c>
      <c r="O174" s="40" t="str">
        <f t="shared" si="33"/>
        <v/>
      </c>
      <c r="P174" s="40" t="str">
        <f t="shared" si="34"/>
        <v/>
      </c>
      <c r="Q174" s="40" t="str">
        <f t="shared" si="35"/>
        <v/>
      </c>
      <c r="R174" s="40" t="str">
        <f t="shared" si="36"/>
        <v/>
      </c>
      <c r="S174" s="40" t="str">
        <f t="shared" si="37"/>
        <v/>
      </c>
      <c r="AC174" s="236" t="s">
        <v>141</v>
      </c>
      <c r="AD174" s="236" t="s">
        <v>142</v>
      </c>
      <c r="AE174" s="40" t="s">
        <v>3939</v>
      </c>
      <c r="AF174" s="40" t="s">
        <v>3940</v>
      </c>
      <c r="AG174" s="40" t="s">
        <v>3947</v>
      </c>
      <c r="AH174" s="40" t="s">
        <v>3955</v>
      </c>
    </row>
    <row r="175" spans="1:34">
      <c r="A175" s="44" t="str">
        <f>IF(C175="","",VLOOKUP('OPĆI DIO'!$C$1,'OPĆI DIO'!$N$4:$W$137,10,FALSE))</f>
        <v/>
      </c>
      <c r="B175" s="44" t="str">
        <f>IF(C175="","",VLOOKUP('OPĆI DIO'!$C$1,'OPĆI DIO'!$N$4:$W$137,9,FALSE))</f>
        <v/>
      </c>
      <c r="C175" s="50"/>
      <c r="D175" s="45" t="str">
        <f t="shared" si="29"/>
        <v/>
      </c>
      <c r="E175" s="50"/>
      <c r="F175" s="45" t="str">
        <f t="shared" si="30"/>
        <v/>
      </c>
      <c r="G175" s="82"/>
      <c r="H175" s="45" t="str">
        <f t="shared" si="31"/>
        <v/>
      </c>
      <c r="I175" s="45" t="str">
        <f t="shared" si="32"/>
        <v/>
      </c>
      <c r="J175" s="81"/>
      <c r="K175" s="81"/>
      <c r="L175" s="81"/>
      <c r="M175" s="49"/>
      <c r="N175" s="246" t="str">
        <f>IF(C175="","",'OPĆI DIO'!$C$1)</f>
        <v/>
      </c>
      <c r="O175" s="40" t="str">
        <f t="shared" si="33"/>
        <v/>
      </c>
      <c r="P175" s="40" t="str">
        <f t="shared" si="34"/>
        <v/>
      </c>
      <c r="Q175" s="40" t="str">
        <f t="shared" si="35"/>
        <v/>
      </c>
      <c r="R175" s="40" t="str">
        <f t="shared" si="36"/>
        <v/>
      </c>
      <c r="S175" s="40" t="str">
        <f t="shared" si="37"/>
        <v/>
      </c>
      <c r="AC175" s="236" t="s">
        <v>143</v>
      </c>
      <c r="AD175" s="236" t="s">
        <v>1301</v>
      </c>
      <c r="AE175" s="40" t="s">
        <v>3929</v>
      </c>
      <c r="AF175" s="40" t="s">
        <v>3930</v>
      </c>
      <c r="AG175" s="40" t="s">
        <v>3947</v>
      </c>
      <c r="AH175" s="40" t="s">
        <v>3955</v>
      </c>
    </row>
    <row r="176" spans="1:34">
      <c r="A176" s="44" t="str">
        <f>IF(C176="","",VLOOKUP('OPĆI DIO'!$C$1,'OPĆI DIO'!$N$4:$W$137,10,FALSE))</f>
        <v/>
      </c>
      <c r="B176" s="44" t="str">
        <f>IF(C176="","",VLOOKUP('OPĆI DIO'!$C$1,'OPĆI DIO'!$N$4:$W$137,9,FALSE))</f>
        <v/>
      </c>
      <c r="C176" s="50"/>
      <c r="D176" s="45" t="str">
        <f t="shared" si="29"/>
        <v/>
      </c>
      <c r="E176" s="50"/>
      <c r="F176" s="45" t="str">
        <f t="shared" si="30"/>
        <v/>
      </c>
      <c r="G176" s="82"/>
      <c r="H176" s="45" t="str">
        <f t="shared" si="31"/>
        <v/>
      </c>
      <c r="I176" s="45" t="str">
        <f t="shared" si="32"/>
        <v/>
      </c>
      <c r="J176" s="81"/>
      <c r="K176" s="81"/>
      <c r="L176" s="81"/>
      <c r="M176" s="49"/>
      <c r="N176" s="246" t="str">
        <f>IF(C176="","",'OPĆI DIO'!$C$1)</f>
        <v/>
      </c>
      <c r="O176" s="40" t="str">
        <f t="shared" si="33"/>
        <v/>
      </c>
      <c r="P176" s="40" t="str">
        <f t="shared" si="34"/>
        <v/>
      </c>
      <c r="Q176" s="40" t="str">
        <f t="shared" si="35"/>
        <v/>
      </c>
      <c r="R176" s="40" t="str">
        <f t="shared" si="36"/>
        <v/>
      </c>
      <c r="S176" s="40" t="str">
        <f t="shared" si="37"/>
        <v/>
      </c>
      <c r="AC176" s="236" t="s">
        <v>144</v>
      </c>
      <c r="AD176" s="236" t="s">
        <v>1023</v>
      </c>
      <c r="AE176" s="40" t="s">
        <v>3929</v>
      </c>
      <c r="AF176" s="40" t="s">
        <v>3930</v>
      </c>
      <c r="AG176" s="40" t="s">
        <v>3947</v>
      </c>
      <c r="AH176" s="40" t="s">
        <v>3955</v>
      </c>
    </row>
    <row r="177" spans="1:34">
      <c r="A177" s="44" t="str">
        <f>IF(C177="","",VLOOKUP('OPĆI DIO'!$C$1,'OPĆI DIO'!$N$4:$W$137,10,FALSE))</f>
        <v/>
      </c>
      <c r="B177" s="44" t="str">
        <f>IF(C177="","",VLOOKUP('OPĆI DIO'!$C$1,'OPĆI DIO'!$N$4:$W$137,9,FALSE))</f>
        <v/>
      </c>
      <c r="C177" s="50"/>
      <c r="D177" s="45" t="str">
        <f t="shared" si="29"/>
        <v/>
      </c>
      <c r="E177" s="50"/>
      <c r="F177" s="45" t="str">
        <f t="shared" si="30"/>
        <v/>
      </c>
      <c r="G177" s="82"/>
      <c r="H177" s="45" t="str">
        <f t="shared" si="31"/>
        <v/>
      </c>
      <c r="I177" s="45" t="str">
        <f t="shared" si="32"/>
        <v/>
      </c>
      <c r="J177" s="81"/>
      <c r="K177" s="81"/>
      <c r="L177" s="81"/>
      <c r="M177" s="49"/>
      <c r="N177" s="246" t="str">
        <f>IF(C177="","",'OPĆI DIO'!$C$1)</f>
        <v/>
      </c>
      <c r="O177" s="40" t="str">
        <f t="shared" si="33"/>
        <v/>
      </c>
      <c r="P177" s="40" t="str">
        <f t="shared" si="34"/>
        <v/>
      </c>
      <c r="Q177" s="40" t="str">
        <f t="shared" si="35"/>
        <v/>
      </c>
      <c r="R177" s="40" t="str">
        <f t="shared" si="36"/>
        <v/>
      </c>
      <c r="S177" s="40" t="str">
        <f t="shared" si="37"/>
        <v/>
      </c>
      <c r="AC177" s="236" t="s">
        <v>173</v>
      </c>
      <c r="AD177" s="236" t="s">
        <v>1024</v>
      </c>
      <c r="AE177" s="40" t="s">
        <v>3929</v>
      </c>
      <c r="AF177" s="40" t="s">
        <v>3930</v>
      </c>
      <c r="AG177" s="40" t="s">
        <v>3947</v>
      </c>
      <c r="AH177" s="40" t="s">
        <v>3955</v>
      </c>
    </row>
    <row r="178" spans="1:34">
      <c r="A178" s="44" t="str">
        <f>IF(C178="","",VLOOKUP('OPĆI DIO'!$C$1,'OPĆI DIO'!$N$4:$W$137,10,FALSE))</f>
        <v/>
      </c>
      <c r="B178" s="44" t="str">
        <f>IF(C178="","",VLOOKUP('OPĆI DIO'!$C$1,'OPĆI DIO'!$N$4:$W$137,9,FALSE))</f>
        <v/>
      </c>
      <c r="C178" s="50"/>
      <c r="D178" s="45" t="str">
        <f t="shared" si="29"/>
        <v/>
      </c>
      <c r="E178" s="50"/>
      <c r="F178" s="45" t="str">
        <f t="shared" si="30"/>
        <v/>
      </c>
      <c r="G178" s="82"/>
      <c r="H178" s="45" t="str">
        <f t="shared" si="31"/>
        <v/>
      </c>
      <c r="I178" s="45" t="str">
        <f t="shared" si="32"/>
        <v/>
      </c>
      <c r="J178" s="81"/>
      <c r="K178" s="81"/>
      <c r="L178" s="81"/>
      <c r="M178" s="49"/>
      <c r="N178" s="246" t="str">
        <f>IF(C178="","",'OPĆI DIO'!$C$1)</f>
        <v/>
      </c>
      <c r="O178" s="40" t="str">
        <f t="shared" si="33"/>
        <v/>
      </c>
      <c r="P178" s="40" t="str">
        <f t="shared" si="34"/>
        <v/>
      </c>
      <c r="Q178" s="40" t="str">
        <f t="shared" si="35"/>
        <v/>
      </c>
      <c r="R178" s="40" t="str">
        <f t="shared" si="36"/>
        <v/>
      </c>
      <c r="S178" s="40" t="str">
        <f t="shared" si="37"/>
        <v/>
      </c>
      <c r="AC178" s="236" t="s">
        <v>176</v>
      </c>
      <c r="AD178" s="236" t="s">
        <v>1025</v>
      </c>
      <c r="AE178" s="40" t="s">
        <v>3929</v>
      </c>
      <c r="AF178" s="40" t="s">
        <v>3930</v>
      </c>
      <c r="AG178" s="40" t="s">
        <v>3947</v>
      </c>
      <c r="AH178" s="40" t="s">
        <v>3955</v>
      </c>
    </row>
    <row r="179" spans="1:34">
      <c r="A179" s="44" t="str">
        <f>IF(C179="","",VLOOKUP('OPĆI DIO'!$C$1,'OPĆI DIO'!$N$4:$W$137,10,FALSE))</f>
        <v/>
      </c>
      <c r="B179" s="44" t="str">
        <f>IF(C179="","",VLOOKUP('OPĆI DIO'!$C$1,'OPĆI DIO'!$N$4:$W$137,9,FALSE))</f>
        <v/>
      </c>
      <c r="C179" s="50"/>
      <c r="D179" s="45" t="str">
        <f t="shared" si="29"/>
        <v/>
      </c>
      <c r="E179" s="50"/>
      <c r="F179" s="45" t="str">
        <f t="shared" si="30"/>
        <v/>
      </c>
      <c r="G179" s="82"/>
      <c r="H179" s="45" t="str">
        <f t="shared" si="31"/>
        <v/>
      </c>
      <c r="I179" s="45" t="str">
        <f t="shared" si="32"/>
        <v/>
      </c>
      <c r="J179" s="81"/>
      <c r="K179" s="81"/>
      <c r="L179" s="81"/>
      <c r="M179" s="49"/>
      <c r="N179" s="246" t="str">
        <f>IF(C179="","",'OPĆI DIO'!$C$1)</f>
        <v/>
      </c>
      <c r="O179" s="40" t="str">
        <f t="shared" si="33"/>
        <v/>
      </c>
      <c r="P179" s="40" t="str">
        <f t="shared" si="34"/>
        <v/>
      </c>
      <c r="Q179" s="40" t="str">
        <f t="shared" si="35"/>
        <v/>
      </c>
      <c r="R179" s="40" t="str">
        <f t="shared" si="36"/>
        <v/>
      </c>
      <c r="S179" s="40" t="str">
        <f t="shared" si="37"/>
        <v/>
      </c>
      <c r="AC179" s="236" t="s">
        <v>179</v>
      </c>
      <c r="AD179" s="236" t="s">
        <v>1026</v>
      </c>
      <c r="AE179" s="40" t="s">
        <v>3929</v>
      </c>
      <c r="AF179" s="40" t="s">
        <v>3930</v>
      </c>
      <c r="AG179" s="40" t="s">
        <v>3947</v>
      </c>
      <c r="AH179" s="40" t="s">
        <v>3955</v>
      </c>
    </row>
    <row r="180" spans="1:34">
      <c r="A180" s="44" t="str">
        <f>IF(C180="","",VLOOKUP('OPĆI DIO'!$C$1,'OPĆI DIO'!$N$4:$W$137,10,FALSE))</f>
        <v/>
      </c>
      <c r="B180" s="44" t="str">
        <f>IF(C180="","",VLOOKUP('OPĆI DIO'!$C$1,'OPĆI DIO'!$N$4:$W$137,9,FALSE))</f>
        <v/>
      </c>
      <c r="C180" s="50"/>
      <c r="D180" s="45" t="str">
        <f t="shared" si="29"/>
        <v/>
      </c>
      <c r="E180" s="50"/>
      <c r="F180" s="45" t="str">
        <f t="shared" si="30"/>
        <v/>
      </c>
      <c r="G180" s="82"/>
      <c r="H180" s="45" t="str">
        <f t="shared" si="31"/>
        <v/>
      </c>
      <c r="I180" s="45" t="str">
        <f t="shared" si="32"/>
        <v/>
      </c>
      <c r="J180" s="81"/>
      <c r="K180" s="81"/>
      <c r="L180" s="81"/>
      <c r="M180" s="49"/>
      <c r="N180" s="246" t="str">
        <f>IF(C180="","",'OPĆI DIO'!$C$1)</f>
        <v/>
      </c>
      <c r="O180" s="40" t="str">
        <f t="shared" si="33"/>
        <v/>
      </c>
      <c r="P180" s="40" t="str">
        <f t="shared" si="34"/>
        <v/>
      </c>
      <c r="Q180" s="40" t="str">
        <f t="shared" si="35"/>
        <v/>
      </c>
      <c r="R180" s="40" t="str">
        <f t="shared" si="36"/>
        <v/>
      </c>
      <c r="S180" s="40" t="str">
        <f t="shared" si="37"/>
        <v/>
      </c>
      <c r="AC180" s="236" t="s">
        <v>183</v>
      </c>
      <c r="AD180" s="236" t="s">
        <v>1027</v>
      </c>
      <c r="AE180" s="40" t="s">
        <v>3929</v>
      </c>
      <c r="AF180" s="40" t="s">
        <v>3930</v>
      </c>
      <c r="AG180" s="40" t="s">
        <v>3947</v>
      </c>
      <c r="AH180" s="40" t="s">
        <v>3955</v>
      </c>
    </row>
    <row r="181" spans="1:34">
      <c r="A181" s="44" t="str">
        <f>IF(C181="","",VLOOKUP('OPĆI DIO'!$C$1,'OPĆI DIO'!$N$4:$W$137,10,FALSE))</f>
        <v/>
      </c>
      <c r="B181" s="44" t="str">
        <f>IF(C181="","",VLOOKUP('OPĆI DIO'!$C$1,'OPĆI DIO'!$N$4:$W$137,9,FALSE))</f>
        <v/>
      </c>
      <c r="C181" s="50"/>
      <c r="D181" s="45" t="str">
        <f t="shared" si="29"/>
        <v/>
      </c>
      <c r="E181" s="50"/>
      <c r="F181" s="45" t="str">
        <f t="shared" si="30"/>
        <v/>
      </c>
      <c r="G181" s="82"/>
      <c r="H181" s="45" t="str">
        <f t="shared" si="31"/>
        <v/>
      </c>
      <c r="I181" s="45" t="str">
        <f t="shared" si="32"/>
        <v/>
      </c>
      <c r="J181" s="81"/>
      <c r="K181" s="81"/>
      <c r="L181" s="81"/>
      <c r="M181" s="49"/>
      <c r="N181" s="246" t="str">
        <f>IF(C181="","",'OPĆI DIO'!$C$1)</f>
        <v/>
      </c>
      <c r="O181" s="40" t="str">
        <f t="shared" si="33"/>
        <v/>
      </c>
      <c r="P181" s="40" t="str">
        <f t="shared" si="34"/>
        <v/>
      </c>
      <c r="Q181" s="40" t="str">
        <f t="shared" si="35"/>
        <v/>
      </c>
      <c r="R181" s="40" t="str">
        <f t="shared" si="36"/>
        <v/>
      </c>
      <c r="S181" s="40" t="str">
        <f t="shared" si="37"/>
        <v/>
      </c>
      <c r="AC181" s="236" t="s">
        <v>184</v>
      </c>
      <c r="AD181" s="236" t="s">
        <v>1028</v>
      </c>
      <c r="AE181" s="40" t="s">
        <v>3929</v>
      </c>
      <c r="AF181" s="40" t="s">
        <v>3930</v>
      </c>
      <c r="AG181" s="40" t="s">
        <v>3947</v>
      </c>
      <c r="AH181" s="40" t="s">
        <v>3955</v>
      </c>
    </row>
    <row r="182" spans="1:34">
      <c r="A182" s="44" t="str">
        <f>IF(C182="","",VLOOKUP('OPĆI DIO'!$C$1,'OPĆI DIO'!$N$4:$W$137,10,FALSE))</f>
        <v/>
      </c>
      <c r="B182" s="44" t="str">
        <f>IF(C182="","",VLOOKUP('OPĆI DIO'!$C$1,'OPĆI DIO'!$N$4:$W$137,9,FALSE))</f>
        <v/>
      </c>
      <c r="C182" s="50"/>
      <c r="D182" s="45" t="str">
        <f t="shared" si="29"/>
        <v/>
      </c>
      <c r="E182" s="50"/>
      <c r="F182" s="45" t="str">
        <f t="shared" si="30"/>
        <v/>
      </c>
      <c r="G182" s="82"/>
      <c r="H182" s="45" t="str">
        <f t="shared" si="31"/>
        <v/>
      </c>
      <c r="I182" s="45" t="str">
        <f t="shared" si="32"/>
        <v/>
      </c>
      <c r="J182" s="81"/>
      <c r="K182" s="81"/>
      <c r="L182" s="81"/>
      <c r="M182" s="49"/>
      <c r="N182" s="246" t="str">
        <f>IF(C182="","",'OPĆI DIO'!$C$1)</f>
        <v/>
      </c>
      <c r="O182" s="40" t="str">
        <f t="shared" si="33"/>
        <v/>
      </c>
      <c r="P182" s="40" t="str">
        <f t="shared" si="34"/>
        <v/>
      </c>
      <c r="Q182" s="40" t="str">
        <f t="shared" si="35"/>
        <v/>
      </c>
      <c r="R182" s="40" t="str">
        <f t="shared" si="36"/>
        <v/>
      </c>
      <c r="S182" s="40" t="str">
        <f t="shared" si="37"/>
        <v/>
      </c>
      <c r="AC182" s="236" t="s">
        <v>186</v>
      </c>
      <c r="AD182" s="236" t="s">
        <v>1029</v>
      </c>
      <c r="AE182" s="40" t="s">
        <v>3929</v>
      </c>
      <c r="AF182" s="40" t="s">
        <v>3930</v>
      </c>
      <c r="AG182" s="40" t="s">
        <v>3947</v>
      </c>
      <c r="AH182" s="40" t="s">
        <v>3955</v>
      </c>
    </row>
    <row r="183" spans="1:34">
      <c r="A183" s="44" t="str">
        <f>IF(C183="","",VLOOKUP('OPĆI DIO'!$C$1,'OPĆI DIO'!$N$4:$W$137,10,FALSE))</f>
        <v/>
      </c>
      <c r="B183" s="44" t="str">
        <f>IF(C183="","",VLOOKUP('OPĆI DIO'!$C$1,'OPĆI DIO'!$N$4:$W$137,9,FALSE))</f>
        <v/>
      </c>
      <c r="C183" s="50"/>
      <c r="D183" s="45" t="str">
        <f t="shared" si="29"/>
        <v/>
      </c>
      <c r="E183" s="50"/>
      <c r="F183" s="45" t="str">
        <f t="shared" si="30"/>
        <v/>
      </c>
      <c r="G183" s="82"/>
      <c r="H183" s="45" t="str">
        <f t="shared" si="31"/>
        <v/>
      </c>
      <c r="I183" s="45" t="str">
        <f t="shared" si="32"/>
        <v/>
      </c>
      <c r="J183" s="81"/>
      <c r="K183" s="81"/>
      <c r="L183" s="81"/>
      <c r="M183" s="49"/>
      <c r="N183" s="246" t="str">
        <f>IF(C183="","",'OPĆI DIO'!$C$1)</f>
        <v/>
      </c>
      <c r="O183" s="40" t="str">
        <f t="shared" si="33"/>
        <v/>
      </c>
      <c r="P183" s="40" t="str">
        <f t="shared" si="34"/>
        <v/>
      </c>
      <c r="Q183" s="40" t="str">
        <f t="shared" si="35"/>
        <v/>
      </c>
      <c r="R183" s="40" t="str">
        <f t="shared" si="36"/>
        <v/>
      </c>
      <c r="S183" s="40" t="str">
        <f t="shared" si="37"/>
        <v/>
      </c>
      <c r="AC183" s="236" t="s">
        <v>192</v>
      </c>
      <c r="AD183" s="236" t="s">
        <v>1030</v>
      </c>
      <c r="AE183" s="40" t="s">
        <v>3929</v>
      </c>
      <c r="AF183" s="40" t="s">
        <v>3930</v>
      </c>
      <c r="AG183" s="40" t="s">
        <v>3947</v>
      </c>
      <c r="AH183" s="40" t="s">
        <v>3955</v>
      </c>
    </row>
    <row r="184" spans="1:34">
      <c r="A184" s="44" t="str">
        <f>IF(C184="","",VLOOKUP('OPĆI DIO'!$C$1,'OPĆI DIO'!$N$4:$W$137,10,FALSE))</f>
        <v/>
      </c>
      <c r="B184" s="44" t="str">
        <f>IF(C184="","",VLOOKUP('OPĆI DIO'!$C$1,'OPĆI DIO'!$N$4:$W$137,9,FALSE))</f>
        <v/>
      </c>
      <c r="C184" s="50"/>
      <c r="D184" s="45" t="str">
        <f t="shared" si="29"/>
        <v/>
      </c>
      <c r="E184" s="50"/>
      <c r="F184" s="45" t="str">
        <f t="shared" si="30"/>
        <v/>
      </c>
      <c r="G184" s="82"/>
      <c r="H184" s="45" t="str">
        <f t="shared" si="31"/>
        <v/>
      </c>
      <c r="I184" s="45" t="str">
        <f t="shared" si="32"/>
        <v/>
      </c>
      <c r="J184" s="81"/>
      <c r="K184" s="81"/>
      <c r="L184" s="81"/>
      <c r="M184" s="49"/>
      <c r="N184" s="246" t="str">
        <f>IF(C184="","",'OPĆI DIO'!$C$1)</f>
        <v/>
      </c>
      <c r="O184" s="40" t="str">
        <f t="shared" si="33"/>
        <v/>
      </c>
      <c r="P184" s="40" t="str">
        <f t="shared" si="34"/>
        <v/>
      </c>
      <c r="Q184" s="40" t="str">
        <f t="shared" si="35"/>
        <v/>
      </c>
      <c r="R184" s="40" t="str">
        <f t="shared" si="36"/>
        <v/>
      </c>
      <c r="S184" s="40" t="str">
        <f t="shared" si="37"/>
        <v/>
      </c>
      <c r="AC184" s="236" t="s">
        <v>193</v>
      </c>
      <c r="AD184" s="236" t="s">
        <v>1031</v>
      </c>
      <c r="AE184" s="40" t="s">
        <v>3929</v>
      </c>
      <c r="AF184" s="40" t="s">
        <v>3930</v>
      </c>
      <c r="AG184" s="40" t="s">
        <v>3947</v>
      </c>
      <c r="AH184" s="40" t="s">
        <v>3955</v>
      </c>
    </row>
    <row r="185" spans="1:34">
      <c r="A185" s="44" t="str">
        <f>IF(C185="","",VLOOKUP('OPĆI DIO'!$C$1,'OPĆI DIO'!$N$4:$W$137,10,FALSE))</f>
        <v/>
      </c>
      <c r="B185" s="44" t="str">
        <f>IF(C185="","",VLOOKUP('OPĆI DIO'!$C$1,'OPĆI DIO'!$N$4:$W$137,9,FALSE))</f>
        <v/>
      </c>
      <c r="C185" s="50"/>
      <c r="D185" s="45" t="str">
        <f t="shared" si="29"/>
        <v/>
      </c>
      <c r="E185" s="50"/>
      <c r="F185" s="45" t="str">
        <f t="shared" si="30"/>
        <v/>
      </c>
      <c r="G185" s="82"/>
      <c r="H185" s="45" t="str">
        <f t="shared" si="31"/>
        <v/>
      </c>
      <c r="I185" s="45" t="str">
        <f t="shared" si="32"/>
        <v/>
      </c>
      <c r="J185" s="81"/>
      <c r="K185" s="81"/>
      <c r="L185" s="81"/>
      <c r="M185" s="49"/>
      <c r="N185" s="246" t="str">
        <f>IF(C185="","",'OPĆI DIO'!$C$1)</f>
        <v/>
      </c>
      <c r="O185" s="40" t="str">
        <f t="shared" si="33"/>
        <v/>
      </c>
      <c r="P185" s="40" t="str">
        <f t="shared" si="34"/>
        <v/>
      </c>
      <c r="Q185" s="40" t="str">
        <f t="shared" si="35"/>
        <v/>
      </c>
      <c r="R185" s="40" t="str">
        <f t="shared" si="36"/>
        <v/>
      </c>
      <c r="S185" s="40" t="str">
        <f t="shared" si="37"/>
        <v/>
      </c>
      <c r="AC185" s="236" t="s">
        <v>1471</v>
      </c>
      <c r="AD185" s="236" t="s">
        <v>1472</v>
      </c>
      <c r="AE185" s="40" t="s">
        <v>3929</v>
      </c>
      <c r="AF185" s="40" t="s">
        <v>3930</v>
      </c>
      <c r="AG185" s="40" t="s">
        <v>3947</v>
      </c>
      <c r="AH185" s="40" t="s">
        <v>3955</v>
      </c>
    </row>
    <row r="186" spans="1:34">
      <c r="A186" s="44" t="str">
        <f>IF(C186="","",VLOOKUP('OPĆI DIO'!$C$1,'OPĆI DIO'!$N$4:$W$137,10,FALSE))</f>
        <v/>
      </c>
      <c r="B186" s="44" t="str">
        <f>IF(C186="","",VLOOKUP('OPĆI DIO'!$C$1,'OPĆI DIO'!$N$4:$W$137,9,FALSE))</f>
        <v/>
      </c>
      <c r="C186" s="50"/>
      <c r="D186" s="45" t="str">
        <f t="shared" si="29"/>
        <v/>
      </c>
      <c r="E186" s="50"/>
      <c r="F186" s="45" t="str">
        <f t="shared" si="30"/>
        <v/>
      </c>
      <c r="G186" s="82"/>
      <c r="H186" s="45" t="str">
        <f t="shared" si="31"/>
        <v/>
      </c>
      <c r="I186" s="45" t="str">
        <f t="shared" si="32"/>
        <v/>
      </c>
      <c r="J186" s="81"/>
      <c r="K186" s="81"/>
      <c r="L186" s="81"/>
      <c r="M186" s="49"/>
      <c r="N186" s="246" t="str">
        <f>IF(C186="","",'OPĆI DIO'!$C$1)</f>
        <v/>
      </c>
      <c r="O186" s="40" t="str">
        <f t="shared" si="33"/>
        <v/>
      </c>
      <c r="P186" s="40" t="str">
        <f t="shared" si="34"/>
        <v/>
      </c>
      <c r="Q186" s="40" t="str">
        <f t="shared" si="35"/>
        <v/>
      </c>
      <c r="R186" s="40" t="str">
        <f t="shared" si="36"/>
        <v/>
      </c>
      <c r="S186" s="40" t="str">
        <f t="shared" si="37"/>
        <v/>
      </c>
      <c r="AC186" s="236" t="s">
        <v>663</v>
      </c>
      <c r="AD186" s="236" t="s">
        <v>664</v>
      </c>
      <c r="AE186" s="40" t="s">
        <v>3929</v>
      </c>
      <c r="AF186" s="40" t="s">
        <v>3930</v>
      </c>
      <c r="AG186" s="40" t="s">
        <v>3947</v>
      </c>
      <c r="AH186" s="40" t="s">
        <v>3955</v>
      </c>
    </row>
    <row r="187" spans="1:34">
      <c r="A187" s="44" t="str">
        <f>IF(C187="","",VLOOKUP('OPĆI DIO'!$C$1,'OPĆI DIO'!$N$4:$W$137,10,FALSE))</f>
        <v/>
      </c>
      <c r="B187" s="44" t="str">
        <f>IF(C187="","",VLOOKUP('OPĆI DIO'!$C$1,'OPĆI DIO'!$N$4:$W$137,9,FALSE))</f>
        <v/>
      </c>
      <c r="C187" s="50"/>
      <c r="D187" s="45" t="str">
        <f t="shared" si="29"/>
        <v/>
      </c>
      <c r="E187" s="50"/>
      <c r="F187" s="45" t="str">
        <f t="shared" si="30"/>
        <v/>
      </c>
      <c r="G187" s="82"/>
      <c r="H187" s="45" t="str">
        <f t="shared" si="31"/>
        <v/>
      </c>
      <c r="I187" s="45" t="str">
        <f t="shared" si="32"/>
        <v/>
      </c>
      <c r="J187" s="81"/>
      <c r="K187" s="81"/>
      <c r="L187" s="81"/>
      <c r="M187" s="49"/>
      <c r="N187" s="246" t="str">
        <f>IF(C187="","",'OPĆI DIO'!$C$1)</f>
        <v/>
      </c>
      <c r="O187" s="40" t="str">
        <f t="shared" si="33"/>
        <v/>
      </c>
      <c r="P187" s="40" t="str">
        <f t="shared" si="34"/>
        <v/>
      </c>
      <c r="Q187" s="40" t="str">
        <f t="shared" si="35"/>
        <v/>
      </c>
      <c r="R187" s="40" t="str">
        <f t="shared" si="36"/>
        <v/>
      </c>
      <c r="S187" s="40" t="str">
        <f t="shared" si="37"/>
        <v/>
      </c>
      <c r="AC187" s="236" t="s">
        <v>1218</v>
      </c>
      <c r="AD187" s="236" t="s">
        <v>1473</v>
      </c>
      <c r="AE187" s="40" t="s">
        <v>3929</v>
      </c>
      <c r="AF187" s="40" t="s">
        <v>3930</v>
      </c>
      <c r="AG187" s="40" t="s">
        <v>3947</v>
      </c>
      <c r="AH187" s="40" t="s">
        <v>3955</v>
      </c>
    </row>
    <row r="188" spans="1:34">
      <c r="A188" s="44" t="str">
        <f>IF(C188="","",VLOOKUP('OPĆI DIO'!$C$1,'OPĆI DIO'!$N$4:$W$137,10,FALSE))</f>
        <v/>
      </c>
      <c r="B188" s="44" t="str">
        <f>IF(C188="","",VLOOKUP('OPĆI DIO'!$C$1,'OPĆI DIO'!$N$4:$W$137,9,FALSE))</f>
        <v/>
      </c>
      <c r="C188" s="50"/>
      <c r="D188" s="45" t="str">
        <f t="shared" si="29"/>
        <v/>
      </c>
      <c r="E188" s="50"/>
      <c r="F188" s="45" t="str">
        <f t="shared" si="30"/>
        <v/>
      </c>
      <c r="G188" s="82"/>
      <c r="H188" s="45" t="str">
        <f t="shared" si="31"/>
        <v/>
      </c>
      <c r="I188" s="45" t="str">
        <f t="shared" si="32"/>
        <v/>
      </c>
      <c r="J188" s="81"/>
      <c r="K188" s="81"/>
      <c r="L188" s="81"/>
      <c r="M188" s="49"/>
      <c r="N188" s="246" t="str">
        <f>IF(C188="","",'OPĆI DIO'!$C$1)</f>
        <v/>
      </c>
      <c r="O188" s="40" t="str">
        <f t="shared" si="33"/>
        <v/>
      </c>
      <c r="P188" s="40" t="str">
        <f t="shared" si="34"/>
        <v/>
      </c>
      <c r="Q188" s="40" t="str">
        <f t="shared" si="35"/>
        <v/>
      </c>
      <c r="R188" s="40" t="str">
        <f t="shared" si="36"/>
        <v/>
      </c>
      <c r="S188" s="40" t="str">
        <f t="shared" si="37"/>
        <v/>
      </c>
      <c r="AC188" s="236" t="s">
        <v>1303</v>
      </c>
      <c r="AD188" s="236" t="s">
        <v>1474</v>
      </c>
      <c r="AE188" s="40" t="s">
        <v>3929</v>
      </c>
      <c r="AF188" s="40" t="s">
        <v>3930</v>
      </c>
      <c r="AG188" s="40" t="s">
        <v>3947</v>
      </c>
      <c r="AH188" s="40" t="s">
        <v>3955</v>
      </c>
    </row>
    <row r="189" spans="1:34">
      <c r="A189" s="44" t="str">
        <f>IF(C189="","",VLOOKUP('OPĆI DIO'!$C$1,'OPĆI DIO'!$N$4:$W$137,10,FALSE))</f>
        <v/>
      </c>
      <c r="B189" s="44" t="str">
        <f>IF(C189="","",VLOOKUP('OPĆI DIO'!$C$1,'OPĆI DIO'!$N$4:$W$137,9,FALSE))</f>
        <v/>
      </c>
      <c r="C189" s="50"/>
      <c r="D189" s="45" t="str">
        <f t="shared" si="29"/>
        <v/>
      </c>
      <c r="E189" s="50"/>
      <c r="F189" s="45" t="str">
        <f t="shared" si="30"/>
        <v/>
      </c>
      <c r="G189" s="82"/>
      <c r="H189" s="45" t="str">
        <f t="shared" si="31"/>
        <v/>
      </c>
      <c r="I189" s="45" t="str">
        <f t="shared" si="32"/>
        <v/>
      </c>
      <c r="J189" s="81"/>
      <c r="K189" s="81"/>
      <c r="L189" s="81"/>
      <c r="M189" s="49"/>
      <c r="N189" s="246" t="str">
        <f>IF(C189="","",'OPĆI DIO'!$C$1)</f>
        <v/>
      </c>
      <c r="O189" s="40" t="str">
        <f t="shared" si="33"/>
        <v/>
      </c>
      <c r="P189" s="40" t="str">
        <f t="shared" si="34"/>
        <v/>
      </c>
      <c r="Q189" s="40" t="str">
        <f t="shared" si="35"/>
        <v/>
      </c>
      <c r="R189" s="40" t="str">
        <f t="shared" si="36"/>
        <v/>
      </c>
      <c r="S189" s="40" t="str">
        <f t="shared" si="37"/>
        <v/>
      </c>
      <c r="AC189" s="236" t="s">
        <v>1475</v>
      </c>
      <c r="AD189" s="236" t="s">
        <v>1476</v>
      </c>
      <c r="AE189" s="40" t="s">
        <v>3929</v>
      </c>
      <c r="AF189" s="40" t="s">
        <v>3930</v>
      </c>
      <c r="AG189" s="40" t="s">
        <v>3947</v>
      </c>
      <c r="AH189" s="40" t="s">
        <v>3955</v>
      </c>
    </row>
    <row r="190" spans="1:34">
      <c r="A190" s="44" t="str">
        <f>IF(C190="","",VLOOKUP('OPĆI DIO'!$C$1,'OPĆI DIO'!$N$4:$W$137,10,FALSE))</f>
        <v/>
      </c>
      <c r="B190" s="44" t="str">
        <f>IF(C190="","",VLOOKUP('OPĆI DIO'!$C$1,'OPĆI DIO'!$N$4:$W$137,9,FALSE))</f>
        <v/>
      </c>
      <c r="C190" s="50"/>
      <c r="D190" s="45" t="str">
        <f t="shared" si="29"/>
        <v/>
      </c>
      <c r="E190" s="50"/>
      <c r="F190" s="45" t="str">
        <f t="shared" si="30"/>
        <v/>
      </c>
      <c r="G190" s="82"/>
      <c r="H190" s="45" t="str">
        <f t="shared" si="31"/>
        <v/>
      </c>
      <c r="I190" s="45" t="str">
        <f t="shared" si="32"/>
        <v/>
      </c>
      <c r="J190" s="81"/>
      <c r="K190" s="81"/>
      <c r="L190" s="81"/>
      <c r="M190" s="49"/>
      <c r="N190" s="246" t="str">
        <f>IF(C190="","",'OPĆI DIO'!$C$1)</f>
        <v/>
      </c>
      <c r="O190" s="40" t="str">
        <f t="shared" si="33"/>
        <v/>
      </c>
      <c r="P190" s="40" t="str">
        <f t="shared" si="34"/>
        <v/>
      </c>
      <c r="Q190" s="40" t="str">
        <f t="shared" si="35"/>
        <v/>
      </c>
      <c r="R190" s="40" t="str">
        <f t="shared" si="36"/>
        <v/>
      </c>
      <c r="S190" s="40" t="str">
        <f t="shared" si="37"/>
        <v/>
      </c>
      <c r="AC190" s="236" t="s">
        <v>1477</v>
      </c>
      <c r="AD190" s="236" t="s">
        <v>1478</v>
      </c>
      <c r="AE190" s="40" t="s">
        <v>3929</v>
      </c>
      <c r="AF190" s="40" t="s">
        <v>3930</v>
      </c>
      <c r="AG190" s="40" t="s">
        <v>3947</v>
      </c>
      <c r="AH190" s="40" t="s">
        <v>3955</v>
      </c>
    </row>
    <row r="191" spans="1:34">
      <c r="A191" s="44" t="str">
        <f>IF(C191="","",VLOOKUP('OPĆI DIO'!$C$1,'OPĆI DIO'!$N$4:$W$137,10,FALSE))</f>
        <v/>
      </c>
      <c r="B191" s="44" t="str">
        <f>IF(C191="","",VLOOKUP('OPĆI DIO'!$C$1,'OPĆI DIO'!$N$4:$W$137,9,FALSE))</f>
        <v/>
      </c>
      <c r="C191" s="50"/>
      <c r="D191" s="45" t="str">
        <f t="shared" si="29"/>
        <v/>
      </c>
      <c r="E191" s="50"/>
      <c r="F191" s="45" t="str">
        <f t="shared" si="30"/>
        <v/>
      </c>
      <c r="G191" s="82"/>
      <c r="H191" s="45" t="str">
        <f t="shared" si="31"/>
        <v/>
      </c>
      <c r="I191" s="45" t="str">
        <f t="shared" si="32"/>
        <v/>
      </c>
      <c r="J191" s="81"/>
      <c r="K191" s="81"/>
      <c r="L191" s="81"/>
      <c r="M191" s="49"/>
      <c r="N191" s="246" t="str">
        <f>IF(C191="","",'OPĆI DIO'!$C$1)</f>
        <v/>
      </c>
      <c r="O191" s="40" t="str">
        <f t="shared" si="33"/>
        <v/>
      </c>
      <c r="P191" s="40" t="str">
        <f t="shared" si="34"/>
        <v/>
      </c>
      <c r="Q191" s="40" t="str">
        <f t="shared" si="35"/>
        <v/>
      </c>
      <c r="R191" s="40" t="str">
        <f t="shared" si="36"/>
        <v/>
      </c>
      <c r="S191" s="40" t="str">
        <f t="shared" si="37"/>
        <v/>
      </c>
      <c r="AC191" s="236" t="s">
        <v>669</v>
      </c>
      <c r="AD191" s="236" t="s">
        <v>670</v>
      </c>
      <c r="AE191" s="40" t="s">
        <v>3929</v>
      </c>
      <c r="AF191" s="40" t="s">
        <v>3930</v>
      </c>
      <c r="AG191" s="40" t="s">
        <v>3947</v>
      </c>
      <c r="AH191" s="40" t="s">
        <v>3955</v>
      </c>
    </row>
    <row r="192" spans="1:34">
      <c r="A192" s="44" t="str">
        <f>IF(C192="","",VLOOKUP('OPĆI DIO'!$C$1,'OPĆI DIO'!$N$4:$W$137,10,FALSE))</f>
        <v/>
      </c>
      <c r="B192" s="44" t="str">
        <f>IF(C192="","",VLOOKUP('OPĆI DIO'!$C$1,'OPĆI DIO'!$N$4:$W$137,9,FALSE))</f>
        <v/>
      </c>
      <c r="C192" s="50"/>
      <c r="D192" s="45" t="str">
        <f t="shared" si="29"/>
        <v/>
      </c>
      <c r="E192" s="50"/>
      <c r="F192" s="45" t="str">
        <f t="shared" si="30"/>
        <v/>
      </c>
      <c r="G192" s="82"/>
      <c r="H192" s="45" t="str">
        <f t="shared" si="31"/>
        <v/>
      </c>
      <c r="I192" s="45" t="str">
        <f t="shared" si="32"/>
        <v/>
      </c>
      <c r="J192" s="81"/>
      <c r="K192" s="81"/>
      <c r="L192" s="81"/>
      <c r="M192" s="49"/>
      <c r="N192" s="246" t="str">
        <f>IF(C192="","",'OPĆI DIO'!$C$1)</f>
        <v/>
      </c>
      <c r="O192" s="40" t="str">
        <f t="shared" si="33"/>
        <v/>
      </c>
      <c r="P192" s="40" t="str">
        <f t="shared" si="34"/>
        <v/>
      </c>
      <c r="Q192" s="40" t="str">
        <f t="shared" si="35"/>
        <v/>
      </c>
      <c r="R192" s="40" t="str">
        <f t="shared" si="36"/>
        <v/>
      </c>
      <c r="S192" s="40" t="str">
        <f t="shared" si="37"/>
        <v/>
      </c>
      <c r="AC192" s="236" t="s">
        <v>229</v>
      </c>
      <c r="AD192" s="236" t="s">
        <v>1213</v>
      </c>
      <c r="AE192" s="40" t="s">
        <v>3929</v>
      </c>
      <c r="AF192" s="40" t="s">
        <v>3930</v>
      </c>
      <c r="AG192" s="40" t="s">
        <v>3947</v>
      </c>
      <c r="AH192" s="40" t="s">
        <v>3955</v>
      </c>
    </row>
    <row r="193" spans="1:34">
      <c r="A193" s="44" t="str">
        <f>IF(C193="","",VLOOKUP('OPĆI DIO'!$C$1,'OPĆI DIO'!$N$4:$W$137,10,FALSE))</f>
        <v/>
      </c>
      <c r="B193" s="44" t="str">
        <f>IF(C193="","",VLOOKUP('OPĆI DIO'!$C$1,'OPĆI DIO'!$N$4:$W$137,9,FALSE))</f>
        <v/>
      </c>
      <c r="C193" s="50"/>
      <c r="D193" s="45" t="str">
        <f t="shared" si="29"/>
        <v/>
      </c>
      <c r="E193" s="50"/>
      <c r="F193" s="45" t="str">
        <f t="shared" si="30"/>
        <v/>
      </c>
      <c r="G193" s="82"/>
      <c r="H193" s="45" t="str">
        <f t="shared" si="31"/>
        <v/>
      </c>
      <c r="I193" s="45" t="str">
        <f t="shared" si="32"/>
        <v/>
      </c>
      <c r="J193" s="81"/>
      <c r="K193" s="81"/>
      <c r="L193" s="81"/>
      <c r="M193" s="49"/>
      <c r="N193" s="246" t="str">
        <f>IF(C193="","",'OPĆI DIO'!$C$1)</f>
        <v/>
      </c>
      <c r="O193" s="40" t="str">
        <f t="shared" si="33"/>
        <v/>
      </c>
      <c r="P193" s="40" t="str">
        <f t="shared" si="34"/>
        <v/>
      </c>
      <c r="Q193" s="40" t="str">
        <f t="shared" si="35"/>
        <v/>
      </c>
      <c r="R193" s="40" t="str">
        <f t="shared" si="36"/>
        <v/>
      </c>
      <c r="S193" s="40" t="str">
        <f t="shared" si="37"/>
        <v/>
      </c>
      <c r="AC193" s="236" t="s">
        <v>676</v>
      </c>
      <c r="AD193" s="236" t="s">
        <v>677</v>
      </c>
      <c r="AE193" s="40" t="s">
        <v>3929</v>
      </c>
      <c r="AF193" s="40" t="s">
        <v>3930</v>
      </c>
      <c r="AG193" s="40" t="s">
        <v>3947</v>
      </c>
      <c r="AH193" s="40" t="s">
        <v>3955</v>
      </c>
    </row>
    <row r="194" spans="1:34">
      <c r="A194" s="44" t="str">
        <f>IF(C194="","",VLOOKUP('OPĆI DIO'!$C$1,'OPĆI DIO'!$N$4:$W$137,10,FALSE))</f>
        <v/>
      </c>
      <c r="B194" s="44" t="str">
        <f>IF(C194="","",VLOOKUP('OPĆI DIO'!$C$1,'OPĆI DIO'!$N$4:$W$137,9,FALSE))</f>
        <v/>
      </c>
      <c r="C194" s="50"/>
      <c r="D194" s="45" t="str">
        <f t="shared" si="29"/>
        <v/>
      </c>
      <c r="E194" s="50"/>
      <c r="F194" s="45" t="str">
        <f t="shared" si="30"/>
        <v/>
      </c>
      <c r="G194" s="82"/>
      <c r="H194" s="45" t="str">
        <f t="shared" si="31"/>
        <v/>
      </c>
      <c r="I194" s="45" t="str">
        <f t="shared" si="32"/>
        <v/>
      </c>
      <c r="J194" s="81"/>
      <c r="K194" s="81"/>
      <c r="L194" s="81"/>
      <c r="M194" s="49"/>
      <c r="N194" s="246" t="str">
        <f>IF(C194="","",'OPĆI DIO'!$C$1)</f>
        <v/>
      </c>
      <c r="O194" s="40" t="str">
        <f t="shared" si="33"/>
        <v/>
      </c>
      <c r="P194" s="40" t="str">
        <f t="shared" si="34"/>
        <v/>
      </c>
      <c r="Q194" s="40" t="str">
        <f t="shared" si="35"/>
        <v/>
      </c>
      <c r="R194" s="40" t="str">
        <f t="shared" si="36"/>
        <v/>
      </c>
      <c r="S194" s="40" t="str">
        <f t="shared" si="37"/>
        <v/>
      </c>
      <c r="AC194" s="236" t="s">
        <v>1551</v>
      </c>
      <c r="AD194" s="236" t="s">
        <v>1545</v>
      </c>
      <c r="AE194" s="40" t="s">
        <v>3929</v>
      </c>
      <c r="AF194" s="40" t="s">
        <v>3930</v>
      </c>
      <c r="AG194" s="40" t="s">
        <v>3947</v>
      </c>
      <c r="AH194" s="40" t="s">
        <v>3955</v>
      </c>
    </row>
    <row r="195" spans="1:34">
      <c r="A195" s="44" t="str">
        <f>IF(C195="","",VLOOKUP('OPĆI DIO'!$C$1,'OPĆI DIO'!$N$4:$W$137,10,FALSE))</f>
        <v/>
      </c>
      <c r="B195" s="44" t="str">
        <f>IF(C195="","",VLOOKUP('OPĆI DIO'!$C$1,'OPĆI DIO'!$N$4:$W$137,9,FALSE))</f>
        <v/>
      </c>
      <c r="C195" s="50"/>
      <c r="D195" s="45" t="str">
        <f t="shared" ref="D195:D258" si="38">IFERROR(VLOOKUP(C195,$T$6:$U$24,2,FALSE),"")</f>
        <v/>
      </c>
      <c r="E195" s="50"/>
      <c r="F195" s="45" t="str">
        <f t="shared" si="30"/>
        <v/>
      </c>
      <c r="G195" s="82"/>
      <c r="H195" s="45" t="str">
        <f t="shared" si="31"/>
        <v/>
      </c>
      <c r="I195" s="45" t="str">
        <f t="shared" si="32"/>
        <v/>
      </c>
      <c r="J195" s="81"/>
      <c r="K195" s="81"/>
      <c r="L195" s="81"/>
      <c r="M195" s="49"/>
      <c r="N195" s="246" t="str">
        <f>IF(C195="","",'OPĆI DIO'!$C$1)</f>
        <v/>
      </c>
      <c r="O195" s="40" t="str">
        <f t="shared" si="33"/>
        <v/>
      </c>
      <c r="P195" s="40" t="str">
        <f t="shared" si="34"/>
        <v/>
      </c>
      <c r="Q195" s="40" t="str">
        <f t="shared" si="35"/>
        <v/>
      </c>
      <c r="R195" s="40" t="str">
        <f t="shared" si="36"/>
        <v/>
      </c>
      <c r="S195" s="40" t="str">
        <f t="shared" si="37"/>
        <v/>
      </c>
      <c r="AC195" s="236" t="s">
        <v>1552</v>
      </c>
      <c r="AD195" s="236" t="s">
        <v>2289</v>
      </c>
      <c r="AE195" s="40" t="s">
        <v>3929</v>
      </c>
      <c r="AF195" s="40" t="s">
        <v>3930</v>
      </c>
      <c r="AG195" s="40" t="s">
        <v>3947</v>
      </c>
      <c r="AH195" s="40" t="s">
        <v>3955</v>
      </c>
    </row>
    <row r="196" spans="1:34">
      <c r="A196" s="44" t="str">
        <f>IF(C196="","",VLOOKUP('OPĆI DIO'!$C$1,'OPĆI DIO'!$N$4:$W$137,10,FALSE))</f>
        <v/>
      </c>
      <c r="B196" s="44" t="str">
        <f>IF(C196="","",VLOOKUP('OPĆI DIO'!$C$1,'OPĆI DIO'!$N$4:$W$137,9,FALSE))</f>
        <v/>
      </c>
      <c r="C196" s="50"/>
      <c r="D196" s="45" t="str">
        <f t="shared" si="38"/>
        <v/>
      </c>
      <c r="E196" s="50"/>
      <c r="F196" s="45" t="str">
        <f t="shared" ref="F196:F259" si="39">IFERROR(VLOOKUP(E196,$W$5:$Y$129,2,FALSE),"")</f>
        <v/>
      </c>
      <c r="G196" s="82"/>
      <c r="H196" s="45" t="str">
        <f t="shared" ref="H196:H259" si="40">IFERROR(VLOOKUP(G196,$AC$6:$AD$344,2,FALSE),"")</f>
        <v/>
      </c>
      <c r="I196" s="45" t="str">
        <f t="shared" ref="I196:I259" si="41">IFERROR(VLOOKUP(G196,$AC$6:$AG$344,3,FALSE),"")</f>
        <v/>
      </c>
      <c r="J196" s="81"/>
      <c r="K196" s="81"/>
      <c r="L196" s="81"/>
      <c r="M196" s="49"/>
      <c r="N196" s="246" t="str">
        <f>IF(C196="","",'OPĆI DIO'!$C$1)</f>
        <v/>
      </c>
      <c r="O196" s="40" t="str">
        <f t="shared" ref="O196:O259" si="42">LEFT(E196,3)</f>
        <v/>
      </c>
      <c r="P196" s="40" t="str">
        <f t="shared" ref="P196:P259" si="43">LEFT(E196,2)</f>
        <v/>
      </c>
      <c r="Q196" s="40" t="str">
        <f t="shared" ref="Q196:Q259" si="44">LEFT(C196,3)</f>
        <v/>
      </c>
      <c r="R196" s="40" t="str">
        <f t="shared" ref="R196:R259" si="45">MID(I196,2,2)</f>
        <v/>
      </c>
      <c r="S196" s="40" t="str">
        <f t="shared" ref="S196:S259" si="46">LEFT(E196,1)</f>
        <v/>
      </c>
      <c r="AC196" s="236" t="s">
        <v>2300</v>
      </c>
      <c r="AD196" s="236" t="s">
        <v>4071</v>
      </c>
      <c r="AE196" s="40" t="s">
        <v>3929</v>
      </c>
      <c r="AF196" s="40" t="s">
        <v>3930</v>
      </c>
      <c r="AG196" s="40" t="s">
        <v>3947</v>
      </c>
      <c r="AH196" s="40" t="s">
        <v>3955</v>
      </c>
    </row>
    <row r="197" spans="1:34">
      <c r="A197" s="44" t="str">
        <f>IF(C197="","",VLOOKUP('OPĆI DIO'!$C$1,'OPĆI DIO'!$N$4:$W$137,10,FALSE))</f>
        <v/>
      </c>
      <c r="B197" s="44" t="str">
        <f>IF(C197="","",VLOOKUP('OPĆI DIO'!$C$1,'OPĆI DIO'!$N$4:$W$137,9,FALSE))</f>
        <v/>
      </c>
      <c r="C197" s="50"/>
      <c r="D197" s="45" t="str">
        <f t="shared" si="38"/>
        <v/>
      </c>
      <c r="E197" s="50"/>
      <c r="F197" s="45" t="str">
        <f t="shared" si="39"/>
        <v/>
      </c>
      <c r="G197" s="82"/>
      <c r="H197" s="45" t="str">
        <f t="shared" si="40"/>
        <v/>
      </c>
      <c r="I197" s="45" t="str">
        <f t="shared" si="41"/>
        <v/>
      </c>
      <c r="J197" s="81"/>
      <c r="K197" s="81"/>
      <c r="L197" s="81"/>
      <c r="M197" s="49"/>
      <c r="N197" s="246" t="str">
        <f>IF(C197="","",'OPĆI DIO'!$C$1)</f>
        <v/>
      </c>
      <c r="O197" s="40" t="str">
        <f t="shared" si="42"/>
        <v/>
      </c>
      <c r="P197" s="40" t="str">
        <f t="shared" si="43"/>
        <v/>
      </c>
      <c r="Q197" s="40" t="str">
        <f t="shared" si="44"/>
        <v/>
      </c>
      <c r="R197" s="40" t="str">
        <f t="shared" si="45"/>
        <v/>
      </c>
      <c r="S197" s="40" t="str">
        <f t="shared" si="46"/>
        <v/>
      </c>
      <c r="AC197" s="236" t="s">
        <v>4072</v>
      </c>
      <c r="AD197" s="236" t="s">
        <v>2297</v>
      </c>
      <c r="AE197" s="40" t="s">
        <v>3929</v>
      </c>
      <c r="AF197" s="40" t="s">
        <v>3930</v>
      </c>
      <c r="AG197" s="40" t="s">
        <v>3949</v>
      </c>
      <c r="AH197" s="40" t="s">
        <v>3950</v>
      </c>
    </row>
    <row r="198" spans="1:34">
      <c r="A198" s="44" t="str">
        <f>IF(C198="","",VLOOKUP('OPĆI DIO'!$C$1,'OPĆI DIO'!$N$4:$W$137,10,FALSE))</f>
        <v/>
      </c>
      <c r="B198" s="44" t="str">
        <f>IF(C198="","",VLOOKUP('OPĆI DIO'!$C$1,'OPĆI DIO'!$N$4:$W$137,9,FALSE))</f>
        <v/>
      </c>
      <c r="C198" s="50"/>
      <c r="D198" s="45" t="str">
        <f t="shared" si="38"/>
        <v/>
      </c>
      <c r="E198" s="50"/>
      <c r="F198" s="45" t="str">
        <f t="shared" si="39"/>
        <v/>
      </c>
      <c r="G198" s="82"/>
      <c r="H198" s="45" t="str">
        <f t="shared" si="40"/>
        <v/>
      </c>
      <c r="I198" s="45" t="str">
        <f t="shared" si="41"/>
        <v/>
      </c>
      <c r="J198" s="81"/>
      <c r="K198" s="81"/>
      <c r="L198" s="81"/>
      <c r="M198" s="49"/>
      <c r="N198" s="246" t="str">
        <f>IF(C198="","",'OPĆI DIO'!$C$1)</f>
        <v/>
      </c>
      <c r="O198" s="40" t="str">
        <f t="shared" si="42"/>
        <v/>
      </c>
      <c r="P198" s="40" t="str">
        <f t="shared" si="43"/>
        <v/>
      </c>
      <c r="Q198" s="40" t="str">
        <f t="shared" si="44"/>
        <v/>
      </c>
      <c r="R198" s="40" t="str">
        <f t="shared" si="45"/>
        <v/>
      </c>
      <c r="S198" s="40" t="str">
        <f t="shared" si="46"/>
        <v/>
      </c>
      <c r="AC198" s="236" t="s">
        <v>673</v>
      </c>
      <c r="AD198" s="236" t="s">
        <v>674</v>
      </c>
      <c r="AE198" s="40" t="s">
        <v>3929</v>
      </c>
      <c r="AF198" s="40" t="s">
        <v>3930</v>
      </c>
      <c r="AG198" s="40" t="s">
        <v>3949</v>
      </c>
      <c r="AH198" s="40" t="s">
        <v>3950</v>
      </c>
    </row>
    <row r="199" spans="1:34">
      <c r="A199" s="44" t="str">
        <f>IF(C199="","",VLOOKUP('OPĆI DIO'!$C$1,'OPĆI DIO'!$N$4:$W$137,10,FALSE))</f>
        <v/>
      </c>
      <c r="B199" s="44" t="str">
        <f>IF(C199="","",VLOOKUP('OPĆI DIO'!$C$1,'OPĆI DIO'!$N$4:$W$137,9,FALSE))</f>
        <v/>
      </c>
      <c r="C199" s="50"/>
      <c r="D199" s="45" t="str">
        <f t="shared" si="38"/>
        <v/>
      </c>
      <c r="E199" s="50"/>
      <c r="F199" s="45" t="str">
        <f t="shared" si="39"/>
        <v/>
      </c>
      <c r="G199" s="82"/>
      <c r="H199" s="45" t="str">
        <f t="shared" si="40"/>
        <v/>
      </c>
      <c r="I199" s="45" t="str">
        <f t="shared" si="41"/>
        <v/>
      </c>
      <c r="J199" s="81"/>
      <c r="K199" s="81"/>
      <c r="L199" s="81"/>
      <c r="M199" s="49"/>
      <c r="N199" s="246" t="str">
        <f>IF(C199="","",'OPĆI DIO'!$C$1)</f>
        <v/>
      </c>
      <c r="O199" s="40" t="str">
        <f t="shared" si="42"/>
        <v/>
      </c>
      <c r="P199" s="40" t="str">
        <f t="shared" si="43"/>
        <v/>
      </c>
      <c r="Q199" s="40" t="str">
        <f t="shared" si="44"/>
        <v/>
      </c>
      <c r="R199" s="40" t="str">
        <f t="shared" si="45"/>
        <v/>
      </c>
      <c r="S199" s="40" t="str">
        <f t="shared" si="46"/>
        <v/>
      </c>
      <c r="AC199" s="236" t="s">
        <v>678</v>
      </c>
      <c r="AD199" s="236" t="s">
        <v>679</v>
      </c>
      <c r="AE199" s="40" t="s">
        <v>3923</v>
      </c>
      <c r="AF199" s="40" t="s">
        <v>3924</v>
      </c>
      <c r="AG199" s="40" t="s">
        <v>3949</v>
      </c>
      <c r="AH199" s="40" t="s">
        <v>3950</v>
      </c>
    </row>
    <row r="200" spans="1:34">
      <c r="A200" s="44" t="str">
        <f>IF(C200="","",VLOOKUP('OPĆI DIO'!$C$1,'OPĆI DIO'!$N$4:$W$137,10,FALSE))</f>
        <v/>
      </c>
      <c r="B200" s="44" t="str">
        <f>IF(C200="","",VLOOKUP('OPĆI DIO'!$C$1,'OPĆI DIO'!$N$4:$W$137,9,FALSE))</f>
        <v/>
      </c>
      <c r="C200" s="50"/>
      <c r="D200" s="45" t="str">
        <f t="shared" si="38"/>
        <v/>
      </c>
      <c r="E200" s="50"/>
      <c r="F200" s="45" t="str">
        <f t="shared" si="39"/>
        <v/>
      </c>
      <c r="G200" s="82"/>
      <c r="H200" s="45" t="str">
        <f t="shared" si="40"/>
        <v/>
      </c>
      <c r="I200" s="45" t="str">
        <f t="shared" si="41"/>
        <v/>
      </c>
      <c r="J200" s="81"/>
      <c r="K200" s="81"/>
      <c r="L200" s="81"/>
      <c r="M200" s="49"/>
      <c r="N200" s="246" t="str">
        <f>IF(C200="","",'OPĆI DIO'!$C$1)</f>
        <v/>
      </c>
      <c r="O200" s="40" t="str">
        <f t="shared" si="42"/>
        <v/>
      </c>
      <c r="P200" s="40" t="str">
        <f t="shared" si="43"/>
        <v/>
      </c>
      <c r="Q200" s="40" t="str">
        <f t="shared" si="44"/>
        <v/>
      </c>
      <c r="R200" s="40" t="str">
        <f t="shared" si="45"/>
        <v/>
      </c>
      <c r="S200" s="40" t="str">
        <f t="shared" si="46"/>
        <v/>
      </c>
      <c r="AC200" s="236" t="s">
        <v>680</v>
      </c>
      <c r="AD200" s="236" t="s">
        <v>681</v>
      </c>
      <c r="AE200" s="40" t="s">
        <v>3923</v>
      </c>
      <c r="AF200" s="40" t="s">
        <v>3924</v>
      </c>
      <c r="AG200" s="40" t="s">
        <v>3949</v>
      </c>
      <c r="AH200" s="40" t="s">
        <v>3950</v>
      </c>
    </row>
    <row r="201" spans="1:34">
      <c r="A201" s="44" t="str">
        <f>IF(C201="","",VLOOKUP('OPĆI DIO'!$C$1,'OPĆI DIO'!$N$4:$W$137,10,FALSE))</f>
        <v/>
      </c>
      <c r="B201" s="44" t="str">
        <f>IF(C201="","",VLOOKUP('OPĆI DIO'!$C$1,'OPĆI DIO'!$N$4:$W$137,9,FALSE))</f>
        <v/>
      </c>
      <c r="C201" s="50"/>
      <c r="D201" s="45" t="str">
        <f t="shared" si="38"/>
        <v/>
      </c>
      <c r="E201" s="50"/>
      <c r="F201" s="45" t="str">
        <f t="shared" si="39"/>
        <v/>
      </c>
      <c r="G201" s="82"/>
      <c r="H201" s="45" t="str">
        <f t="shared" si="40"/>
        <v/>
      </c>
      <c r="I201" s="45" t="str">
        <f t="shared" si="41"/>
        <v/>
      </c>
      <c r="J201" s="81"/>
      <c r="K201" s="81"/>
      <c r="L201" s="81"/>
      <c r="M201" s="49"/>
      <c r="N201" s="246" t="str">
        <f>IF(C201="","",'OPĆI DIO'!$C$1)</f>
        <v/>
      </c>
      <c r="O201" s="40" t="str">
        <f t="shared" si="42"/>
        <v/>
      </c>
      <c r="P201" s="40" t="str">
        <f t="shared" si="43"/>
        <v/>
      </c>
      <c r="Q201" s="40" t="str">
        <f t="shared" si="44"/>
        <v/>
      </c>
      <c r="R201" s="40" t="str">
        <f t="shared" si="45"/>
        <v/>
      </c>
      <c r="S201" s="40" t="str">
        <f t="shared" si="46"/>
        <v/>
      </c>
      <c r="AC201" s="236" t="s">
        <v>769</v>
      </c>
      <c r="AD201" s="236" t="s">
        <v>770</v>
      </c>
      <c r="AE201" s="40" t="s">
        <v>3923</v>
      </c>
      <c r="AF201" s="40" t="s">
        <v>3924</v>
      </c>
      <c r="AG201" s="40" t="s">
        <v>3949</v>
      </c>
      <c r="AH201" s="40" t="s">
        <v>3950</v>
      </c>
    </row>
    <row r="202" spans="1:34">
      <c r="A202" s="44" t="str">
        <f>IF(C202="","",VLOOKUP('OPĆI DIO'!$C$1,'OPĆI DIO'!$N$4:$W$137,10,FALSE))</f>
        <v/>
      </c>
      <c r="B202" s="44" t="str">
        <f>IF(C202="","",VLOOKUP('OPĆI DIO'!$C$1,'OPĆI DIO'!$N$4:$W$137,9,FALSE))</f>
        <v/>
      </c>
      <c r="C202" s="50"/>
      <c r="D202" s="45" t="str">
        <f t="shared" si="38"/>
        <v/>
      </c>
      <c r="E202" s="50"/>
      <c r="F202" s="45" t="str">
        <f t="shared" si="39"/>
        <v/>
      </c>
      <c r="G202" s="82"/>
      <c r="H202" s="45" t="str">
        <f t="shared" si="40"/>
        <v/>
      </c>
      <c r="I202" s="45" t="str">
        <f t="shared" si="41"/>
        <v/>
      </c>
      <c r="J202" s="81"/>
      <c r="K202" s="81"/>
      <c r="L202" s="81"/>
      <c r="M202" s="49"/>
      <c r="N202" s="246" t="str">
        <f>IF(C202="","",'OPĆI DIO'!$C$1)</f>
        <v/>
      </c>
      <c r="O202" s="40" t="str">
        <f t="shared" si="42"/>
        <v/>
      </c>
      <c r="P202" s="40" t="str">
        <f t="shared" si="43"/>
        <v/>
      </c>
      <c r="Q202" s="40" t="str">
        <f t="shared" si="44"/>
        <v/>
      </c>
      <c r="R202" s="40" t="str">
        <f t="shared" si="45"/>
        <v/>
      </c>
      <c r="S202" s="40" t="str">
        <f t="shared" si="46"/>
        <v/>
      </c>
      <c r="AC202" s="236" t="s">
        <v>682</v>
      </c>
      <c r="AD202" s="236" t="s">
        <v>683</v>
      </c>
      <c r="AE202" s="40" t="s">
        <v>3923</v>
      </c>
      <c r="AF202" s="40" t="s">
        <v>3924</v>
      </c>
      <c r="AG202" s="40" t="s">
        <v>3949</v>
      </c>
      <c r="AH202" s="40" t="s">
        <v>3950</v>
      </c>
    </row>
    <row r="203" spans="1:34">
      <c r="A203" s="44" t="str">
        <f>IF(C203="","",VLOOKUP('OPĆI DIO'!$C$1,'OPĆI DIO'!$N$4:$W$137,10,FALSE))</f>
        <v/>
      </c>
      <c r="B203" s="44" t="str">
        <f>IF(C203="","",VLOOKUP('OPĆI DIO'!$C$1,'OPĆI DIO'!$N$4:$W$137,9,FALSE))</f>
        <v/>
      </c>
      <c r="C203" s="50"/>
      <c r="D203" s="45" t="str">
        <f t="shared" si="38"/>
        <v/>
      </c>
      <c r="E203" s="50"/>
      <c r="F203" s="45" t="str">
        <f t="shared" si="39"/>
        <v/>
      </c>
      <c r="G203" s="82"/>
      <c r="H203" s="45" t="str">
        <f t="shared" si="40"/>
        <v/>
      </c>
      <c r="I203" s="45" t="str">
        <f t="shared" si="41"/>
        <v/>
      </c>
      <c r="J203" s="81"/>
      <c r="K203" s="81"/>
      <c r="L203" s="81"/>
      <c r="M203" s="49"/>
      <c r="N203" s="246" t="str">
        <f>IF(C203="","",'OPĆI DIO'!$C$1)</f>
        <v/>
      </c>
      <c r="O203" s="40" t="str">
        <f t="shared" si="42"/>
        <v/>
      </c>
      <c r="P203" s="40" t="str">
        <f t="shared" si="43"/>
        <v/>
      </c>
      <c r="Q203" s="40" t="str">
        <f t="shared" si="44"/>
        <v/>
      </c>
      <c r="R203" s="40" t="str">
        <f t="shared" si="45"/>
        <v/>
      </c>
      <c r="S203" s="40" t="str">
        <f t="shared" si="46"/>
        <v/>
      </c>
      <c r="AC203" s="236" t="s">
        <v>771</v>
      </c>
      <c r="AD203" s="236" t="s">
        <v>765</v>
      </c>
      <c r="AE203" s="40" t="s">
        <v>3923</v>
      </c>
      <c r="AF203" s="40" t="s">
        <v>3924</v>
      </c>
      <c r="AG203" s="40" t="s">
        <v>3949</v>
      </c>
      <c r="AH203" s="40" t="s">
        <v>3950</v>
      </c>
    </row>
    <row r="204" spans="1:34">
      <c r="A204" s="44" t="str">
        <f>IF(C204="","",VLOOKUP('OPĆI DIO'!$C$1,'OPĆI DIO'!$N$4:$W$137,10,FALSE))</f>
        <v/>
      </c>
      <c r="B204" s="44" t="str">
        <f>IF(C204="","",VLOOKUP('OPĆI DIO'!$C$1,'OPĆI DIO'!$N$4:$W$137,9,FALSE))</f>
        <v/>
      </c>
      <c r="C204" s="50"/>
      <c r="D204" s="45" t="str">
        <f t="shared" si="38"/>
        <v/>
      </c>
      <c r="E204" s="50"/>
      <c r="F204" s="45" t="str">
        <f t="shared" si="39"/>
        <v/>
      </c>
      <c r="G204" s="82"/>
      <c r="H204" s="45" t="str">
        <f t="shared" si="40"/>
        <v/>
      </c>
      <c r="I204" s="45" t="str">
        <f t="shared" si="41"/>
        <v/>
      </c>
      <c r="J204" s="81"/>
      <c r="K204" s="81"/>
      <c r="L204" s="81"/>
      <c r="M204" s="49"/>
      <c r="N204" s="246" t="str">
        <f>IF(C204="","",'OPĆI DIO'!$C$1)</f>
        <v/>
      </c>
      <c r="O204" s="40" t="str">
        <f t="shared" si="42"/>
        <v/>
      </c>
      <c r="P204" s="40" t="str">
        <f t="shared" si="43"/>
        <v/>
      </c>
      <c r="Q204" s="40" t="str">
        <f t="shared" si="44"/>
        <v/>
      </c>
      <c r="R204" s="40" t="str">
        <f t="shared" si="45"/>
        <v/>
      </c>
      <c r="S204" s="40" t="str">
        <f t="shared" si="46"/>
        <v/>
      </c>
      <c r="AC204" s="236" t="s">
        <v>684</v>
      </c>
      <c r="AD204" s="236" t="s">
        <v>1302</v>
      </c>
      <c r="AE204" s="40" t="s">
        <v>3923</v>
      </c>
      <c r="AF204" s="40" t="s">
        <v>3924</v>
      </c>
      <c r="AG204" s="40" t="s">
        <v>3949</v>
      </c>
      <c r="AH204" s="40" t="s">
        <v>3950</v>
      </c>
    </row>
    <row r="205" spans="1:34">
      <c r="A205" s="44" t="str">
        <f>IF(C205="","",VLOOKUP('OPĆI DIO'!$C$1,'OPĆI DIO'!$N$4:$W$137,10,FALSE))</f>
        <v/>
      </c>
      <c r="B205" s="44" t="str">
        <f>IF(C205="","",VLOOKUP('OPĆI DIO'!$C$1,'OPĆI DIO'!$N$4:$W$137,9,FALSE))</f>
        <v/>
      </c>
      <c r="C205" s="50"/>
      <c r="D205" s="45" t="str">
        <f t="shared" si="38"/>
        <v/>
      </c>
      <c r="E205" s="50"/>
      <c r="F205" s="45" t="str">
        <f t="shared" si="39"/>
        <v/>
      </c>
      <c r="G205" s="82"/>
      <c r="H205" s="45" t="str">
        <f t="shared" si="40"/>
        <v/>
      </c>
      <c r="I205" s="45" t="str">
        <f t="shared" si="41"/>
        <v/>
      </c>
      <c r="J205" s="81"/>
      <c r="K205" s="81"/>
      <c r="L205" s="81"/>
      <c r="M205" s="49"/>
      <c r="N205" s="246" t="str">
        <f>IF(C205="","",'OPĆI DIO'!$C$1)</f>
        <v/>
      </c>
      <c r="O205" s="40" t="str">
        <f t="shared" si="42"/>
        <v/>
      </c>
      <c r="P205" s="40" t="str">
        <f t="shared" si="43"/>
        <v/>
      </c>
      <c r="Q205" s="40" t="str">
        <f t="shared" si="44"/>
        <v/>
      </c>
      <c r="R205" s="40" t="str">
        <f t="shared" si="45"/>
        <v/>
      </c>
      <c r="S205" s="40" t="str">
        <f t="shared" si="46"/>
        <v/>
      </c>
      <c r="AC205" s="236" t="s">
        <v>685</v>
      </c>
      <c r="AD205" s="236" t="s">
        <v>1032</v>
      </c>
      <c r="AE205" s="40" t="s">
        <v>3923</v>
      </c>
      <c r="AF205" s="40" t="s">
        <v>3924</v>
      </c>
      <c r="AG205" s="40" t="s">
        <v>3949</v>
      </c>
      <c r="AH205" s="40" t="s">
        <v>3950</v>
      </c>
    </row>
    <row r="206" spans="1:34">
      <c r="A206" s="44" t="str">
        <f>IF(C206="","",VLOOKUP('OPĆI DIO'!$C$1,'OPĆI DIO'!$N$4:$W$137,10,FALSE))</f>
        <v/>
      </c>
      <c r="B206" s="44" t="str">
        <f>IF(C206="","",VLOOKUP('OPĆI DIO'!$C$1,'OPĆI DIO'!$N$4:$W$137,9,FALSE))</f>
        <v/>
      </c>
      <c r="C206" s="50"/>
      <c r="D206" s="45" t="str">
        <f t="shared" si="38"/>
        <v/>
      </c>
      <c r="E206" s="50"/>
      <c r="F206" s="45" t="str">
        <f t="shared" si="39"/>
        <v/>
      </c>
      <c r="G206" s="82"/>
      <c r="H206" s="45" t="str">
        <f t="shared" si="40"/>
        <v/>
      </c>
      <c r="I206" s="45" t="str">
        <f t="shared" si="41"/>
        <v/>
      </c>
      <c r="J206" s="81"/>
      <c r="K206" s="81"/>
      <c r="L206" s="81"/>
      <c r="M206" s="49"/>
      <c r="N206" s="246" t="str">
        <f>IF(C206="","",'OPĆI DIO'!$C$1)</f>
        <v/>
      </c>
      <c r="O206" s="40" t="str">
        <f t="shared" si="42"/>
        <v/>
      </c>
      <c r="P206" s="40" t="str">
        <f t="shared" si="43"/>
        <v/>
      </c>
      <c r="Q206" s="40" t="str">
        <f t="shared" si="44"/>
        <v/>
      </c>
      <c r="R206" s="40" t="str">
        <f t="shared" si="45"/>
        <v/>
      </c>
      <c r="S206" s="40" t="str">
        <f t="shared" si="46"/>
        <v/>
      </c>
      <c r="AC206" s="236" t="s">
        <v>686</v>
      </c>
      <c r="AD206" s="236" t="s">
        <v>687</v>
      </c>
      <c r="AE206" s="40" t="s">
        <v>3923</v>
      </c>
      <c r="AF206" s="40" t="s">
        <v>3924</v>
      </c>
      <c r="AG206" s="40" t="s">
        <v>3949</v>
      </c>
      <c r="AH206" s="40" t="s">
        <v>3950</v>
      </c>
    </row>
    <row r="207" spans="1:34">
      <c r="A207" s="44" t="str">
        <f>IF(C207="","",VLOOKUP('OPĆI DIO'!$C$1,'OPĆI DIO'!$N$4:$W$137,10,FALSE))</f>
        <v/>
      </c>
      <c r="B207" s="44" t="str">
        <f>IF(C207="","",VLOOKUP('OPĆI DIO'!$C$1,'OPĆI DIO'!$N$4:$W$137,9,FALSE))</f>
        <v/>
      </c>
      <c r="C207" s="50"/>
      <c r="D207" s="45" t="str">
        <f t="shared" si="38"/>
        <v/>
      </c>
      <c r="E207" s="50"/>
      <c r="F207" s="45" t="str">
        <f t="shared" si="39"/>
        <v/>
      </c>
      <c r="G207" s="82"/>
      <c r="H207" s="45" t="str">
        <f t="shared" si="40"/>
        <v/>
      </c>
      <c r="I207" s="45" t="str">
        <f t="shared" si="41"/>
        <v/>
      </c>
      <c r="J207" s="81"/>
      <c r="K207" s="81"/>
      <c r="L207" s="81"/>
      <c r="M207" s="49"/>
      <c r="N207" s="246" t="str">
        <f>IF(C207="","",'OPĆI DIO'!$C$1)</f>
        <v/>
      </c>
      <c r="O207" s="40" t="str">
        <f t="shared" si="42"/>
        <v/>
      </c>
      <c r="P207" s="40" t="str">
        <f t="shared" si="43"/>
        <v/>
      </c>
      <c r="Q207" s="40" t="str">
        <f t="shared" si="44"/>
        <v/>
      </c>
      <c r="R207" s="40" t="str">
        <f t="shared" si="45"/>
        <v/>
      </c>
      <c r="S207" s="40" t="str">
        <f t="shared" si="46"/>
        <v/>
      </c>
      <c r="AC207" s="236" t="s">
        <v>688</v>
      </c>
      <c r="AD207" s="236" t="s">
        <v>675</v>
      </c>
      <c r="AE207" s="40" t="s">
        <v>3923</v>
      </c>
      <c r="AF207" s="40" t="s">
        <v>3924</v>
      </c>
      <c r="AG207" s="40" t="s">
        <v>3949</v>
      </c>
      <c r="AH207" s="40" t="s">
        <v>3950</v>
      </c>
    </row>
    <row r="208" spans="1:34">
      <c r="A208" s="44" t="str">
        <f>IF(C208="","",VLOOKUP('OPĆI DIO'!$C$1,'OPĆI DIO'!$N$4:$W$137,10,FALSE))</f>
        <v/>
      </c>
      <c r="B208" s="44" t="str">
        <f>IF(C208="","",VLOOKUP('OPĆI DIO'!$C$1,'OPĆI DIO'!$N$4:$W$137,9,FALSE))</f>
        <v/>
      </c>
      <c r="C208" s="50"/>
      <c r="D208" s="45" t="str">
        <f t="shared" si="38"/>
        <v/>
      </c>
      <c r="E208" s="50"/>
      <c r="F208" s="45" t="str">
        <f t="shared" si="39"/>
        <v/>
      </c>
      <c r="G208" s="82"/>
      <c r="H208" s="45" t="str">
        <f t="shared" si="40"/>
        <v/>
      </c>
      <c r="I208" s="45" t="str">
        <f t="shared" si="41"/>
        <v/>
      </c>
      <c r="J208" s="81"/>
      <c r="K208" s="81"/>
      <c r="L208" s="81"/>
      <c r="M208" s="49"/>
      <c r="N208" s="246" t="str">
        <f>IF(C208="","",'OPĆI DIO'!$C$1)</f>
        <v/>
      </c>
      <c r="O208" s="40" t="str">
        <f t="shared" si="42"/>
        <v/>
      </c>
      <c r="P208" s="40" t="str">
        <f t="shared" si="43"/>
        <v/>
      </c>
      <c r="Q208" s="40" t="str">
        <f t="shared" si="44"/>
        <v/>
      </c>
      <c r="R208" s="40" t="str">
        <f t="shared" si="45"/>
        <v/>
      </c>
      <c r="S208" s="40" t="str">
        <f t="shared" si="46"/>
        <v/>
      </c>
      <c r="AC208" s="236" t="s">
        <v>1544</v>
      </c>
      <c r="AD208" s="236" t="s">
        <v>1545</v>
      </c>
      <c r="AE208" s="40" t="s">
        <v>3923</v>
      </c>
      <c r="AF208" s="40" t="s">
        <v>3924</v>
      </c>
      <c r="AG208" s="40" t="s">
        <v>3949</v>
      </c>
      <c r="AH208" s="40" t="s">
        <v>3950</v>
      </c>
    </row>
    <row r="209" spans="1:34">
      <c r="A209" s="44" t="str">
        <f>IF(C209="","",VLOOKUP('OPĆI DIO'!$C$1,'OPĆI DIO'!$N$4:$W$137,10,FALSE))</f>
        <v/>
      </c>
      <c r="B209" s="44" t="str">
        <f>IF(C209="","",VLOOKUP('OPĆI DIO'!$C$1,'OPĆI DIO'!$N$4:$W$137,9,FALSE))</f>
        <v/>
      </c>
      <c r="C209" s="50"/>
      <c r="D209" s="45" t="str">
        <f t="shared" si="38"/>
        <v/>
      </c>
      <c r="E209" s="50"/>
      <c r="F209" s="45" t="str">
        <f t="shared" si="39"/>
        <v/>
      </c>
      <c r="G209" s="82"/>
      <c r="H209" s="45" t="str">
        <f t="shared" si="40"/>
        <v/>
      </c>
      <c r="I209" s="45" t="str">
        <f t="shared" si="41"/>
        <v/>
      </c>
      <c r="J209" s="81"/>
      <c r="K209" s="81"/>
      <c r="L209" s="81"/>
      <c r="M209" s="49"/>
      <c r="N209" s="246" t="str">
        <f>IF(C209="","",'OPĆI DIO'!$C$1)</f>
        <v/>
      </c>
      <c r="O209" s="40" t="str">
        <f t="shared" si="42"/>
        <v/>
      </c>
      <c r="P209" s="40" t="str">
        <f t="shared" si="43"/>
        <v/>
      </c>
      <c r="Q209" s="40" t="str">
        <f t="shared" si="44"/>
        <v/>
      </c>
      <c r="R209" s="40" t="str">
        <f t="shared" si="45"/>
        <v/>
      </c>
      <c r="S209" s="40" t="str">
        <f t="shared" si="46"/>
        <v/>
      </c>
      <c r="AC209" s="236" t="s">
        <v>1546</v>
      </c>
      <c r="AD209" s="236" t="s">
        <v>2289</v>
      </c>
      <c r="AE209" s="40" t="s">
        <v>3923</v>
      </c>
      <c r="AF209" s="40" t="s">
        <v>3924</v>
      </c>
      <c r="AG209" s="40" t="s">
        <v>3949</v>
      </c>
      <c r="AH209" s="40" t="s">
        <v>3950</v>
      </c>
    </row>
    <row r="210" spans="1:34">
      <c r="A210" s="44" t="str">
        <f>IF(C210="","",VLOOKUP('OPĆI DIO'!$C$1,'OPĆI DIO'!$N$4:$W$137,10,FALSE))</f>
        <v/>
      </c>
      <c r="B210" s="44" t="str">
        <f>IF(C210="","",VLOOKUP('OPĆI DIO'!$C$1,'OPĆI DIO'!$N$4:$W$137,9,FALSE))</f>
        <v/>
      </c>
      <c r="C210" s="50"/>
      <c r="D210" s="45" t="str">
        <f t="shared" si="38"/>
        <v/>
      </c>
      <c r="E210" s="50"/>
      <c r="F210" s="45" t="str">
        <f t="shared" si="39"/>
        <v/>
      </c>
      <c r="G210" s="82"/>
      <c r="H210" s="45" t="str">
        <f t="shared" si="40"/>
        <v/>
      </c>
      <c r="I210" s="45" t="str">
        <f t="shared" si="41"/>
        <v/>
      </c>
      <c r="J210" s="81"/>
      <c r="K210" s="81"/>
      <c r="L210" s="81"/>
      <c r="M210" s="49"/>
      <c r="N210" s="246" t="str">
        <f>IF(C210="","",'OPĆI DIO'!$C$1)</f>
        <v/>
      </c>
      <c r="O210" s="40" t="str">
        <f t="shared" si="42"/>
        <v/>
      </c>
      <c r="P210" s="40" t="str">
        <f t="shared" si="43"/>
        <v/>
      </c>
      <c r="Q210" s="40" t="str">
        <f t="shared" si="44"/>
        <v/>
      </c>
      <c r="R210" s="40" t="str">
        <f t="shared" si="45"/>
        <v/>
      </c>
      <c r="S210" s="40" t="str">
        <f t="shared" si="46"/>
        <v/>
      </c>
      <c r="AC210" s="236" t="s">
        <v>2301</v>
      </c>
      <c r="AD210" s="236" t="s">
        <v>2302</v>
      </c>
      <c r="AE210" s="40" t="s">
        <v>3923</v>
      </c>
      <c r="AF210" s="40" t="s">
        <v>3924</v>
      </c>
      <c r="AG210" s="40" t="s">
        <v>3949</v>
      </c>
      <c r="AH210" s="40" t="s">
        <v>3950</v>
      </c>
    </row>
    <row r="211" spans="1:34">
      <c r="A211" s="44" t="str">
        <f>IF(C211="","",VLOOKUP('OPĆI DIO'!$C$1,'OPĆI DIO'!$N$4:$W$137,10,FALSE))</f>
        <v/>
      </c>
      <c r="B211" s="44" t="str">
        <f>IF(C211="","",VLOOKUP('OPĆI DIO'!$C$1,'OPĆI DIO'!$N$4:$W$137,9,FALSE))</f>
        <v/>
      </c>
      <c r="C211" s="50"/>
      <c r="D211" s="45" t="str">
        <f t="shared" si="38"/>
        <v/>
      </c>
      <c r="E211" s="50"/>
      <c r="F211" s="45" t="str">
        <f t="shared" si="39"/>
        <v/>
      </c>
      <c r="G211" s="82"/>
      <c r="H211" s="45" t="str">
        <f t="shared" si="40"/>
        <v/>
      </c>
      <c r="I211" s="45" t="str">
        <f t="shared" si="41"/>
        <v/>
      </c>
      <c r="J211" s="81"/>
      <c r="K211" s="81"/>
      <c r="L211" s="81"/>
      <c r="M211" s="49"/>
      <c r="N211" s="246" t="str">
        <f>IF(C211="","",'OPĆI DIO'!$C$1)</f>
        <v/>
      </c>
      <c r="O211" s="40" t="str">
        <f t="shared" si="42"/>
        <v/>
      </c>
      <c r="P211" s="40" t="str">
        <f t="shared" si="43"/>
        <v/>
      </c>
      <c r="Q211" s="40" t="str">
        <f t="shared" si="44"/>
        <v/>
      </c>
      <c r="R211" s="40" t="str">
        <f t="shared" si="45"/>
        <v/>
      </c>
      <c r="S211" s="40" t="str">
        <f t="shared" si="46"/>
        <v/>
      </c>
      <c r="AC211" s="236" t="s">
        <v>4073</v>
      </c>
      <c r="AD211" s="236" t="s">
        <v>2297</v>
      </c>
      <c r="AE211" s="40" t="s">
        <v>3923</v>
      </c>
      <c r="AF211" s="40" t="s">
        <v>3924</v>
      </c>
      <c r="AG211" s="40" t="s">
        <v>3948</v>
      </c>
      <c r="AH211" s="40" t="s">
        <v>3953</v>
      </c>
    </row>
    <row r="212" spans="1:34">
      <c r="A212" s="44" t="str">
        <f>IF(C212="","",VLOOKUP('OPĆI DIO'!$C$1,'OPĆI DIO'!$N$4:$W$137,10,FALSE))</f>
        <v/>
      </c>
      <c r="B212" s="44" t="str">
        <f>IF(C212="","",VLOOKUP('OPĆI DIO'!$C$1,'OPĆI DIO'!$N$4:$W$137,9,FALSE))</f>
        <v/>
      </c>
      <c r="C212" s="50"/>
      <c r="D212" s="45" t="str">
        <f t="shared" si="38"/>
        <v/>
      </c>
      <c r="E212" s="50"/>
      <c r="F212" s="45" t="str">
        <f t="shared" si="39"/>
        <v/>
      </c>
      <c r="G212" s="82"/>
      <c r="H212" s="45" t="str">
        <f t="shared" si="40"/>
        <v/>
      </c>
      <c r="I212" s="45" t="str">
        <f t="shared" si="41"/>
        <v/>
      </c>
      <c r="J212" s="81"/>
      <c r="K212" s="81"/>
      <c r="L212" s="81"/>
      <c r="M212" s="49"/>
      <c r="N212" s="246" t="str">
        <f>IF(C212="","",'OPĆI DIO'!$C$1)</f>
        <v/>
      </c>
      <c r="O212" s="40" t="str">
        <f t="shared" si="42"/>
        <v/>
      </c>
      <c r="P212" s="40" t="str">
        <f t="shared" si="43"/>
        <v/>
      </c>
      <c r="Q212" s="40" t="str">
        <f t="shared" si="44"/>
        <v/>
      </c>
      <c r="R212" s="40" t="str">
        <f t="shared" si="45"/>
        <v/>
      </c>
      <c r="S212" s="40" t="str">
        <f t="shared" si="46"/>
        <v/>
      </c>
      <c r="AC212" s="236" t="s">
        <v>794</v>
      </c>
      <c r="AD212" s="236" t="s">
        <v>795</v>
      </c>
      <c r="AE212" s="40" t="s">
        <v>3923</v>
      </c>
      <c r="AF212" s="40" t="s">
        <v>3924</v>
      </c>
      <c r="AG212" s="40" t="s">
        <v>3948</v>
      </c>
      <c r="AH212" s="40" t="s">
        <v>3953</v>
      </c>
    </row>
    <row r="213" spans="1:34">
      <c r="A213" s="44" t="str">
        <f>IF(C213="","",VLOOKUP('OPĆI DIO'!$C$1,'OPĆI DIO'!$N$4:$W$137,10,FALSE))</f>
        <v/>
      </c>
      <c r="B213" s="44" t="str">
        <f>IF(C213="","",VLOOKUP('OPĆI DIO'!$C$1,'OPĆI DIO'!$N$4:$W$137,9,FALSE))</f>
        <v/>
      </c>
      <c r="C213" s="50"/>
      <c r="D213" s="45" t="str">
        <f t="shared" si="38"/>
        <v/>
      </c>
      <c r="E213" s="50"/>
      <c r="F213" s="45" t="str">
        <f t="shared" si="39"/>
        <v/>
      </c>
      <c r="G213" s="82"/>
      <c r="H213" s="45" t="str">
        <f t="shared" si="40"/>
        <v/>
      </c>
      <c r="I213" s="45" t="str">
        <f t="shared" si="41"/>
        <v/>
      </c>
      <c r="J213" s="81"/>
      <c r="K213" s="81"/>
      <c r="L213" s="81"/>
      <c r="M213" s="49"/>
      <c r="N213" s="246" t="str">
        <f>IF(C213="","",'OPĆI DIO'!$C$1)</f>
        <v/>
      </c>
      <c r="O213" s="40" t="str">
        <f t="shared" si="42"/>
        <v/>
      </c>
      <c r="P213" s="40" t="str">
        <f t="shared" si="43"/>
        <v/>
      </c>
      <c r="Q213" s="40" t="str">
        <f t="shared" si="44"/>
        <v/>
      </c>
      <c r="R213" s="40" t="str">
        <f t="shared" si="45"/>
        <v/>
      </c>
      <c r="S213" s="40" t="str">
        <f t="shared" si="46"/>
        <v/>
      </c>
      <c r="AC213" s="236" t="s">
        <v>796</v>
      </c>
      <c r="AD213" s="236" t="s">
        <v>2303</v>
      </c>
      <c r="AE213" s="40" t="s">
        <v>3923</v>
      </c>
      <c r="AF213" s="40" t="s">
        <v>3924</v>
      </c>
      <c r="AG213" s="40" t="s">
        <v>3948</v>
      </c>
      <c r="AH213" s="40" t="s">
        <v>3953</v>
      </c>
    </row>
    <row r="214" spans="1:34">
      <c r="A214" s="44" t="str">
        <f>IF(C214="","",VLOOKUP('OPĆI DIO'!$C$1,'OPĆI DIO'!$N$4:$W$137,10,FALSE))</f>
        <v/>
      </c>
      <c r="B214" s="44" t="str">
        <f>IF(C214="","",VLOOKUP('OPĆI DIO'!$C$1,'OPĆI DIO'!$N$4:$W$137,9,FALSE))</f>
        <v/>
      </c>
      <c r="C214" s="50"/>
      <c r="D214" s="45" t="str">
        <f t="shared" si="38"/>
        <v/>
      </c>
      <c r="E214" s="50"/>
      <c r="F214" s="45" t="str">
        <f t="shared" si="39"/>
        <v/>
      </c>
      <c r="G214" s="82"/>
      <c r="H214" s="45" t="str">
        <f t="shared" si="40"/>
        <v/>
      </c>
      <c r="I214" s="45" t="str">
        <f t="shared" si="41"/>
        <v/>
      </c>
      <c r="J214" s="81"/>
      <c r="K214" s="81"/>
      <c r="L214" s="81"/>
      <c r="M214" s="49"/>
      <c r="N214" s="246" t="str">
        <f>IF(C214="","",'OPĆI DIO'!$C$1)</f>
        <v/>
      </c>
      <c r="O214" s="40" t="str">
        <f t="shared" si="42"/>
        <v/>
      </c>
      <c r="P214" s="40" t="str">
        <f t="shared" si="43"/>
        <v/>
      </c>
      <c r="Q214" s="40" t="str">
        <f t="shared" si="44"/>
        <v/>
      </c>
      <c r="R214" s="40" t="str">
        <f t="shared" si="45"/>
        <v/>
      </c>
      <c r="S214" s="40" t="str">
        <f t="shared" si="46"/>
        <v/>
      </c>
      <c r="AC214" s="236" t="s">
        <v>799</v>
      </c>
      <c r="AD214" s="236" t="s">
        <v>800</v>
      </c>
      <c r="AE214" s="40" t="s">
        <v>3931</v>
      </c>
      <c r="AF214" s="40" t="s">
        <v>3932</v>
      </c>
      <c r="AG214" s="40" t="s">
        <v>3948</v>
      </c>
      <c r="AH214" s="40" t="s">
        <v>3953</v>
      </c>
    </row>
    <row r="215" spans="1:34">
      <c r="A215" s="44" t="str">
        <f>IF(C215="","",VLOOKUP('OPĆI DIO'!$C$1,'OPĆI DIO'!$N$4:$W$137,10,FALSE))</f>
        <v/>
      </c>
      <c r="B215" s="44" t="str">
        <f>IF(C215="","",VLOOKUP('OPĆI DIO'!$C$1,'OPĆI DIO'!$N$4:$W$137,9,FALSE))</f>
        <v/>
      </c>
      <c r="C215" s="50"/>
      <c r="D215" s="45" t="str">
        <f t="shared" si="38"/>
        <v/>
      </c>
      <c r="E215" s="50"/>
      <c r="F215" s="45" t="str">
        <f t="shared" si="39"/>
        <v/>
      </c>
      <c r="G215" s="82"/>
      <c r="H215" s="45" t="str">
        <f t="shared" si="40"/>
        <v/>
      </c>
      <c r="I215" s="45" t="str">
        <f t="shared" si="41"/>
        <v/>
      </c>
      <c r="J215" s="81"/>
      <c r="K215" s="81"/>
      <c r="L215" s="81"/>
      <c r="M215" s="49"/>
      <c r="N215" s="246" t="str">
        <f>IF(C215="","",'OPĆI DIO'!$C$1)</f>
        <v/>
      </c>
      <c r="O215" s="40" t="str">
        <f t="shared" si="42"/>
        <v/>
      </c>
      <c r="P215" s="40" t="str">
        <f t="shared" si="43"/>
        <v/>
      </c>
      <c r="Q215" s="40" t="str">
        <f t="shared" si="44"/>
        <v/>
      </c>
      <c r="R215" s="40" t="str">
        <f t="shared" si="45"/>
        <v/>
      </c>
      <c r="S215" s="40" t="str">
        <f t="shared" si="46"/>
        <v/>
      </c>
      <c r="AC215" s="236" t="s">
        <v>801</v>
      </c>
      <c r="AD215" s="236" t="s">
        <v>802</v>
      </c>
      <c r="AE215" s="40" t="s">
        <v>3931</v>
      </c>
      <c r="AF215" s="40" t="s">
        <v>3932</v>
      </c>
      <c r="AG215" s="40" t="s">
        <v>3949</v>
      </c>
      <c r="AH215" s="40" t="s">
        <v>3961</v>
      </c>
    </row>
    <row r="216" spans="1:34">
      <c r="A216" s="44" t="str">
        <f>IF(C216="","",VLOOKUP('OPĆI DIO'!$C$1,'OPĆI DIO'!$N$4:$W$137,10,FALSE))</f>
        <v/>
      </c>
      <c r="B216" s="44" t="str">
        <f>IF(C216="","",VLOOKUP('OPĆI DIO'!$C$1,'OPĆI DIO'!$N$4:$W$137,9,FALSE))</f>
        <v/>
      </c>
      <c r="C216" s="50"/>
      <c r="D216" s="45" t="str">
        <f t="shared" si="38"/>
        <v/>
      </c>
      <c r="E216" s="50"/>
      <c r="F216" s="45" t="str">
        <f t="shared" si="39"/>
        <v/>
      </c>
      <c r="G216" s="82"/>
      <c r="H216" s="45" t="str">
        <f t="shared" si="40"/>
        <v/>
      </c>
      <c r="I216" s="45" t="str">
        <f t="shared" si="41"/>
        <v/>
      </c>
      <c r="J216" s="81"/>
      <c r="K216" s="81"/>
      <c r="L216" s="81"/>
      <c r="M216" s="49"/>
      <c r="N216" s="246" t="str">
        <f>IF(C216="","",'OPĆI DIO'!$C$1)</f>
        <v/>
      </c>
      <c r="O216" s="40" t="str">
        <f t="shared" si="42"/>
        <v/>
      </c>
      <c r="P216" s="40" t="str">
        <f t="shared" si="43"/>
        <v/>
      </c>
      <c r="Q216" s="40" t="str">
        <f t="shared" si="44"/>
        <v/>
      </c>
      <c r="R216" s="40" t="str">
        <f t="shared" si="45"/>
        <v/>
      </c>
      <c r="S216" s="40" t="str">
        <f t="shared" si="46"/>
        <v/>
      </c>
      <c r="AC216" s="236" t="s">
        <v>803</v>
      </c>
      <c r="AD216" s="236" t="s">
        <v>1033</v>
      </c>
      <c r="AE216" s="40" t="s">
        <v>3931</v>
      </c>
      <c r="AF216" s="40" t="s">
        <v>3932</v>
      </c>
      <c r="AG216" s="40" t="s">
        <v>3949</v>
      </c>
      <c r="AH216" s="40" t="s">
        <v>3961</v>
      </c>
    </row>
    <row r="217" spans="1:34">
      <c r="A217" s="44" t="str">
        <f>IF(C217="","",VLOOKUP('OPĆI DIO'!$C$1,'OPĆI DIO'!$N$4:$W$137,10,FALSE))</f>
        <v/>
      </c>
      <c r="B217" s="44" t="str">
        <f>IF(C217="","",VLOOKUP('OPĆI DIO'!$C$1,'OPĆI DIO'!$N$4:$W$137,9,FALSE))</f>
        <v/>
      </c>
      <c r="C217" s="50"/>
      <c r="D217" s="45" t="str">
        <f t="shared" si="38"/>
        <v/>
      </c>
      <c r="E217" s="50"/>
      <c r="F217" s="45" t="str">
        <f t="shared" si="39"/>
        <v/>
      </c>
      <c r="G217" s="82"/>
      <c r="H217" s="45" t="str">
        <f t="shared" si="40"/>
        <v/>
      </c>
      <c r="I217" s="45" t="str">
        <f t="shared" si="41"/>
        <v/>
      </c>
      <c r="J217" s="81"/>
      <c r="K217" s="81"/>
      <c r="L217" s="81"/>
      <c r="M217" s="49"/>
      <c r="N217" s="246" t="str">
        <f>IF(C217="","",'OPĆI DIO'!$C$1)</f>
        <v/>
      </c>
      <c r="O217" s="40" t="str">
        <f t="shared" si="42"/>
        <v/>
      </c>
      <c r="P217" s="40" t="str">
        <f t="shared" si="43"/>
        <v/>
      </c>
      <c r="Q217" s="40" t="str">
        <f t="shared" si="44"/>
        <v/>
      </c>
      <c r="R217" s="40" t="str">
        <f t="shared" si="45"/>
        <v/>
      </c>
      <c r="S217" s="40" t="str">
        <f t="shared" si="46"/>
        <v/>
      </c>
      <c r="AC217" s="236" t="s">
        <v>4074</v>
      </c>
      <c r="AD217" s="236" t="s">
        <v>765</v>
      </c>
      <c r="AE217" s="40" t="s">
        <v>3931</v>
      </c>
      <c r="AF217" s="40" t="s">
        <v>3932</v>
      </c>
      <c r="AG217" s="40" t="s">
        <v>3951</v>
      </c>
      <c r="AH217" s="40" t="s">
        <v>3952</v>
      </c>
    </row>
    <row r="218" spans="1:34">
      <c r="A218" s="44" t="str">
        <f>IF(C218="","",VLOOKUP('OPĆI DIO'!$C$1,'OPĆI DIO'!$N$4:$W$137,10,FALSE))</f>
        <v/>
      </c>
      <c r="B218" s="44" t="str">
        <f>IF(C218="","",VLOOKUP('OPĆI DIO'!$C$1,'OPĆI DIO'!$N$4:$W$137,9,FALSE))</f>
        <v/>
      </c>
      <c r="C218" s="50"/>
      <c r="D218" s="45" t="str">
        <f t="shared" si="38"/>
        <v/>
      </c>
      <c r="E218" s="50"/>
      <c r="F218" s="45" t="str">
        <f t="shared" si="39"/>
        <v/>
      </c>
      <c r="G218" s="82"/>
      <c r="H218" s="45" t="str">
        <f t="shared" si="40"/>
        <v/>
      </c>
      <c r="I218" s="45" t="str">
        <f t="shared" si="41"/>
        <v/>
      </c>
      <c r="J218" s="81"/>
      <c r="K218" s="81"/>
      <c r="L218" s="81"/>
      <c r="M218" s="49"/>
      <c r="N218" s="246" t="str">
        <f>IF(C218="","",'OPĆI DIO'!$C$1)</f>
        <v/>
      </c>
      <c r="O218" s="40" t="str">
        <f t="shared" si="42"/>
        <v/>
      </c>
      <c r="P218" s="40" t="str">
        <f t="shared" si="43"/>
        <v/>
      </c>
      <c r="Q218" s="40" t="str">
        <f t="shared" si="44"/>
        <v/>
      </c>
      <c r="R218" s="40" t="str">
        <f t="shared" si="45"/>
        <v/>
      </c>
      <c r="S218" s="40" t="str">
        <f t="shared" si="46"/>
        <v/>
      </c>
      <c r="AC218" s="236" t="s">
        <v>804</v>
      </c>
      <c r="AD218" s="236" t="s">
        <v>805</v>
      </c>
      <c r="AE218" s="40" t="s">
        <v>3931</v>
      </c>
      <c r="AF218" s="40" t="s">
        <v>3932</v>
      </c>
      <c r="AG218" s="40" t="s">
        <v>3949</v>
      </c>
      <c r="AH218" s="40" t="s">
        <v>3961</v>
      </c>
    </row>
    <row r="219" spans="1:34">
      <c r="A219" s="44" t="str">
        <f>IF(C219="","",VLOOKUP('OPĆI DIO'!$C$1,'OPĆI DIO'!$N$4:$W$137,10,FALSE))</f>
        <v/>
      </c>
      <c r="B219" s="44" t="str">
        <f>IF(C219="","",VLOOKUP('OPĆI DIO'!$C$1,'OPĆI DIO'!$N$4:$W$137,9,FALSE))</f>
        <v/>
      </c>
      <c r="C219" s="50"/>
      <c r="D219" s="45" t="str">
        <f t="shared" si="38"/>
        <v/>
      </c>
      <c r="E219" s="50"/>
      <c r="F219" s="45" t="str">
        <f t="shared" si="39"/>
        <v/>
      </c>
      <c r="G219" s="82"/>
      <c r="H219" s="45" t="str">
        <f t="shared" si="40"/>
        <v/>
      </c>
      <c r="I219" s="45" t="str">
        <f t="shared" si="41"/>
        <v/>
      </c>
      <c r="J219" s="81"/>
      <c r="K219" s="81"/>
      <c r="L219" s="81"/>
      <c r="M219" s="49"/>
      <c r="N219" s="246" t="str">
        <f>IF(C219="","",'OPĆI DIO'!$C$1)</f>
        <v/>
      </c>
      <c r="O219" s="40" t="str">
        <f t="shared" si="42"/>
        <v/>
      </c>
      <c r="P219" s="40" t="str">
        <f t="shared" si="43"/>
        <v/>
      </c>
      <c r="Q219" s="40" t="str">
        <f t="shared" si="44"/>
        <v/>
      </c>
      <c r="R219" s="40" t="str">
        <f t="shared" si="45"/>
        <v/>
      </c>
      <c r="S219" s="40" t="str">
        <f t="shared" si="46"/>
        <v/>
      </c>
      <c r="AC219" s="236" t="s">
        <v>4075</v>
      </c>
      <c r="AD219" s="236" t="s">
        <v>4076</v>
      </c>
      <c r="AE219" s="40" t="s">
        <v>3931</v>
      </c>
      <c r="AF219" s="40" t="s">
        <v>3932</v>
      </c>
      <c r="AG219" s="40" t="s">
        <v>3949</v>
      </c>
      <c r="AH219" s="40" t="s">
        <v>3961</v>
      </c>
    </row>
    <row r="220" spans="1:34">
      <c r="A220" s="44" t="str">
        <f>IF(C220="","",VLOOKUP('OPĆI DIO'!$C$1,'OPĆI DIO'!$N$4:$W$137,10,FALSE))</f>
        <v/>
      </c>
      <c r="B220" s="44" t="str">
        <f>IF(C220="","",VLOOKUP('OPĆI DIO'!$C$1,'OPĆI DIO'!$N$4:$W$137,9,FALSE))</f>
        <v/>
      </c>
      <c r="C220" s="50"/>
      <c r="D220" s="45" t="str">
        <f t="shared" si="38"/>
        <v/>
      </c>
      <c r="E220" s="50"/>
      <c r="F220" s="45" t="str">
        <f t="shared" si="39"/>
        <v/>
      </c>
      <c r="G220" s="82"/>
      <c r="H220" s="45" t="str">
        <f t="shared" si="40"/>
        <v/>
      </c>
      <c r="I220" s="45" t="str">
        <f t="shared" si="41"/>
        <v/>
      </c>
      <c r="J220" s="81"/>
      <c r="K220" s="81"/>
      <c r="L220" s="81"/>
      <c r="M220" s="49"/>
      <c r="N220" s="246" t="str">
        <f>IF(C220="","",'OPĆI DIO'!$C$1)</f>
        <v/>
      </c>
      <c r="O220" s="40" t="str">
        <f t="shared" si="42"/>
        <v/>
      </c>
      <c r="P220" s="40" t="str">
        <f t="shared" si="43"/>
        <v/>
      </c>
      <c r="Q220" s="40" t="str">
        <f t="shared" si="44"/>
        <v/>
      </c>
      <c r="R220" s="40" t="str">
        <f t="shared" si="45"/>
        <v/>
      </c>
      <c r="S220" s="40" t="str">
        <f t="shared" si="46"/>
        <v/>
      </c>
      <c r="AC220" s="236" t="s">
        <v>808</v>
      </c>
      <c r="AD220" s="236" t="s">
        <v>809</v>
      </c>
      <c r="AE220" s="40" t="s">
        <v>3943</v>
      </c>
      <c r="AF220" s="40" t="s">
        <v>3944</v>
      </c>
      <c r="AG220" s="40" t="s">
        <v>3949</v>
      </c>
      <c r="AH220" s="40" t="s">
        <v>3961</v>
      </c>
    </row>
    <row r="221" spans="1:34">
      <c r="A221" s="44" t="str">
        <f>IF(C221="","",VLOOKUP('OPĆI DIO'!$C$1,'OPĆI DIO'!$N$4:$W$137,10,FALSE))</f>
        <v/>
      </c>
      <c r="B221" s="44" t="str">
        <f>IF(C221="","",VLOOKUP('OPĆI DIO'!$C$1,'OPĆI DIO'!$N$4:$W$137,9,FALSE))</f>
        <v/>
      </c>
      <c r="C221" s="50"/>
      <c r="D221" s="45" t="str">
        <f t="shared" si="38"/>
        <v/>
      </c>
      <c r="E221" s="50"/>
      <c r="F221" s="45" t="str">
        <f t="shared" si="39"/>
        <v/>
      </c>
      <c r="G221" s="82"/>
      <c r="H221" s="45" t="str">
        <f t="shared" si="40"/>
        <v/>
      </c>
      <c r="I221" s="45" t="str">
        <f t="shared" si="41"/>
        <v/>
      </c>
      <c r="J221" s="81"/>
      <c r="K221" s="81"/>
      <c r="L221" s="81"/>
      <c r="M221" s="49"/>
      <c r="N221" s="246" t="str">
        <f>IF(C221="","",'OPĆI DIO'!$C$1)</f>
        <v/>
      </c>
      <c r="O221" s="40" t="str">
        <f t="shared" si="42"/>
        <v/>
      </c>
      <c r="P221" s="40" t="str">
        <f t="shared" si="43"/>
        <v/>
      </c>
      <c r="Q221" s="40" t="str">
        <f t="shared" si="44"/>
        <v/>
      </c>
      <c r="R221" s="40" t="str">
        <f t="shared" si="45"/>
        <v/>
      </c>
      <c r="S221" s="40" t="str">
        <f t="shared" si="46"/>
        <v/>
      </c>
      <c r="AC221" s="236" t="s">
        <v>810</v>
      </c>
      <c r="AD221" s="236" t="s">
        <v>811</v>
      </c>
      <c r="AE221" s="40" t="s">
        <v>3943</v>
      </c>
      <c r="AF221" s="40" t="s">
        <v>3944</v>
      </c>
      <c r="AG221" s="40" t="s">
        <v>3949</v>
      </c>
      <c r="AH221" s="40" t="s">
        <v>3961</v>
      </c>
    </row>
    <row r="222" spans="1:34">
      <c r="A222" s="44" t="str">
        <f>IF(C222="","",VLOOKUP('OPĆI DIO'!$C$1,'OPĆI DIO'!$N$4:$W$137,10,FALSE))</f>
        <v/>
      </c>
      <c r="B222" s="44" t="str">
        <f>IF(C222="","",VLOOKUP('OPĆI DIO'!$C$1,'OPĆI DIO'!$N$4:$W$137,9,FALSE))</f>
        <v/>
      </c>
      <c r="C222" s="50"/>
      <c r="D222" s="45" t="str">
        <f t="shared" si="38"/>
        <v/>
      </c>
      <c r="E222" s="50"/>
      <c r="F222" s="45" t="str">
        <f t="shared" si="39"/>
        <v/>
      </c>
      <c r="G222" s="82"/>
      <c r="H222" s="45" t="str">
        <f t="shared" si="40"/>
        <v/>
      </c>
      <c r="I222" s="45" t="str">
        <f t="shared" si="41"/>
        <v/>
      </c>
      <c r="J222" s="81"/>
      <c r="K222" s="81"/>
      <c r="L222" s="81"/>
      <c r="M222" s="49"/>
      <c r="N222" s="246" t="str">
        <f>IF(C222="","",'OPĆI DIO'!$C$1)</f>
        <v/>
      </c>
      <c r="O222" s="40" t="str">
        <f t="shared" si="42"/>
        <v/>
      </c>
      <c r="P222" s="40" t="str">
        <f t="shared" si="43"/>
        <v/>
      </c>
      <c r="Q222" s="40" t="str">
        <f t="shared" si="44"/>
        <v/>
      </c>
      <c r="R222" s="40" t="str">
        <f t="shared" si="45"/>
        <v/>
      </c>
      <c r="S222" s="40" t="str">
        <f t="shared" si="46"/>
        <v/>
      </c>
      <c r="AC222" s="236" t="s">
        <v>812</v>
      </c>
      <c r="AD222" s="236" t="s">
        <v>813</v>
      </c>
      <c r="AE222" s="40" t="s">
        <v>3945</v>
      </c>
      <c r="AF222" s="40" t="s">
        <v>3946</v>
      </c>
      <c r="AG222" s="40" t="s">
        <v>3947</v>
      </c>
      <c r="AH222" s="40" t="s">
        <v>3957</v>
      </c>
    </row>
    <row r="223" spans="1:34">
      <c r="A223" s="44" t="str">
        <f>IF(C223="","",VLOOKUP('OPĆI DIO'!$C$1,'OPĆI DIO'!$N$4:$W$137,10,FALSE))</f>
        <v/>
      </c>
      <c r="B223" s="44" t="str">
        <f>IF(C223="","",VLOOKUP('OPĆI DIO'!$C$1,'OPĆI DIO'!$N$4:$W$137,9,FALSE))</f>
        <v/>
      </c>
      <c r="C223" s="50"/>
      <c r="D223" s="45" t="str">
        <f t="shared" si="38"/>
        <v/>
      </c>
      <c r="E223" s="50"/>
      <c r="F223" s="45" t="str">
        <f t="shared" si="39"/>
        <v/>
      </c>
      <c r="G223" s="82"/>
      <c r="H223" s="45" t="str">
        <f t="shared" si="40"/>
        <v/>
      </c>
      <c r="I223" s="45" t="str">
        <f t="shared" si="41"/>
        <v/>
      </c>
      <c r="J223" s="81"/>
      <c r="K223" s="81"/>
      <c r="L223" s="81"/>
      <c r="M223" s="49"/>
      <c r="N223" s="246" t="str">
        <f>IF(C223="","",'OPĆI DIO'!$C$1)</f>
        <v/>
      </c>
      <c r="O223" s="40" t="str">
        <f t="shared" si="42"/>
        <v/>
      </c>
      <c r="P223" s="40" t="str">
        <f t="shared" si="43"/>
        <v/>
      </c>
      <c r="Q223" s="40" t="str">
        <f t="shared" si="44"/>
        <v/>
      </c>
      <c r="R223" s="40" t="str">
        <f t="shared" si="45"/>
        <v/>
      </c>
      <c r="S223" s="40" t="str">
        <f t="shared" si="46"/>
        <v/>
      </c>
      <c r="AC223" s="236" t="s">
        <v>814</v>
      </c>
      <c r="AD223" s="236" t="s">
        <v>815</v>
      </c>
      <c r="AE223" s="40" t="s">
        <v>3943</v>
      </c>
      <c r="AF223" s="40" t="s">
        <v>3944</v>
      </c>
      <c r="AG223" s="40" t="s">
        <v>3949</v>
      </c>
      <c r="AH223" s="40" t="s">
        <v>3961</v>
      </c>
    </row>
    <row r="224" spans="1:34">
      <c r="A224" s="44" t="str">
        <f>IF(C224="","",VLOOKUP('OPĆI DIO'!$C$1,'OPĆI DIO'!$N$4:$W$137,10,FALSE))</f>
        <v/>
      </c>
      <c r="B224" s="44" t="str">
        <f>IF(C224="","",VLOOKUP('OPĆI DIO'!$C$1,'OPĆI DIO'!$N$4:$W$137,9,FALSE))</f>
        <v/>
      </c>
      <c r="C224" s="50"/>
      <c r="D224" s="45" t="str">
        <f t="shared" si="38"/>
        <v/>
      </c>
      <c r="E224" s="50"/>
      <c r="F224" s="45" t="str">
        <f t="shared" si="39"/>
        <v/>
      </c>
      <c r="G224" s="82"/>
      <c r="H224" s="45" t="str">
        <f t="shared" si="40"/>
        <v/>
      </c>
      <c r="I224" s="45" t="str">
        <f t="shared" si="41"/>
        <v/>
      </c>
      <c r="J224" s="81"/>
      <c r="K224" s="81"/>
      <c r="L224" s="81"/>
      <c r="M224" s="49"/>
      <c r="N224" s="246" t="str">
        <f>IF(C224="","",'OPĆI DIO'!$C$1)</f>
        <v/>
      </c>
      <c r="O224" s="40" t="str">
        <f t="shared" si="42"/>
        <v/>
      </c>
      <c r="P224" s="40" t="str">
        <f t="shared" si="43"/>
        <v/>
      </c>
      <c r="Q224" s="40" t="str">
        <f t="shared" si="44"/>
        <v/>
      </c>
      <c r="R224" s="40" t="str">
        <f t="shared" si="45"/>
        <v/>
      </c>
      <c r="S224" s="40" t="str">
        <f t="shared" si="46"/>
        <v/>
      </c>
      <c r="AC224" s="236" t="s">
        <v>816</v>
      </c>
      <c r="AD224" s="236" t="s">
        <v>817</v>
      </c>
      <c r="AE224" s="40" t="s">
        <v>3943</v>
      </c>
      <c r="AF224" s="40" t="s">
        <v>3944</v>
      </c>
      <c r="AG224" s="40" t="s">
        <v>3949</v>
      </c>
      <c r="AH224" s="40" t="s">
        <v>3961</v>
      </c>
    </row>
    <row r="225" spans="1:34">
      <c r="A225" s="44" t="str">
        <f>IF(C225="","",VLOOKUP('OPĆI DIO'!$C$1,'OPĆI DIO'!$N$4:$W$137,10,FALSE))</f>
        <v/>
      </c>
      <c r="B225" s="44" t="str">
        <f>IF(C225="","",VLOOKUP('OPĆI DIO'!$C$1,'OPĆI DIO'!$N$4:$W$137,9,FALSE))</f>
        <v/>
      </c>
      <c r="C225" s="50"/>
      <c r="D225" s="45" t="str">
        <f t="shared" si="38"/>
        <v/>
      </c>
      <c r="E225" s="50"/>
      <c r="F225" s="45" t="str">
        <f t="shared" si="39"/>
        <v/>
      </c>
      <c r="G225" s="82"/>
      <c r="H225" s="45" t="str">
        <f t="shared" si="40"/>
        <v/>
      </c>
      <c r="I225" s="45" t="str">
        <f t="shared" si="41"/>
        <v/>
      </c>
      <c r="J225" s="81"/>
      <c r="K225" s="81"/>
      <c r="L225" s="81"/>
      <c r="M225" s="49"/>
      <c r="N225" s="246" t="str">
        <f>IF(C225="","",'OPĆI DIO'!$C$1)</f>
        <v/>
      </c>
      <c r="O225" s="40" t="str">
        <f t="shared" si="42"/>
        <v/>
      </c>
      <c r="P225" s="40" t="str">
        <f t="shared" si="43"/>
        <v/>
      </c>
      <c r="Q225" s="40" t="str">
        <f t="shared" si="44"/>
        <v/>
      </c>
      <c r="R225" s="40" t="str">
        <f t="shared" si="45"/>
        <v/>
      </c>
      <c r="S225" s="40" t="str">
        <f t="shared" si="46"/>
        <v/>
      </c>
      <c r="AC225" s="236" t="s">
        <v>818</v>
      </c>
      <c r="AD225" s="236" t="s">
        <v>819</v>
      </c>
      <c r="AE225" s="40" t="s">
        <v>3943</v>
      </c>
      <c r="AF225" s="40" t="s">
        <v>3944</v>
      </c>
      <c r="AG225" s="40" t="s">
        <v>3949</v>
      </c>
      <c r="AH225" s="40" t="s">
        <v>3961</v>
      </c>
    </row>
    <row r="226" spans="1:34">
      <c r="A226" s="44" t="str">
        <f>IF(C226="","",VLOOKUP('OPĆI DIO'!$C$1,'OPĆI DIO'!$N$4:$W$137,10,FALSE))</f>
        <v/>
      </c>
      <c r="B226" s="44" t="str">
        <f>IF(C226="","",VLOOKUP('OPĆI DIO'!$C$1,'OPĆI DIO'!$N$4:$W$137,9,FALSE))</f>
        <v/>
      </c>
      <c r="C226" s="50"/>
      <c r="D226" s="45" t="str">
        <f t="shared" si="38"/>
        <v/>
      </c>
      <c r="E226" s="50"/>
      <c r="F226" s="45" t="str">
        <f t="shared" si="39"/>
        <v/>
      </c>
      <c r="G226" s="82"/>
      <c r="H226" s="45" t="str">
        <f t="shared" si="40"/>
        <v/>
      </c>
      <c r="I226" s="45" t="str">
        <f t="shared" si="41"/>
        <v/>
      </c>
      <c r="J226" s="81"/>
      <c r="K226" s="81"/>
      <c r="L226" s="81"/>
      <c r="M226" s="49"/>
      <c r="N226" s="246" t="str">
        <f>IF(C226="","",'OPĆI DIO'!$C$1)</f>
        <v/>
      </c>
      <c r="O226" s="40" t="str">
        <f t="shared" si="42"/>
        <v/>
      </c>
      <c r="P226" s="40" t="str">
        <f t="shared" si="43"/>
        <v/>
      </c>
      <c r="Q226" s="40" t="str">
        <f t="shared" si="44"/>
        <v/>
      </c>
      <c r="R226" s="40" t="str">
        <f t="shared" si="45"/>
        <v/>
      </c>
      <c r="S226" s="40" t="str">
        <f t="shared" si="46"/>
        <v/>
      </c>
      <c r="AC226" s="236" t="s">
        <v>820</v>
      </c>
      <c r="AD226" s="236" t="s">
        <v>821</v>
      </c>
      <c r="AE226" s="40" t="s">
        <v>3943</v>
      </c>
      <c r="AF226" s="40" t="s">
        <v>3944</v>
      </c>
      <c r="AG226" s="40" t="s">
        <v>3949</v>
      </c>
      <c r="AH226" s="40" t="s">
        <v>3961</v>
      </c>
    </row>
    <row r="227" spans="1:34">
      <c r="A227" s="44" t="str">
        <f>IF(C227="","",VLOOKUP('OPĆI DIO'!$C$1,'OPĆI DIO'!$N$4:$W$137,10,FALSE))</f>
        <v/>
      </c>
      <c r="B227" s="44" t="str">
        <f>IF(C227="","",VLOOKUP('OPĆI DIO'!$C$1,'OPĆI DIO'!$N$4:$W$137,9,FALSE))</f>
        <v/>
      </c>
      <c r="C227" s="50"/>
      <c r="D227" s="45" t="str">
        <f t="shared" si="38"/>
        <v/>
      </c>
      <c r="E227" s="50"/>
      <c r="F227" s="45" t="str">
        <f t="shared" si="39"/>
        <v/>
      </c>
      <c r="G227" s="82"/>
      <c r="H227" s="45" t="str">
        <f t="shared" si="40"/>
        <v/>
      </c>
      <c r="I227" s="45" t="str">
        <f t="shared" si="41"/>
        <v/>
      </c>
      <c r="J227" s="81"/>
      <c r="K227" s="81"/>
      <c r="L227" s="81"/>
      <c r="M227" s="49"/>
      <c r="N227" s="246" t="str">
        <f>IF(C227="","",'OPĆI DIO'!$C$1)</f>
        <v/>
      </c>
      <c r="O227" s="40" t="str">
        <f t="shared" si="42"/>
        <v/>
      </c>
      <c r="P227" s="40" t="str">
        <f t="shared" si="43"/>
        <v/>
      </c>
      <c r="Q227" s="40" t="str">
        <f t="shared" si="44"/>
        <v/>
      </c>
      <c r="R227" s="40" t="str">
        <f t="shared" si="45"/>
        <v/>
      </c>
      <c r="S227" s="40" t="str">
        <f t="shared" si="46"/>
        <v/>
      </c>
      <c r="AC227" s="236" t="s">
        <v>820</v>
      </c>
      <c r="AD227" s="236" t="s">
        <v>821</v>
      </c>
      <c r="AE227" s="40" t="s">
        <v>3925</v>
      </c>
      <c r="AF227" s="40" t="s">
        <v>3926</v>
      </c>
      <c r="AG227" s="40" t="s">
        <v>3947</v>
      </c>
      <c r="AH227" s="40" t="s">
        <v>3957</v>
      </c>
    </row>
    <row r="228" spans="1:34">
      <c r="A228" s="44" t="str">
        <f>IF(C228="","",VLOOKUP('OPĆI DIO'!$C$1,'OPĆI DIO'!$N$4:$W$137,10,FALSE))</f>
        <v/>
      </c>
      <c r="B228" s="44" t="str">
        <f>IF(C228="","",VLOOKUP('OPĆI DIO'!$C$1,'OPĆI DIO'!$N$4:$W$137,9,FALSE))</f>
        <v/>
      </c>
      <c r="C228" s="50"/>
      <c r="D228" s="45" t="str">
        <f t="shared" si="38"/>
        <v/>
      </c>
      <c r="E228" s="50"/>
      <c r="F228" s="45" t="str">
        <f t="shared" si="39"/>
        <v/>
      </c>
      <c r="G228" s="82"/>
      <c r="H228" s="45" t="str">
        <f t="shared" si="40"/>
        <v/>
      </c>
      <c r="I228" s="45" t="str">
        <f t="shared" si="41"/>
        <v/>
      </c>
      <c r="J228" s="81"/>
      <c r="K228" s="81"/>
      <c r="L228" s="81"/>
      <c r="M228" s="49"/>
      <c r="N228" s="246" t="str">
        <f>IF(C228="","",'OPĆI DIO'!$C$1)</f>
        <v/>
      </c>
      <c r="O228" s="40" t="str">
        <f t="shared" si="42"/>
        <v/>
      </c>
      <c r="P228" s="40" t="str">
        <f t="shared" si="43"/>
        <v/>
      </c>
      <c r="Q228" s="40" t="str">
        <f t="shared" si="44"/>
        <v/>
      </c>
      <c r="R228" s="40" t="str">
        <f t="shared" si="45"/>
        <v/>
      </c>
      <c r="S228" s="40" t="str">
        <f t="shared" si="46"/>
        <v/>
      </c>
      <c r="AC228" s="236" t="s">
        <v>1219</v>
      </c>
      <c r="AD228" s="236" t="s">
        <v>1220</v>
      </c>
      <c r="AE228" s="40" t="s">
        <v>3943</v>
      </c>
      <c r="AF228" s="40" t="s">
        <v>3944</v>
      </c>
      <c r="AG228" s="40" t="s">
        <v>3947</v>
      </c>
      <c r="AH228" s="40" t="s">
        <v>3957</v>
      </c>
    </row>
    <row r="229" spans="1:34">
      <c r="A229" s="44" t="str">
        <f>IF(C229="","",VLOOKUP('OPĆI DIO'!$C$1,'OPĆI DIO'!$N$4:$W$137,10,FALSE))</f>
        <v/>
      </c>
      <c r="B229" s="44" t="str">
        <f>IF(C229="","",VLOOKUP('OPĆI DIO'!$C$1,'OPĆI DIO'!$N$4:$W$137,9,FALSE))</f>
        <v/>
      </c>
      <c r="C229" s="50"/>
      <c r="D229" s="45" t="str">
        <f t="shared" si="38"/>
        <v/>
      </c>
      <c r="E229" s="50"/>
      <c r="F229" s="45" t="str">
        <f t="shared" si="39"/>
        <v/>
      </c>
      <c r="G229" s="82"/>
      <c r="H229" s="45" t="str">
        <f t="shared" si="40"/>
        <v/>
      </c>
      <c r="I229" s="45" t="str">
        <f t="shared" si="41"/>
        <v/>
      </c>
      <c r="J229" s="81"/>
      <c r="K229" s="81"/>
      <c r="L229" s="81"/>
      <c r="M229" s="49"/>
      <c r="N229" s="246" t="str">
        <f>IF(C229="","",'OPĆI DIO'!$C$1)</f>
        <v/>
      </c>
      <c r="O229" s="40" t="str">
        <f t="shared" si="42"/>
        <v/>
      </c>
      <c r="P229" s="40" t="str">
        <f t="shared" si="43"/>
        <v/>
      </c>
      <c r="Q229" s="40" t="str">
        <f t="shared" si="44"/>
        <v/>
      </c>
      <c r="R229" s="40" t="str">
        <f t="shared" si="45"/>
        <v/>
      </c>
      <c r="S229" s="40" t="str">
        <f t="shared" si="46"/>
        <v/>
      </c>
      <c r="AC229" s="236" t="s">
        <v>2304</v>
      </c>
      <c r="AD229" s="236" t="s">
        <v>2305</v>
      </c>
      <c r="AE229" s="40" t="s">
        <v>3943</v>
      </c>
      <c r="AF229" s="40" t="s">
        <v>3944</v>
      </c>
      <c r="AG229" s="40" t="s">
        <v>3949</v>
      </c>
      <c r="AH229" s="40" t="s">
        <v>3961</v>
      </c>
    </row>
    <row r="230" spans="1:34">
      <c r="A230" s="44" t="str">
        <f>IF(C230="","",VLOOKUP('OPĆI DIO'!$C$1,'OPĆI DIO'!$N$4:$W$137,10,FALSE))</f>
        <v/>
      </c>
      <c r="B230" s="44" t="str">
        <f>IF(C230="","",VLOOKUP('OPĆI DIO'!$C$1,'OPĆI DIO'!$N$4:$W$137,9,FALSE))</f>
        <v/>
      </c>
      <c r="C230" s="50"/>
      <c r="D230" s="45" t="str">
        <f t="shared" si="38"/>
        <v/>
      </c>
      <c r="E230" s="50"/>
      <c r="F230" s="45" t="str">
        <f t="shared" si="39"/>
        <v/>
      </c>
      <c r="G230" s="82"/>
      <c r="H230" s="45" t="str">
        <f t="shared" si="40"/>
        <v/>
      </c>
      <c r="I230" s="45" t="str">
        <f t="shared" si="41"/>
        <v/>
      </c>
      <c r="J230" s="81"/>
      <c r="K230" s="81"/>
      <c r="L230" s="81"/>
      <c r="M230" s="49"/>
      <c r="N230" s="246" t="str">
        <f>IF(C230="","",'OPĆI DIO'!$C$1)</f>
        <v/>
      </c>
      <c r="O230" s="40" t="str">
        <f t="shared" si="42"/>
        <v/>
      </c>
      <c r="P230" s="40" t="str">
        <f t="shared" si="43"/>
        <v/>
      </c>
      <c r="Q230" s="40" t="str">
        <f t="shared" si="44"/>
        <v/>
      </c>
      <c r="R230" s="40" t="str">
        <f t="shared" si="45"/>
        <v/>
      </c>
      <c r="S230" s="40" t="str">
        <f t="shared" si="46"/>
        <v/>
      </c>
      <c r="AC230" s="236" t="s">
        <v>822</v>
      </c>
      <c r="AD230" s="236" t="s">
        <v>823</v>
      </c>
      <c r="AE230" s="40" t="s">
        <v>3943</v>
      </c>
      <c r="AF230" s="40" t="s">
        <v>3944</v>
      </c>
      <c r="AG230" s="40" t="s">
        <v>3949</v>
      </c>
      <c r="AH230" s="40" t="s">
        <v>3950</v>
      </c>
    </row>
    <row r="231" spans="1:34">
      <c r="A231" s="44" t="str">
        <f>IF(C231="","",VLOOKUP('OPĆI DIO'!$C$1,'OPĆI DIO'!$N$4:$W$137,10,FALSE))</f>
        <v/>
      </c>
      <c r="B231" s="44" t="str">
        <f>IF(C231="","",VLOOKUP('OPĆI DIO'!$C$1,'OPĆI DIO'!$N$4:$W$137,9,FALSE))</f>
        <v/>
      </c>
      <c r="C231" s="50"/>
      <c r="D231" s="45" t="str">
        <f t="shared" si="38"/>
        <v/>
      </c>
      <c r="E231" s="50"/>
      <c r="F231" s="45" t="str">
        <f t="shared" si="39"/>
        <v/>
      </c>
      <c r="G231" s="82"/>
      <c r="H231" s="45" t="str">
        <f t="shared" si="40"/>
        <v/>
      </c>
      <c r="I231" s="45" t="str">
        <f t="shared" si="41"/>
        <v/>
      </c>
      <c r="J231" s="81"/>
      <c r="K231" s="81"/>
      <c r="L231" s="81"/>
      <c r="M231" s="49"/>
      <c r="N231" s="246" t="str">
        <f>IF(C231="","",'OPĆI DIO'!$C$1)</f>
        <v/>
      </c>
      <c r="O231" s="40" t="str">
        <f t="shared" si="42"/>
        <v/>
      </c>
      <c r="P231" s="40" t="str">
        <f t="shared" si="43"/>
        <v/>
      </c>
      <c r="Q231" s="40" t="str">
        <f t="shared" si="44"/>
        <v/>
      </c>
      <c r="R231" s="40" t="str">
        <f t="shared" si="45"/>
        <v/>
      </c>
      <c r="S231" s="40" t="str">
        <f t="shared" si="46"/>
        <v/>
      </c>
      <c r="AC231" s="236" t="s">
        <v>824</v>
      </c>
      <c r="AD231" s="236" t="s">
        <v>825</v>
      </c>
      <c r="AE231" s="40" t="s">
        <v>3943</v>
      </c>
      <c r="AF231" s="40" t="s">
        <v>3944</v>
      </c>
      <c r="AG231" s="40" t="s">
        <v>3949</v>
      </c>
      <c r="AH231" s="40" t="s">
        <v>3950</v>
      </c>
    </row>
    <row r="232" spans="1:34">
      <c r="A232" s="44" t="str">
        <f>IF(C232="","",VLOOKUP('OPĆI DIO'!$C$1,'OPĆI DIO'!$N$4:$W$137,10,FALSE))</f>
        <v/>
      </c>
      <c r="B232" s="44" t="str">
        <f>IF(C232="","",VLOOKUP('OPĆI DIO'!$C$1,'OPĆI DIO'!$N$4:$W$137,9,FALSE))</f>
        <v/>
      </c>
      <c r="C232" s="50"/>
      <c r="D232" s="45" t="str">
        <f t="shared" si="38"/>
        <v/>
      </c>
      <c r="E232" s="50"/>
      <c r="F232" s="45" t="str">
        <f t="shared" si="39"/>
        <v/>
      </c>
      <c r="G232" s="82"/>
      <c r="H232" s="45" t="str">
        <f t="shared" si="40"/>
        <v/>
      </c>
      <c r="I232" s="45" t="str">
        <f t="shared" si="41"/>
        <v/>
      </c>
      <c r="J232" s="81"/>
      <c r="K232" s="81"/>
      <c r="L232" s="81"/>
      <c r="M232" s="49"/>
      <c r="N232" s="246" t="str">
        <f>IF(C232="","",'OPĆI DIO'!$C$1)</f>
        <v/>
      </c>
      <c r="O232" s="40" t="str">
        <f t="shared" si="42"/>
        <v/>
      </c>
      <c r="P232" s="40" t="str">
        <f t="shared" si="43"/>
        <v/>
      </c>
      <c r="Q232" s="40" t="str">
        <f t="shared" si="44"/>
        <v/>
      </c>
      <c r="R232" s="40" t="str">
        <f t="shared" si="45"/>
        <v/>
      </c>
      <c r="S232" s="40" t="str">
        <f t="shared" si="46"/>
        <v/>
      </c>
      <c r="AC232" s="236" t="s">
        <v>826</v>
      </c>
      <c r="AD232" s="236" t="s">
        <v>827</v>
      </c>
      <c r="AE232" s="40" t="s">
        <v>3925</v>
      </c>
      <c r="AF232" s="40" t="s">
        <v>3926</v>
      </c>
      <c r="AG232" s="40" t="s">
        <v>3949</v>
      </c>
      <c r="AH232" s="40" t="s">
        <v>3961</v>
      </c>
    </row>
    <row r="233" spans="1:34">
      <c r="A233" s="44" t="str">
        <f>IF(C233="","",VLOOKUP('OPĆI DIO'!$C$1,'OPĆI DIO'!$N$4:$W$137,10,FALSE))</f>
        <v/>
      </c>
      <c r="B233" s="44" t="str">
        <f>IF(C233="","",VLOOKUP('OPĆI DIO'!$C$1,'OPĆI DIO'!$N$4:$W$137,9,FALSE))</f>
        <v/>
      </c>
      <c r="C233" s="50"/>
      <c r="D233" s="45" t="str">
        <f t="shared" si="38"/>
        <v/>
      </c>
      <c r="E233" s="50"/>
      <c r="F233" s="45" t="str">
        <f t="shared" si="39"/>
        <v/>
      </c>
      <c r="G233" s="82"/>
      <c r="H233" s="45" t="str">
        <f t="shared" si="40"/>
        <v/>
      </c>
      <c r="I233" s="45" t="str">
        <f t="shared" si="41"/>
        <v/>
      </c>
      <c r="J233" s="81"/>
      <c r="K233" s="81"/>
      <c r="L233" s="81"/>
      <c r="M233" s="49"/>
      <c r="N233" s="246" t="str">
        <f>IF(C233="","",'OPĆI DIO'!$C$1)</f>
        <v/>
      </c>
      <c r="O233" s="40" t="str">
        <f t="shared" si="42"/>
        <v/>
      </c>
      <c r="P233" s="40" t="str">
        <f t="shared" si="43"/>
        <v/>
      </c>
      <c r="Q233" s="40" t="str">
        <f t="shared" si="44"/>
        <v/>
      </c>
      <c r="R233" s="40" t="str">
        <f t="shared" si="45"/>
        <v/>
      </c>
      <c r="S233" s="40" t="str">
        <f t="shared" si="46"/>
        <v/>
      </c>
      <c r="AC233" s="236" t="s">
        <v>828</v>
      </c>
      <c r="AD233" s="236" t="s">
        <v>829</v>
      </c>
      <c r="AE233" s="40" t="s">
        <v>3925</v>
      </c>
      <c r="AF233" s="40" t="s">
        <v>3926</v>
      </c>
      <c r="AG233" s="40" t="s">
        <v>3949</v>
      </c>
      <c r="AH233" s="40" t="s">
        <v>3961</v>
      </c>
    </row>
    <row r="234" spans="1:34">
      <c r="A234" s="44" t="str">
        <f>IF(C234="","",VLOOKUP('OPĆI DIO'!$C$1,'OPĆI DIO'!$N$4:$W$137,10,FALSE))</f>
        <v/>
      </c>
      <c r="B234" s="44" t="str">
        <f>IF(C234="","",VLOOKUP('OPĆI DIO'!$C$1,'OPĆI DIO'!$N$4:$W$137,9,FALSE))</f>
        <v/>
      </c>
      <c r="C234" s="50"/>
      <c r="D234" s="45" t="str">
        <f t="shared" si="38"/>
        <v/>
      </c>
      <c r="E234" s="50"/>
      <c r="F234" s="45" t="str">
        <f t="shared" si="39"/>
        <v/>
      </c>
      <c r="G234" s="82"/>
      <c r="H234" s="45" t="str">
        <f t="shared" si="40"/>
        <v/>
      </c>
      <c r="I234" s="45" t="str">
        <f t="shared" si="41"/>
        <v/>
      </c>
      <c r="J234" s="81"/>
      <c r="K234" s="81"/>
      <c r="L234" s="81"/>
      <c r="M234" s="49"/>
      <c r="N234" s="246" t="str">
        <f>IF(C234="","",'OPĆI DIO'!$C$1)</f>
        <v/>
      </c>
      <c r="O234" s="40" t="str">
        <f t="shared" si="42"/>
        <v/>
      </c>
      <c r="P234" s="40" t="str">
        <f t="shared" si="43"/>
        <v/>
      </c>
      <c r="Q234" s="40" t="str">
        <f t="shared" si="44"/>
        <v/>
      </c>
      <c r="R234" s="40" t="str">
        <f t="shared" si="45"/>
        <v/>
      </c>
      <c r="S234" s="40" t="str">
        <f t="shared" si="46"/>
        <v/>
      </c>
      <c r="AC234" s="236" t="s">
        <v>2306</v>
      </c>
      <c r="AD234" s="236" t="s">
        <v>4077</v>
      </c>
      <c r="AE234" s="40" t="s">
        <v>3943</v>
      </c>
      <c r="AF234" s="40" t="s">
        <v>3944</v>
      </c>
      <c r="AG234" s="40" t="s">
        <v>3949</v>
      </c>
      <c r="AH234" s="40" t="s">
        <v>3961</v>
      </c>
    </row>
    <row r="235" spans="1:34">
      <c r="A235" s="44" t="str">
        <f>IF(C235="","",VLOOKUP('OPĆI DIO'!$C$1,'OPĆI DIO'!$N$4:$W$137,10,FALSE))</f>
        <v/>
      </c>
      <c r="B235" s="44" t="str">
        <f>IF(C235="","",VLOOKUP('OPĆI DIO'!$C$1,'OPĆI DIO'!$N$4:$W$137,9,FALSE))</f>
        <v/>
      </c>
      <c r="C235" s="50"/>
      <c r="D235" s="45" t="str">
        <f t="shared" si="38"/>
        <v/>
      </c>
      <c r="E235" s="50"/>
      <c r="F235" s="45" t="str">
        <f t="shared" si="39"/>
        <v/>
      </c>
      <c r="G235" s="82"/>
      <c r="H235" s="45" t="str">
        <f t="shared" si="40"/>
        <v/>
      </c>
      <c r="I235" s="45" t="str">
        <f t="shared" si="41"/>
        <v/>
      </c>
      <c r="J235" s="81"/>
      <c r="K235" s="81"/>
      <c r="L235" s="81"/>
      <c r="M235" s="49"/>
      <c r="N235" s="246" t="str">
        <f>IF(C235="","",'OPĆI DIO'!$C$1)</f>
        <v/>
      </c>
      <c r="O235" s="40" t="str">
        <f t="shared" si="42"/>
        <v/>
      </c>
      <c r="P235" s="40" t="str">
        <f t="shared" si="43"/>
        <v/>
      </c>
      <c r="Q235" s="40" t="str">
        <f t="shared" si="44"/>
        <v/>
      </c>
      <c r="R235" s="40" t="str">
        <f t="shared" si="45"/>
        <v/>
      </c>
      <c r="S235" s="40" t="str">
        <f t="shared" si="46"/>
        <v/>
      </c>
      <c r="AC235" s="236" t="s">
        <v>4078</v>
      </c>
      <c r="AD235" s="236" t="s">
        <v>4079</v>
      </c>
      <c r="AE235" s="40" t="s">
        <v>3943</v>
      </c>
      <c r="AF235" s="40" t="s">
        <v>3944</v>
      </c>
      <c r="AG235" s="40" t="s">
        <v>3949</v>
      </c>
      <c r="AH235" s="40" t="s">
        <v>3961</v>
      </c>
    </row>
    <row r="236" spans="1:34">
      <c r="A236" s="44" t="str">
        <f>IF(C236="","",VLOOKUP('OPĆI DIO'!$C$1,'OPĆI DIO'!$N$4:$W$137,10,FALSE))</f>
        <v/>
      </c>
      <c r="B236" s="44" t="str">
        <f>IF(C236="","",VLOOKUP('OPĆI DIO'!$C$1,'OPĆI DIO'!$N$4:$W$137,9,FALSE))</f>
        <v/>
      </c>
      <c r="C236" s="50"/>
      <c r="D236" s="45" t="str">
        <f t="shared" si="38"/>
        <v/>
      </c>
      <c r="E236" s="50"/>
      <c r="F236" s="45" t="str">
        <f t="shared" si="39"/>
        <v/>
      </c>
      <c r="G236" s="82"/>
      <c r="H236" s="45" t="str">
        <f t="shared" si="40"/>
        <v/>
      </c>
      <c r="I236" s="45" t="str">
        <f t="shared" si="41"/>
        <v/>
      </c>
      <c r="J236" s="81"/>
      <c r="K236" s="81"/>
      <c r="L236" s="81"/>
      <c r="M236" s="49"/>
      <c r="N236" s="246" t="str">
        <f>IF(C236="","",'OPĆI DIO'!$C$1)</f>
        <v/>
      </c>
      <c r="O236" s="40" t="str">
        <f t="shared" si="42"/>
        <v/>
      </c>
      <c r="P236" s="40" t="str">
        <f t="shared" si="43"/>
        <v/>
      </c>
      <c r="Q236" s="40" t="str">
        <f t="shared" si="44"/>
        <v/>
      </c>
      <c r="R236" s="40" t="str">
        <f t="shared" si="45"/>
        <v/>
      </c>
      <c r="S236" s="40" t="str">
        <f t="shared" si="46"/>
        <v/>
      </c>
      <c r="AC236" s="236" t="s">
        <v>832</v>
      </c>
      <c r="AD236" s="236" t="s">
        <v>833</v>
      </c>
      <c r="AE236" s="40" t="s">
        <v>3923</v>
      </c>
      <c r="AF236" s="40" t="s">
        <v>3924</v>
      </c>
      <c r="AG236" s="40" t="s">
        <v>3949</v>
      </c>
      <c r="AH236" s="40" t="s">
        <v>3961</v>
      </c>
    </row>
    <row r="237" spans="1:34">
      <c r="A237" s="44" t="str">
        <f>IF(C237="","",VLOOKUP('OPĆI DIO'!$C$1,'OPĆI DIO'!$N$4:$W$137,10,FALSE))</f>
        <v/>
      </c>
      <c r="B237" s="44" t="str">
        <f>IF(C237="","",VLOOKUP('OPĆI DIO'!$C$1,'OPĆI DIO'!$N$4:$W$137,9,FALSE))</f>
        <v/>
      </c>
      <c r="C237" s="50"/>
      <c r="D237" s="45" t="str">
        <f t="shared" si="38"/>
        <v/>
      </c>
      <c r="E237" s="50"/>
      <c r="F237" s="45" t="str">
        <f t="shared" si="39"/>
        <v/>
      </c>
      <c r="G237" s="82"/>
      <c r="H237" s="45" t="str">
        <f t="shared" si="40"/>
        <v/>
      </c>
      <c r="I237" s="45" t="str">
        <f t="shared" si="41"/>
        <v/>
      </c>
      <c r="J237" s="81"/>
      <c r="K237" s="81"/>
      <c r="L237" s="81"/>
      <c r="M237" s="49"/>
      <c r="N237" s="246" t="str">
        <f>IF(C237="","",'OPĆI DIO'!$C$1)</f>
        <v/>
      </c>
      <c r="O237" s="40" t="str">
        <f t="shared" si="42"/>
        <v/>
      </c>
      <c r="P237" s="40" t="str">
        <f t="shared" si="43"/>
        <v/>
      </c>
      <c r="Q237" s="40" t="str">
        <f t="shared" si="44"/>
        <v/>
      </c>
      <c r="R237" s="40" t="str">
        <f t="shared" si="45"/>
        <v/>
      </c>
      <c r="S237" s="40" t="str">
        <f t="shared" si="46"/>
        <v/>
      </c>
      <c r="AC237" s="236" t="s">
        <v>834</v>
      </c>
      <c r="AD237" s="236" t="s">
        <v>1035</v>
      </c>
      <c r="AE237" s="40" t="s">
        <v>3923</v>
      </c>
      <c r="AF237" s="40" t="s">
        <v>3924</v>
      </c>
      <c r="AG237" s="40" t="s">
        <v>3949</v>
      </c>
      <c r="AH237" s="40" t="s">
        <v>3961</v>
      </c>
    </row>
    <row r="238" spans="1:34">
      <c r="A238" s="44" t="str">
        <f>IF(C238="","",VLOOKUP('OPĆI DIO'!$C$1,'OPĆI DIO'!$N$4:$W$137,10,FALSE))</f>
        <v/>
      </c>
      <c r="B238" s="44" t="str">
        <f>IF(C238="","",VLOOKUP('OPĆI DIO'!$C$1,'OPĆI DIO'!$N$4:$W$137,9,FALSE))</f>
        <v/>
      </c>
      <c r="C238" s="50"/>
      <c r="D238" s="45" t="str">
        <f t="shared" si="38"/>
        <v/>
      </c>
      <c r="E238" s="50"/>
      <c r="F238" s="45" t="str">
        <f t="shared" si="39"/>
        <v/>
      </c>
      <c r="G238" s="82"/>
      <c r="H238" s="45" t="str">
        <f t="shared" si="40"/>
        <v/>
      </c>
      <c r="I238" s="45" t="str">
        <f t="shared" si="41"/>
        <v/>
      </c>
      <c r="J238" s="81"/>
      <c r="K238" s="81"/>
      <c r="L238" s="81"/>
      <c r="M238" s="49"/>
      <c r="N238" s="246" t="str">
        <f>IF(C238="","",'OPĆI DIO'!$C$1)</f>
        <v/>
      </c>
      <c r="O238" s="40" t="str">
        <f t="shared" si="42"/>
        <v/>
      </c>
      <c r="P238" s="40" t="str">
        <f t="shared" si="43"/>
        <v/>
      </c>
      <c r="Q238" s="40" t="str">
        <f t="shared" si="44"/>
        <v/>
      </c>
      <c r="R238" s="40" t="str">
        <f t="shared" si="45"/>
        <v/>
      </c>
      <c r="S238" s="40" t="str">
        <f t="shared" si="46"/>
        <v/>
      </c>
      <c r="AC238" s="236" t="s">
        <v>4080</v>
      </c>
      <c r="AD238" s="236" t="s">
        <v>765</v>
      </c>
      <c r="AE238" s="40" t="s">
        <v>3923</v>
      </c>
      <c r="AF238" s="40" t="s">
        <v>3924</v>
      </c>
      <c r="AG238" s="40" t="s">
        <v>3947</v>
      </c>
      <c r="AH238" s="40" t="s">
        <v>3957</v>
      </c>
    </row>
    <row r="239" spans="1:34">
      <c r="A239" s="44" t="str">
        <f>IF(C239="","",VLOOKUP('OPĆI DIO'!$C$1,'OPĆI DIO'!$N$4:$W$137,10,FALSE))</f>
        <v/>
      </c>
      <c r="B239" s="44" t="str">
        <f>IF(C239="","",VLOOKUP('OPĆI DIO'!$C$1,'OPĆI DIO'!$N$4:$W$137,9,FALSE))</f>
        <v/>
      </c>
      <c r="C239" s="50"/>
      <c r="D239" s="45" t="str">
        <f t="shared" si="38"/>
        <v/>
      </c>
      <c r="E239" s="50"/>
      <c r="F239" s="45" t="str">
        <f t="shared" si="39"/>
        <v/>
      </c>
      <c r="G239" s="82"/>
      <c r="H239" s="45" t="str">
        <f t="shared" si="40"/>
        <v/>
      </c>
      <c r="I239" s="45" t="str">
        <f t="shared" si="41"/>
        <v/>
      </c>
      <c r="J239" s="81"/>
      <c r="K239" s="81"/>
      <c r="L239" s="81"/>
      <c r="M239" s="49"/>
      <c r="N239" s="246" t="str">
        <f>IF(C239="","",'OPĆI DIO'!$C$1)</f>
        <v/>
      </c>
      <c r="O239" s="40" t="str">
        <f t="shared" si="42"/>
        <v/>
      </c>
      <c r="P239" s="40" t="str">
        <f t="shared" si="43"/>
        <v/>
      </c>
      <c r="Q239" s="40" t="str">
        <f t="shared" si="44"/>
        <v/>
      </c>
      <c r="R239" s="40" t="str">
        <f t="shared" si="45"/>
        <v/>
      </c>
      <c r="S239" s="40" t="str">
        <f t="shared" si="46"/>
        <v/>
      </c>
      <c r="AC239" s="236" t="s">
        <v>837</v>
      </c>
      <c r="AD239" s="236" t="s">
        <v>838</v>
      </c>
      <c r="AE239" s="40" t="s">
        <v>3943</v>
      </c>
      <c r="AF239" s="40" t="s">
        <v>3944</v>
      </c>
      <c r="AG239" s="40" t="s">
        <v>3947</v>
      </c>
      <c r="AH239" s="40" t="s">
        <v>3957</v>
      </c>
    </row>
    <row r="240" spans="1:34">
      <c r="A240" s="44" t="str">
        <f>IF(C240="","",VLOOKUP('OPĆI DIO'!$C$1,'OPĆI DIO'!$N$4:$W$137,10,FALSE))</f>
        <v/>
      </c>
      <c r="B240" s="44" t="str">
        <f>IF(C240="","",VLOOKUP('OPĆI DIO'!$C$1,'OPĆI DIO'!$N$4:$W$137,9,FALSE))</f>
        <v/>
      </c>
      <c r="C240" s="50"/>
      <c r="D240" s="45" t="str">
        <f t="shared" si="38"/>
        <v/>
      </c>
      <c r="E240" s="50"/>
      <c r="F240" s="45" t="str">
        <f t="shared" si="39"/>
        <v/>
      </c>
      <c r="G240" s="82"/>
      <c r="H240" s="45" t="str">
        <f t="shared" si="40"/>
        <v/>
      </c>
      <c r="I240" s="45" t="str">
        <f t="shared" si="41"/>
        <v/>
      </c>
      <c r="J240" s="81"/>
      <c r="K240" s="81"/>
      <c r="L240" s="81"/>
      <c r="M240" s="49"/>
      <c r="N240" s="246" t="str">
        <f>IF(C240="","",'OPĆI DIO'!$C$1)</f>
        <v/>
      </c>
      <c r="O240" s="40" t="str">
        <f t="shared" si="42"/>
        <v/>
      </c>
      <c r="P240" s="40" t="str">
        <f t="shared" si="43"/>
        <v/>
      </c>
      <c r="Q240" s="40" t="str">
        <f t="shared" si="44"/>
        <v/>
      </c>
      <c r="R240" s="40" t="str">
        <f t="shared" si="45"/>
        <v/>
      </c>
      <c r="S240" s="40" t="str">
        <f t="shared" si="46"/>
        <v/>
      </c>
      <c r="AC240" s="236" t="s">
        <v>839</v>
      </c>
      <c r="AD240" s="236" t="s">
        <v>1034</v>
      </c>
      <c r="AE240" s="40" t="s">
        <v>3943</v>
      </c>
      <c r="AF240" s="40" t="s">
        <v>3944</v>
      </c>
      <c r="AG240" s="40" t="s">
        <v>3947</v>
      </c>
      <c r="AH240" s="40" t="s">
        <v>3957</v>
      </c>
    </row>
    <row r="241" spans="1:34">
      <c r="A241" s="44" t="str">
        <f>IF(C241="","",VLOOKUP('OPĆI DIO'!$C$1,'OPĆI DIO'!$N$4:$W$137,10,FALSE))</f>
        <v/>
      </c>
      <c r="B241" s="44" t="str">
        <f>IF(C241="","",VLOOKUP('OPĆI DIO'!$C$1,'OPĆI DIO'!$N$4:$W$137,9,FALSE))</f>
        <v/>
      </c>
      <c r="C241" s="50"/>
      <c r="D241" s="45" t="str">
        <f t="shared" si="38"/>
        <v/>
      </c>
      <c r="E241" s="50"/>
      <c r="F241" s="45" t="str">
        <f t="shared" si="39"/>
        <v/>
      </c>
      <c r="G241" s="82"/>
      <c r="H241" s="45" t="str">
        <f t="shared" si="40"/>
        <v/>
      </c>
      <c r="I241" s="45" t="str">
        <f t="shared" si="41"/>
        <v/>
      </c>
      <c r="J241" s="81"/>
      <c r="K241" s="81"/>
      <c r="L241" s="81"/>
      <c r="M241" s="49"/>
      <c r="N241" s="246" t="str">
        <f>IF(C241="","",'OPĆI DIO'!$C$1)</f>
        <v/>
      </c>
      <c r="O241" s="40" t="str">
        <f t="shared" si="42"/>
        <v/>
      </c>
      <c r="P241" s="40" t="str">
        <f t="shared" si="43"/>
        <v/>
      </c>
      <c r="Q241" s="40" t="str">
        <f t="shared" si="44"/>
        <v/>
      </c>
      <c r="R241" s="40" t="str">
        <f t="shared" si="45"/>
        <v/>
      </c>
      <c r="S241" s="40" t="str">
        <f t="shared" si="46"/>
        <v/>
      </c>
      <c r="AC241" s="236" t="s">
        <v>4081</v>
      </c>
      <c r="AD241" s="236" t="s">
        <v>765</v>
      </c>
      <c r="AE241" s="40" t="s">
        <v>3943</v>
      </c>
      <c r="AF241" s="40" t="s">
        <v>3944</v>
      </c>
      <c r="AG241" s="40" t="s">
        <v>3947</v>
      </c>
      <c r="AH241" s="40" t="s">
        <v>3957</v>
      </c>
    </row>
    <row r="242" spans="1:34">
      <c r="A242" s="44" t="str">
        <f>IF(C242="","",VLOOKUP('OPĆI DIO'!$C$1,'OPĆI DIO'!$N$4:$W$137,10,FALSE))</f>
        <v/>
      </c>
      <c r="B242" s="44" t="str">
        <f>IF(C242="","",VLOOKUP('OPĆI DIO'!$C$1,'OPĆI DIO'!$N$4:$W$137,9,FALSE))</f>
        <v/>
      </c>
      <c r="C242" s="50"/>
      <c r="D242" s="45" t="str">
        <f t="shared" si="38"/>
        <v/>
      </c>
      <c r="E242" s="50"/>
      <c r="F242" s="45" t="str">
        <f t="shared" si="39"/>
        <v/>
      </c>
      <c r="G242" s="82"/>
      <c r="H242" s="45" t="str">
        <f t="shared" si="40"/>
        <v/>
      </c>
      <c r="I242" s="45" t="str">
        <f t="shared" si="41"/>
        <v/>
      </c>
      <c r="J242" s="81"/>
      <c r="K242" s="81"/>
      <c r="L242" s="81"/>
      <c r="M242" s="49"/>
      <c r="N242" s="246" t="str">
        <f>IF(C242="","",'OPĆI DIO'!$C$1)</f>
        <v/>
      </c>
      <c r="O242" s="40" t="str">
        <f t="shared" si="42"/>
        <v/>
      </c>
      <c r="P242" s="40" t="str">
        <f t="shared" si="43"/>
        <v/>
      </c>
      <c r="Q242" s="40" t="str">
        <f t="shared" si="44"/>
        <v/>
      </c>
      <c r="R242" s="40" t="str">
        <f t="shared" si="45"/>
        <v/>
      </c>
      <c r="S242" s="40" t="str">
        <f t="shared" si="46"/>
        <v/>
      </c>
      <c r="AC242" s="236" t="s">
        <v>840</v>
      </c>
      <c r="AD242" s="236" t="s">
        <v>841</v>
      </c>
      <c r="AE242" s="40" t="s">
        <v>3943</v>
      </c>
      <c r="AF242" s="40" t="s">
        <v>3944</v>
      </c>
      <c r="AG242" s="40" t="s">
        <v>3947</v>
      </c>
      <c r="AH242" s="40" t="s">
        <v>3957</v>
      </c>
    </row>
    <row r="243" spans="1:34">
      <c r="A243" s="44" t="str">
        <f>IF(C243="","",VLOOKUP('OPĆI DIO'!$C$1,'OPĆI DIO'!$N$4:$W$137,10,FALSE))</f>
        <v/>
      </c>
      <c r="B243" s="44" t="str">
        <f>IF(C243="","",VLOOKUP('OPĆI DIO'!$C$1,'OPĆI DIO'!$N$4:$W$137,9,FALSE))</f>
        <v/>
      </c>
      <c r="C243" s="50"/>
      <c r="D243" s="45" t="str">
        <f t="shared" si="38"/>
        <v/>
      </c>
      <c r="E243" s="50"/>
      <c r="F243" s="45" t="str">
        <f t="shared" si="39"/>
        <v/>
      </c>
      <c r="G243" s="82"/>
      <c r="H243" s="45" t="str">
        <f t="shared" si="40"/>
        <v/>
      </c>
      <c r="I243" s="45" t="str">
        <f t="shared" si="41"/>
        <v/>
      </c>
      <c r="J243" s="81"/>
      <c r="K243" s="81"/>
      <c r="L243" s="81"/>
      <c r="M243" s="49"/>
      <c r="N243" s="246" t="str">
        <f>IF(C243="","",'OPĆI DIO'!$C$1)</f>
        <v/>
      </c>
      <c r="O243" s="40" t="str">
        <f t="shared" si="42"/>
        <v/>
      </c>
      <c r="P243" s="40" t="str">
        <f t="shared" si="43"/>
        <v/>
      </c>
      <c r="Q243" s="40" t="str">
        <f t="shared" si="44"/>
        <v/>
      </c>
      <c r="R243" s="40" t="str">
        <f t="shared" si="45"/>
        <v/>
      </c>
      <c r="S243" s="40" t="str">
        <f t="shared" si="46"/>
        <v/>
      </c>
      <c r="AC243" s="236" t="s">
        <v>842</v>
      </c>
      <c r="AD243" s="236" t="s">
        <v>843</v>
      </c>
      <c r="AE243" s="40" t="s">
        <v>3943</v>
      </c>
      <c r="AF243" s="40" t="s">
        <v>3944</v>
      </c>
      <c r="AG243" s="40" t="s">
        <v>3947</v>
      </c>
      <c r="AH243" s="40" t="s">
        <v>3957</v>
      </c>
    </row>
    <row r="244" spans="1:34">
      <c r="A244" s="44" t="str">
        <f>IF(C244="","",VLOOKUP('OPĆI DIO'!$C$1,'OPĆI DIO'!$N$4:$W$137,10,FALSE))</f>
        <v/>
      </c>
      <c r="B244" s="44" t="str">
        <f>IF(C244="","",VLOOKUP('OPĆI DIO'!$C$1,'OPĆI DIO'!$N$4:$W$137,9,FALSE))</f>
        <v/>
      </c>
      <c r="C244" s="50"/>
      <c r="D244" s="45" t="str">
        <f t="shared" si="38"/>
        <v/>
      </c>
      <c r="E244" s="50"/>
      <c r="F244" s="45" t="str">
        <f t="shared" si="39"/>
        <v/>
      </c>
      <c r="G244" s="82"/>
      <c r="H244" s="45" t="str">
        <f t="shared" si="40"/>
        <v/>
      </c>
      <c r="I244" s="45" t="str">
        <f t="shared" si="41"/>
        <v/>
      </c>
      <c r="J244" s="81"/>
      <c r="K244" s="81"/>
      <c r="L244" s="81"/>
      <c r="M244" s="49"/>
      <c r="N244" s="246" t="str">
        <f>IF(C244="","",'OPĆI DIO'!$C$1)</f>
        <v/>
      </c>
      <c r="O244" s="40" t="str">
        <f t="shared" si="42"/>
        <v/>
      </c>
      <c r="P244" s="40" t="str">
        <f t="shared" si="43"/>
        <v/>
      </c>
      <c r="Q244" s="40" t="str">
        <f t="shared" si="44"/>
        <v/>
      </c>
      <c r="R244" s="40" t="str">
        <f t="shared" si="45"/>
        <v/>
      </c>
      <c r="S244" s="40" t="str">
        <f t="shared" si="46"/>
        <v/>
      </c>
      <c r="AC244" s="236" t="s">
        <v>2307</v>
      </c>
      <c r="AD244" s="236" t="s">
        <v>4082</v>
      </c>
      <c r="AE244" s="40" t="s">
        <v>3943</v>
      </c>
      <c r="AF244" s="40" t="s">
        <v>3944</v>
      </c>
      <c r="AG244" s="40" t="s">
        <v>3947</v>
      </c>
      <c r="AH244" s="40" t="s">
        <v>3957</v>
      </c>
    </row>
    <row r="245" spans="1:34">
      <c r="A245" s="44" t="str">
        <f>IF(C245="","",VLOOKUP('OPĆI DIO'!$C$1,'OPĆI DIO'!$N$4:$W$137,10,FALSE))</f>
        <v/>
      </c>
      <c r="B245" s="44" t="str">
        <f>IF(C245="","",VLOOKUP('OPĆI DIO'!$C$1,'OPĆI DIO'!$N$4:$W$137,9,FALSE))</f>
        <v/>
      </c>
      <c r="C245" s="50"/>
      <c r="D245" s="45" t="str">
        <f t="shared" si="38"/>
        <v/>
      </c>
      <c r="E245" s="50"/>
      <c r="F245" s="45" t="str">
        <f t="shared" si="39"/>
        <v/>
      </c>
      <c r="G245" s="82"/>
      <c r="H245" s="45" t="str">
        <f t="shared" si="40"/>
        <v/>
      </c>
      <c r="I245" s="45" t="str">
        <f t="shared" si="41"/>
        <v/>
      </c>
      <c r="J245" s="81"/>
      <c r="K245" s="81"/>
      <c r="L245" s="81"/>
      <c r="M245" s="49"/>
      <c r="N245" s="246" t="str">
        <f>IF(C245="","",'OPĆI DIO'!$C$1)</f>
        <v/>
      </c>
      <c r="O245" s="40" t="str">
        <f t="shared" si="42"/>
        <v/>
      </c>
      <c r="P245" s="40" t="str">
        <f t="shared" si="43"/>
        <v/>
      </c>
      <c r="Q245" s="40" t="str">
        <f t="shared" si="44"/>
        <v/>
      </c>
      <c r="R245" s="40" t="str">
        <f t="shared" si="45"/>
        <v/>
      </c>
      <c r="S245" s="40" t="str">
        <f t="shared" si="46"/>
        <v/>
      </c>
      <c r="AC245" s="236" t="s">
        <v>4083</v>
      </c>
      <c r="AD245" s="236" t="s">
        <v>4079</v>
      </c>
      <c r="AE245" s="40" t="s">
        <v>3943</v>
      </c>
      <c r="AF245" s="40" t="s">
        <v>3944</v>
      </c>
      <c r="AG245" s="40" t="s">
        <v>3947</v>
      </c>
      <c r="AH245" s="40" t="s">
        <v>3957</v>
      </c>
    </row>
    <row r="246" spans="1:34">
      <c r="A246" s="44" t="str">
        <f>IF(C246="","",VLOOKUP('OPĆI DIO'!$C$1,'OPĆI DIO'!$N$4:$W$137,10,FALSE))</f>
        <v/>
      </c>
      <c r="B246" s="44" t="str">
        <f>IF(C246="","",VLOOKUP('OPĆI DIO'!$C$1,'OPĆI DIO'!$N$4:$W$137,9,FALSE))</f>
        <v/>
      </c>
      <c r="C246" s="50"/>
      <c r="D246" s="45" t="str">
        <f t="shared" si="38"/>
        <v/>
      </c>
      <c r="E246" s="50"/>
      <c r="F246" s="45" t="str">
        <f t="shared" si="39"/>
        <v/>
      </c>
      <c r="G246" s="82"/>
      <c r="H246" s="45" t="str">
        <f t="shared" si="40"/>
        <v/>
      </c>
      <c r="I246" s="45" t="str">
        <f t="shared" si="41"/>
        <v/>
      </c>
      <c r="J246" s="81"/>
      <c r="K246" s="81"/>
      <c r="L246" s="81"/>
      <c r="M246" s="49"/>
      <c r="N246" s="246" t="str">
        <f>IF(C246="","",'OPĆI DIO'!$C$1)</f>
        <v/>
      </c>
      <c r="O246" s="40" t="str">
        <f t="shared" si="42"/>
        <v/>
      </c>
      <c r="P246" s="40" t="str">
        <f t="shared" si="43"/>
        <v/>
      </c>
      <c r="Q246" s="40" t="str">
        <f t="shared" si="44"/>
        <v/>
      </c>
      <c r="R246" s="40" t="str">
        <f t="shared" si="45"/>
        <v/>
      </c>
      <c r="S246" s="40" t="str">
        <f t="shared" si="46"/>
        <v/>
      </c>
      <c r="AC246" s="236" t="s">
        <v>4084</v>
      </c>
      <c r="AD246" s="236" t="s">
        <v>4085</v>
      </c>
      <c r="AE246" s="40" t="s">
        <v>3925</v>
      </c>
      <c r="AF246" s="40" t="s">
        <v>3926</v>
      </c>
      <c r="AG246" s="40" t="s">
        <v>3947</v>
      </c>
      <c r="AH246" s="40" t="s">
        <v>3955</v>
      </c>
    </row>
    <row r="247" spans="1:34">
      <c r="A247" s="44" t="str">
        <f>IF(C247="","",VLOOKUP('OPĆI DIO'!$C$1,'OPĆI DIO'!$N$4:$W$137,10,FALSE))</f>
        <v/>
      </c>
      <c r="B247" s="44" t="str">
        <f>IF(C247="","",VLOOKUP('OPĆI DIO'!$C$1,'OPĆI DIO'!$N$4:$W$137,9,FALSE))</f>
        <v/>
      </c>
      <c r="C247" s="50"/>
      <c r="D247" s="45" t="str">
        <f t="shared" si="38"/>
        <v/>
      </c>
      <c r="E247" s="50"/>
      <c r="F247" s="45" t="str">
        <f t="shared" si="39"/>
        <v/>
      </c>
      <c r="G247" s="82"/>
      <c r="H247" s="45" t="str">
        <f t="shared" si="40"/>
        <v/>
      </c>
      <c r="I247" s="45" t="str">
        <f t="shared" si="41"/>
        <v/>
      </c>
      <c r="J247" s="81"/>
      <c r="K247" s="81"/>
      <c r="L247" s="81"/>
      <c r="M247" s="49"/>
      <c r="N247" s="246" t="str">
        <f>IF(C247="","",'OPĆI DIO'!$C$1)</f>
        <v/>
      </c>
      <c r="O247" s="40" t="str">
        <f t="shared" si="42"/>
        <v/>
      </c>
      <c r="P247" s="40" t="str">
        <f t="shared" si="43"/>
        <v/>
      </c>
      <c r="Q247" s="40" t="str">
        <f t="shared" si="44"/>
        <v/>
      </c>
      <c r="R247" s="40" t="str">
        <f t="shared" si="45"/>
        <v/>
      </c>
      <c r="S247" s="40" t="str">
        <f t="shared" si="46"/>
        <v/>
      </c>
      <c r="AC247" s="236" t="s">
        <v>846</v>
      </c>
      <c r="AD247" s="236" t="s">
        <v>4086</v>
      </c>
      <c r="AE247" s="40" t="s">
        <v>3925</v>
      </c>
      <c r="AF247" s="40" t="s">
        <v>3926</v>
      </c>
      <c r="AG247" s="40" t="s">
        <v>3949</v>
      </c>
      <c r="AH247" s="40" t="s">
        <v>3950</v>
      </c>
    </row>
    <row r="248" spans="1:34">
      <c r="A248" s="44" t="str">
        <f>IF(C248="","",VLOOKUP('OPĆI DIO'!$C$1,'OPĆI DIO'!$N$4:$W$137,10,FALSE))</f>
        <v/>
      </c>
      <c r="B248" s="44" t="str">
        <f>IF(C248="","",VLOOKUP('OPĆI DIO'!$C$1,'OPĆI DIO'!$N$4:$W$137,9,FALSE))</f>
        <v/>
      </c>
      <c r="C248" s="50"/>
      <c r="D248" s="45" t="str">
        <f t="shared" si="38"/>
        <v/>
      </c>
      <c r="E248" s="50"/>
      <c r="F248" s="45" t="str">
        <f t="shared" si="39"/>
        <v/>
      </c>
      <c r="G248" s="82"/>
      <c r="H248" s="45" t="str">
        <f t="shared" si="40"/>
        <v/>
      </c>
      <c r="I248" s="45" t="str">
        <f t="shared" si="41"/>
        <v/>
      </c>
      <c r="J248" s="81"/>
      <c r="K248" s="81"/>
      <c r="L248" s="81"/>
      <c r="M248" s="49"/>
      <c r="N248" s="246" t="str">
        <f>IF(C248="","",'OPĆI DIO'!$C$1)</f>
        <v/>
      </c>
      <c r="O248" s="40" t="str">
        <f t="shared" si="42"/>
        <v/>
      </c>
      <c r="P248" s="40" t="str">
        <f t="shared" si="43"/>
        <v/>
      </c>
      <c r="Q248" s="40" t="str">
        <f t="shared" si="44"/>
        <v/>
      </c>
      <c r="R248" s="40" t="str">
        <f t="shared" si="45"/>
        <v/>
      </c>
      <c r="S248" s="40" t="str">
        <f t="shared" si="46"/>
        <v/>
      </c>
      <c r="AC248" s="236" t="s">
        <v>4087</v>
      </c>
      <c r="AD248" s="236" t="s">
        <v>4057</v>
      </c>
      <c r="AE248" s="40" t="s">
        <v>3925</v>
      </c>
      <c r="AF248" s="40" t="s">
        <v>3926</v>
      </c>
      <c r="AG248" s="40" t="s">
        <v>3947</v>
      </c>
      <c r="AH248" s="40" t="s">
        <v>3955</v>
      </c>
    </row>
    <row r="249" spans="1:34">
      <c r="A249" s="44" t="str">
        <f>IF(C249="","",VLOOKUP('OPĆI DIO'!$C$1,'OPĆI DIO'!$N$4:$W$137,10,FALSE))</f>
        <v/>
      </c>
      <c r="B249" s="44" t="str">
        <f>IF(C249="","",VLOOKUP('OPĆI DIO'!$C$1,'OPĆI DIO'!$N$4:$W$137,9,FALSE))</f>
        <v/>
      </c>
      <c r="C249" s="50"/>
      <c r="D249" s="45" t="str">
        <f t="shared" si="38"/>
        <v/>
      </c>
      <c r="E249" s="50"/>
      <c r="F249" s="45" t="str">
        <f t="shared" si="39"/>
        <v/>
      </c>
      <c r="G249" s="82"/>
      <c r="H249" s="45" t="str">
        <f t="shared" si="40"/>
        <v/>
      </c>
      <c r="I249" s="45" t="str">
        <f t="shared" si="41"/>
        <v/>
      </c>
      <c r="J249" s="81"/>
      <c r="K249" s="81"/>
      <c r="L249" s="81"/>
      <c r="M249" s="49"/>
      <c r="N249" s="246" t="str">
        <f>IF(C249="","",'OPĆI DIO'!$C$1)</f>
        <v/>
      </c>
      <c r="O249" s="40" t="str">
        <f t="shared" si="42"/>
        <v/>
      </c>
      <c r="P249" s="40" t="str">
        <f t="shared" si="43"/>
        <v/>
      </c>
      <c r="Q249" s="40" t="str">
        <f t="shared" si="44"/>
        <v/>
      </c>
      <c r="R249" s="40" t="str">
        <f t="shared" si="45"/>
        <v/>
      </c>
      <c r="S249" s="40" t="str">
        <f t="shared" si="46"/>
        <v/>
      </c>
      <c r="AC249" s="236" t="s">
        <v>847</v>
      </c>
      <c r="AD249" s="236" t="s">
        <v>848</v>
      </c>
      <c r="AE249" s="40" t="s">
        <v>3925</v>
      </c>
      <c r="AF249" s="40" t="s">
        <v>3926</v>
      </c>
      <c r="AG249" s="40" t="s">
        <v>3947</v>
      </c>
      <c r="AH249" s="40" t="s">
        <v>3955</v>
      </c>
    </row>
    <row r="250" spans="1:34">
      <c r="A250" s="44" t="str">
        <f>IF(C250="","",VLOOKUP('OPĆI DIO'!$C$1,'OPĆI DIO'!$N$4:$W$137,10,FALSE))</f>
        <v/>
      </c>
      <c r="B250" s="44" t="str">
        <f>IF(C250="","",VLOOKUP('OPĆI DIO'!$C$1,'OPĆI DIO'!$N$4:$W$137,9,FALSE))</f>
        <v/>
      </c>
      <c r="C250" s="50"/>
      <c r="D250" s="45" t="str">
        <f t="shared" si="38"/>
        <v/>
      </c>
      <c r="E250" s="50"/>
      <c r="F250" s="45" t="str">
        <f t="shared" si="39"/>
        <v/>
      </c>
      <c r="G250" s="82"/>
      <c r="H250" s="45" t="str">
        <f t="shared" si="40"/>
        <v/>
      </c>
      <c r="I250" s="45" t="str">
        <f t="shared" si="41"/>
        <v/>
      </c>
      <c r="J250" s="81"/>
      <c r="K250" s="81"/>
      <c r="L250" s="81"/>
      <c r="M250" s="49"/>
      <c r="N250" s="246" t="str">
        <f>IF(C250="","",'OPĆI DIO'!$C$1)</f>
        <v/>
      </c>
      <c r="O250" s="40" t="str">
        <f t="shared" si="42"/>
        <v/>
      </c>
      <c r="P250" s="40" t="str">
        <f t="shared" si="43"/>
        <v/>
      </c>
      <c r="Q250" s="40" t="str">
        <f t="shared" si="44"/>
        <v/>
      </c>
      <c r="R250" s="40" t="str">
        <f t="shared" si="45"/>
        <v/>
      </c>
      <c r="S250" s="40" t="str">
        <f t="shared" si="46"/>
        <v/>
      </c>
      <c r="AC250" s="236" t="s">
        <v>849</v>
      </c>
      <c r="AD250" s="236" t="s">
        <v>4088</v>
      </c>
      <c r="AE250" s="40" t="s">
        <v>3925</v>
      </c>
      <c r="AF250" s="40" t="s">
        <v>3926</v>
      </c>
      <c r="AG250" s="40" t="s">
        <v>3947</v>
      </c>
      <c r="AH250" s="40" t="s">
        <v>3955</v>
      </c>
    </row>
    <row r="251" spans="1:34">
      <c r="A251" s="44" t="str">
        <f>IF(C251="","",VLOOKUP('OPĆI DIO'!$C$1,'OPĆI DIO'!$N$4:$W$137,10,FALSE))</f>
        <v/>
      </c>
      <c r="B251" s="44" t="str">
        <f>IF(C251="","",VLOOKUP('OPĆI DIO'!$C$1,'OPĆI DIO'!$N$4:$W$137,9,FALSE))</f>
        <v/>
      </c>
      <c r="C251" s="50"/>
      <c r="D251" s="45" t="str">
        <f t="shared" si="38"/>
        <v/>
      </c>
      <c r="E251" s="50"/>
      <c r="F251" s="45" t="str">
        <f t="shared" si="39"/>
        <v/>
      </c>
      <c r="G251" s="82"/>
      <c r="H251" s="45" t="str">
        <f t="shared" si="40"/>
        <v/>
      </c>
      <c r="I251" s="45" t="str">
        <f t="shared" si="41"/>
        <v/>
      </c>
      <c r="J251" s="81"/>
      <c r="K251" s="81"/>
      <c r="L251" s="81"/>
      <c r="M251" s="49"/>
      <c r="N251" s="246" t="str">
        <f>IF(C251="","",'OPĆI DIO'!$C$1)</f>
        <v/>
      </c>
      <c r="O251" s="40" t="str">
        <f t="shared" si="42"/>
        <v/>
      </c>
      <c r="P251" s="40" t="str">
        <f t="shared" si="43"/>
        <v/>
      </c>
      <c r="Q251" s="40" t="str">
        <f t="shared" si="44"/>
        <v/>
      </c>
      <c r="R251" s="40" t="str">
        <f t="shared" si="45"/>
        <v/>
      </c>
      <c r="S251" s="40" t="str">
        <f t="shared" si="46"/>
        <v/>
      </c>
      <c r="AC251" s="236" t="s">
        <v>850</v>
      </c>
      <c r="AD251" s="236" t="s">
        <v>851</v>
      </c>
      <c r="AE251" s="40" t="s">
        <v>3925</v>
      </c>
      <c r="AF251" s="40" t="s">
        <v>3926</v>
      </c>
      <c r="AG251" s="40" t="s">
        <v>3947</v>
      </c>
      <c r="AH251" s="40" t="s">
        <v>3955</v>
      </c>
    </row>
    <row r="252" spans="1:34">
      <c r="A252" s="44" t="str">
        <f>IF(C252="","",VLOOKUP('OPĆI DIO'!$C$1,'OPĆI DIO'!$N$4:$W$137,10,FALSE))</f>
        <v/>
      </c>
      <c r="B252" s="44" t="str">
        <f>IF(C252="","",VLOOKUP('OPĆI DIO'!$C$1,'OPĆI DIO'!$N$4:$W$137,9,FALSE))</f>
        <v/>
      </c>
      <c r="C252" s="50"/>
      <c r="D252" s="45" t="str">
        <f t="shared" si="38"/>
        <v/>
      </c>
      <c r="E252" s="50"/>
      <c r="F252" s="45" t="str">
        <f t="shared" si="39"/>
        <v/>
      </c>
      <c r="G252" s="82"/>
      <c r="H252" s="45" t="str">
        <f t="shared" si="40"/>
        <v/>
      </c>
      <c r="I252" s="45" t="str">
        <f t="shared" si="41"/>
        <v/>
      </c>
      <c r="J252" s="81"/>
      <c r="K252" s="81"/>
      <c r="L252" s="81"/>
      <c r="M252" s="49"/>
      <c r="N252" s="246" t="str">
        <f>IF(C252="","",'OPĆI DIO'!$C$1)</f>
        <v/>
      </c>
      <c r="O252" s="40" t="str">
        <f t="shared" si="42"/>
        <v/>
      </c>
      <c r="P252" s="40" t="str">
        <f t="shared" si="43"/>
        <v/>
      </c>
      <c r="Q252" s="40" t="str">
        <f t="shared" si="44"/>
        <v/>
      </c>
      <c r="R252" s="40" t="str">
        <f t="shared" si="45"/>
        <v/>
      </c>
      <c r="S252" s="40" t="str">
        <f t="shared" si="46"/>
        <v/>
      </c>
      <c r="AC252" s="236" t="s">
        <v>852</v>
      </c>
      <c r="AD252" s="236" t="s">
        <v>853</v>
      </c>
      <c r="AE252" s="40" t="s">
        <v>3925</v>
      </c>
      <c r="AF252" s="40" t="s">
        <v>3926</v>
      </c>
      <c r="AG252" s="40" t="s">
        <v>3947</v>
      </c>
      <c r="AH252" s="40" t="s">
        <v>3955</v>
      </c>
    </row>
    <row r="253" spans="1:34">
      <c r="A253" s="44" t="str">
        <f>IF(C253="","",VLOOKUP('OPĆI DIO'!$C$1,'OPĆI DIO'!$N$4:$W$137,10,FALSE))</f>
        <v/>
      </c>
      <c r="B253" s="44" t="str">
        <f>IF(C253="","",VLOOKUP('OPĆI DIO'!$C$1,'OPĆI DIO'!$N$4:$W$137,9,FALSE))</f>
        <v/>
      </c>
      <c r="C253" s="50"/>
      <c r="D253" s="45" t="str">
        <f t="shared" si="38"/>
        <v/>
      </c>
      <c r="E253" s="50"/>
      <c r="F253" s="45" t="str">
        <f t="shared" si="39"/>
        <v/>
      </c>
      <c r="G253" s="82"/>
      <c r="H253" s="45" t="str">
        <f t="shared" si="40"/>
        <v/>
      </c>
      <c r="I253" s="45" t="str">
        <f t="shared" si="41"/>
        <v/>
      </c>
      <c r="J253" s="81"/>
      <c r="K253" s="81"/>
      <c r="L253" s="81"/>
      <c r="M253" s="49"/>
      <c r="N253" s="246" t="str">
        <f>IF(C253="","",'OPĆI DIO'!$C$1)</f>
        <v/>
      </c>
      <c r="O253" s="40" t="str">
        <f t="shared" si="42"/>
        <v/>
      </c>
      <c r="P253" s="40" t="str">
        <f t="shared" si="43"/>
        <v/>
      </c>
      <c r="Q253" s="40" t="str">
        <f t="shared" si="44"/>
        <v/>
      </c>
      <c r="R253" s="40" t="str">
        <f t="shared" si="45"/>
        <v/>
      </c>
      <c r="S253" s="40" t="str">
        <f t="shared" si="46"/>
        <v/>
      </c>
      <c r="AC253" s="236" t="s">
        <v>1221</v>
      </c>
      <c r="AD253" s="236" t="s">
        <v>677</v>
      </c>
      <c r="AE253" s="40" t="s">
        <v>3925</v>
      </c>
      <c r="AF253" s="40" t="s">
        <v>3926</v>
      </c>
      <c r="AG253" s="40" t="s">
        <v>3947</v>
      </c>
      <c r="AH253" s="40" t="s">
        <v>3955</v>
      </c>
    </row>
    <row r="254" spans="1:34">
      <c r="A254" s="44" t="str">
        <f>IF(C254="","",VLOOKUP('OPĆI DIO'!$C$1,'OPĆI DIO'!$N$4:$W$137,10,FALSE))</f>
        <v/>
      </c>
      <c r="B254" s="44" t="str">
        <f>IF(C254="","",VLOOKUP('OPĆI DIO'!$C$1,'OPĆI DIO'!$N$4:$W$137,9,FALSE))</f>
        <v/>
      </c>
      <c r="C254" s="50"/>
      <c r="D254" s="45" t="str">
        <f t="shared" si="38"/>
        <v/>
      </c>
      <c r="E254" s="50"/>
      <c r="F254" s="45" t="str">
        <f t="shared" si="39"/>
        <v/>
      </c>
      <c r="G254" s="82"/>
      <c r="H254" s="45" t="str">
        <f t="shared" si="40"/>
        <v/>
      </c>
      <c r="I254" s="45" t="str">
        <f t="shared" si="41"/>
        <v/>
      </c>
      <c r="J254" s="81"/>
      <c r="K254" s="81"/>
      <c r="L254" s="81"/>
      <c r="M254" s="49"/>
      <c r="N254" s="246" t="str">
        <f>IF(C254="","",'OPĆI DIO'!$C$1)</f>
        <v/>
      </c>
      <c r="O254" s="40" t="str">
        <f t="shared" si="42"/>
        <v/>
      </c>
      <c r="P254" s="40" t="str">
        <f t="shared" si="43"/>
        <v/>
      </c>
      <c r="Q254" s="40" t="str">
        <f t="shared" si="44"/>
        <v/>
      </c>
      <c r="R254" s="40" t="str">
        <f t="shared" si="45"/>
        <v/>
      </c>
      <c r="S254" s="40" t="str">
        <f t="shared" si="46"/>
        <v/>
      </c>
      <c r="AC254" s="236" t="s">
        <v>856</v>
      </c>
      <c r="AD254" s="236" t="s">
        <v>857</v>
      </c>
      <c r="AE254" s="40" t="s">
        <v>3929</v>
      </c>
      <c r="AF254" s="40" t="s">
        <v>3930</v>
      </c>
      <c r="AG254" s="40" t="s">
        <v>3947</v>
      </c>
      <c r="AH254" s="40" t="s">
        <v>3955</v>
      </c>
    </row>
    <row r="255" spans="1:34">
      <c r="A255" s="44" t="str">
        <f>IF(C255="","",VLOOKUP('OPĆI DIO'!$C$1,'OPĆI DIO'!$N$4:$W$137,10,FALSE))</f>
        <v/>
      </c>
      <c r="B255" s="44" t="str">
        <f>IF(C255="","",VLOOKUP('OPĆI DIO'!$C$1,'OPĆI DIO'!$N$4:$W$137,9,FALSE))</f>
        <v/>
      </c>
      <c r="C255" s="50"/>
      <c r="D255" s="45" t="str">
        <f t="shared" si="38"/>
        <v/>
      </c>
      <c r="E255" s="50"/>
      <c r="F255" s="45" t="str">
        <f t="shared" si="39"/>
        <v/>
      </c>
      <c r="G255" s="82"/>
      <c r="H255" s="45" t="str">
        <f t="shared" si="40"/>
        <v/>
      </c>
      <c r="I255" s="45" t="str">
        <f t="shared" si="41"/>
        <v/>
      </c>
      <c r="J255" s="81"/>
      <c r="K255" s="81"/>
      <c r="L255" s="81"/>
      <c r="M255" s="49"/>
      <c r="N255" s="246" t="str">
        <f>IF(C255="","",'OPĆI DIO'!$C$1)</f>
        <v/>
      </c>
      <c r="O255" s="40" t="str">
        <f t="shared" si="42"/>
        <v/>
      </c>
      <c r="P255" s="40" t="str">
        <f t="shared" si="43"/>
        <v/>
      </c>
      <c r="Q255" s="40" t="str">
        <f t="shared" si="44"/>
        <v/>
      </c>
      <c r="R255" s="40" t="str">
        <f t="shared" si="45"/>
        <v/>
      </c>
      <c r="S255" s="40" t="str">
        <f t="shared" si="46"/>
        <v/>
      </c>
      <c r="AC255" s="236" t="s">
        <v>859</v>
      </c>
      <c r="AD255" s="236" t="s">
        <v>860</v>
      </c>
      <c r="AE255" s="40" t="s">
        <v>3929</v>
      </c>
      <c r="AF255" s="40" t="s">
        <v>3930</v>
      </c>
      <c r="AG255" s="40" t="s">
        <v>3947</v>
      </c>
      <c r="AH255" s="40" t="s">
        <v>3955</v>
      </c>
    </row>
    <row r="256" spans="1:34">
      <c r="A256" s="44" t="str">
        <f>IF(C256="","",VLOOKUP('OPĆI DIO'!$C$1,'OPĆI DIO'!$N$4:$W$137,10,FALSE))</f>
        <v/>
      </c>
      <c r="B256" s="44" t="str">
        <f>IF(C256="","",VLOOKUP('OPĆI DIO'!$C$1,'OPĆI DIO'!$N$4:$W$137,9,FALSE))</f>
        <v/>
      </c>
      <c r="C256" s="50"/>
      <c r="D256" s="45" t="str">
        <f t="shared" si="38"/>
        <v/>
      </c>
      <c r="E256" s="50"/>
      <c r="F256" s="45" t="str">
        <f t="shared" si="39"/>
        <v/>
      </c>
      <c r="G256" s="82"/>
      <c r="H256" s="45" t="str">
        <f t="shared" si="40"/>
        <v/>
      </c>
      <c r="I256" s="45" t="str">
        <f t="shared" si="41"/>
        <v/>
      </c>
      <c r="J256" s="81"/>
      <c r="K256" s="81"/>
      <c r="L256" s="81"/>
      <c r="M256" s="49"/>
      <c r="N256" s="246" t="str">
        <f>IF(C256="","",'OPĆI DIO'!$C$1)</f>
        <v/>
      </c>
      <c r="O256" s="40" t="str">
        <f t="shared" si="42"/>
        <v/>
      </c>
      <c r="P256" s="40" t="str">
        <f t="shared" si="43"/>
        <v/>
      </c>
      <c r="Q256" s="40" t="str">
        <f t="shared" si="44"/>
        <v/>
      </c>
      <c r="R256" s="40" t="str">
        <f t="shared" si="45"/>
        <v/>
      </c>
      <c r="S256" s="40" t="str">
        <f t="shared" si="46"/>
        <v/>
      </c>
      <c r="AC256" s="236" t="s">
        <v>861</v>
      </c>
      <c r="AD256" s="236" t="s">
        <v>862</v>
      </c>
      <c r="AE256" s="40" t="s">
        <v>3929</v>
      </c>
      <c r="AF256" s="40" t="s">
        <v>3930</v>
      </c>
      <c r="AG256" s="40" t="s">
        <v>3947</v>
      </c>
      <c r="AH256" s="40" t="s">
        <v>3955</v>
      </c>
    </row>
    <row r="257" spans="1:34">
      <c r="A257" s="44" t="str">
        <f>IF(C257="","",VLOOKUP('OPĆI DIO'!$C$1,'OPĆI DIO'!$N$4:$W$137,10,FALSE))</f>
        <v/>
      </c>
      <c r="B257" s="44" t="str">
        <f>IF(C257="","",VLOOKUP('OPĆI DIO'!$C$1,'OPĆI DIO'!$N$4:$W$137,9,FALSE))</f>
        <v/>
      </c>
      <c r="C257" s="50"/>
      <c r="D257" s="45" t="str">
        <f t="shared" si="38"/>
        <v/>
      </c>
      <c r="E257" s="50"/>
      <c r="F257" s="45" t="str">
        <f t="shared" si="39"/>
        <v/>
      </c>
      <c r="G257" s="82"/>
      <c r="H257" s="45" t="str">
        <f t="shared" si="40"/>
        <v/>
      </c>
      <c r="I257" s="45" t="str">
        <f t="shared" si="41"/>
        <v/>
      </c>
      <c r="J257" s="81"/>
      <c r="K257" s="81"/>
      <c r="L257" s="81"/>
      <c r="M257" s="49"/>
      <c r="N257" s="246" t="str">
        <f>IF(C257="","",'OPĆI DIO'!$C$1)</f>
        <v/>
      </c>
      <c r="O257" s="40" t="str">
        <f t="shared" si="42"/>
        <v/>
      </c>
      <c r="P257" s="40" t="str">
        <f t="shared" si="43"/>
        <v/>
      </c>
      <c r="Q257" s="40" t="str">
        <f t="shared" si="44"/>
        <v/>
      </c>
      <c r="R257" s="40" t="str">
        <f t="shared" si="45"/>
        <v/>
      </c>
      <c r="S257" s="40" t="str">
        <f t="shared" si="46"/>
        <v/>
      </c>
      <c r="AC257" s="236" t="s">
        <v>863</v>
      </c>
      <c r="AD257" s="236" t="s">
        <v>864</v>
      </c>
      <c r="AE257" s="40" t="s">
        <v>3929</v>
      </c>
      <c r="AF257" s="40" t="s">
        <v>3930</v>
      </c>
      <c r="AG257" s="40" t="s">
        <v>3947</v>
      </c>
      <c r="AH257" s="40" t="s">
        <v>3955</v>
      </c>
    </row>
    <row r="258" spans="1:34">
      <c r="A258" s="44" t="str">
        <f>IF(C258="","",VLOOKUP('OPĆI DIO'!$C$1,'OPĆI DIO'!$N$4:$W$137,10,FALSE))</f>
        <v/>
      </c>
      <c r="B258" s="44" t="str">
        <f>IF(C258="","",VLOOKUP('OPĆI DIO'!$C$1,'OPĆI DIO'!$N$4:$W$137,9,FALSE))</f>
        <v/>
      </c>
      <c r="C258" s="50"/>
      <c r="D258" s="45" t="str">
        <f t="shared" si="38"/>
        <v/>
      </c>
      <c r="E258" s="50"/>
      <c r="F258" s="45" t="str">
        <f t="shared" si="39"/>
        <v/>
      </c>
      <c r="G258" s="82"/>
      <c r="H258" s="45" t="str">
        <f t="shared" si="40"/>
        <v/>
      </c>
      <c r="I258" s="45" t="str">
        <f t="shared" si="41"/>
        <v/>
      </c>
      <c r="J258" s="81"/>
      <c r="K258" s="81"/>
      <c r="L258" s="81"/>
      <c r="M258" s="49"/>
      <c r="N258" s="246" t="str">
        <f>IF(C258="","",'OPĆI DIO'!$C$1)</f>
        <v/>
      </c>
      <c r="O258" s="40" t="str">
        <f t="shared" si="42"/>
        <v/>
      </c>
      <c r="P258" s="40" t="str">
        <f t="shared" si="43"/>
        <v/>
      </c>
      <c r="Q258" s="40" t="str">
        <f t="shared" si="44"/>
        <v/>
      </c>
      <c r="R258" s="40" t="str">
        <f t="shared" si="45"/>
        <v/>
      </c>
      <c r="S258" s="40" t="str">
        <f t="shared" si="46"/>
        <v/>
      </c>
      <c r="AC258" s="236" t="s">
        <v>865</v>
      </c>
      <c r="AD258" s="236" t="s">
        <v>866</v>
      </c>
      <c r="AE258" s="40" t="s">
        <v>3929</v>
      </c>
      <c r="AF258" s="40" t="s">
        <v>3930</v>
      </c>
      <c r="AG258" s="40" t="s">
        <v>3947</v>
      </c>
      <c r="AH258" s="40" t="s">
        <v>3955</v>
      </c>
    </row>
    <row r="259" spans="1:34">
      <c r="A259" s="44" t="str">
        <f>IF(C259="","",VLOOKUP('OPĆI DIO'!$C$1,'OPĆI DIO'!$N$4:$W$137,10,FALSE))</f>
        <v/>
      </c>
      <c r="B259" s="44" t="str">
        <f>IF(C259="","",VLOOKUP('OPĆI DIO'!$C$1,'OPĆI DIO'!$N$4:$W$137,9,FALSE))</f>
        <v/>
      </c>
      <c r="C259" s="50"/>
      <c r="D259" s="45" t="str">
        <f t="shared" ref="D259:D322" si="47">IFERROR(VLOOKUP(C259,$T$6:$U$24,2,FALSE),"")</f>
        <v/>
      </c>
      <c r="E259" s="50"/>
      <c r="F259" s="45" t="str">
        <f t="shared" si="39"/>
        <v/>
      </c>
      <c r="G259" s="82"/>
      <c r="H259" s="45" t="str">
        <f t="shared" si="40"/>
        <v/>
      </c>
      <c r="I259" s="45" t="str">
        <f t="shared" si="41"/>
        <v/>
      </c>
      <c r="J259" s="81"/>
      <c r="K259" s="81"/>
      <c r="L259" s="81"/>
      <c r="M259" s="49"/>
      <c r="N259" s="246" t="str">
        <f>IF(C259="","",'OPĆI DIO'!$C$1)</f>
        <v/>
      </c>
      <c r="O259" s="40" t="str">
        <f t="shared" si="42"/>
        <v/>
      </c>
      <c r="P259" s="40" t="str">
        <f t="shared" si="43"/>
        <v/>
      </c>
      <c r="Q259" s="40" t="str">
        <f t="shared" si="44"/>
        <v/>
      </c>
      <c r="R259" s="40" t="str">
        <f t="shared" si="45"/>
        <v/>
      </c>
      <c r="S259" s="40" t="str">
        <f t="shared" si="46"/>
        <v/>
      </c>
      <c r="AC259" s="236" t="s">
        <v>867</v>
      </c>
      <c r="AD259" s="236" t="s">
        <v>868</v>
      </c>
      <c r="AE259" s="40" t="s">
        <v>3929</v>
      </c>
      <c r="AF259" s="40" t="s">
        <v>3930</v>
      </c>
      <c r="AG259" s="40" t="s">
        <v>3947</v>
      </c>
      <c r="AH259" s="40" t="s">
        <v>3955</v>
      </c>
    </row>
    <row r="260" spans="1:34">
      <c r="A260" s="44" t="str">
        <f>IF(C260="","",VLOOKUP('OPĆI DIO'!$C$1,'OPĆI DIO'!$N$4:$W$137,10,FALSE))</f>
        <v/>
      </c>
      <c r="B260" s="44" t="str">
        <f>IF(C260="","",VLOOKUP('OPĆI DIO'!$C$1,'OPĆI DIO'!$N$4:$W$137,9,FALSE))</f>
        <v/>
      </c>
      <c r="C260" s="50"/>
      <c r="D260" s="45" t="str">
        <f t="shared" si="47"/>
        <v/>
      </c>
      <c r="E260" s="50"/>
      <c r="F260" s="45" t="str">
        <f t="shared" ref="F260:F323" si="48">IFERROR(VLOOKUP(E260,$W$5:$Y$129,2,FALSE),"")</f>
        <v/>
      </c>
      <c r="G260" s="82"/>
      <c r="H260" s="45" t="str">
        <f t="shared" ref="H260:H323" si="49">IFERROR(VLOOKUP(G260,$AC$6:$AD$344,2,FALSE),"")</f>
        <v/>
      </c>
      <c r="I260" s="45" t="str">
        <f t="shared" ref="I260:I323" si="50">IFERROR(VLOOKUP(G260,$AC$6:$AG$344,3,FALSE),"")</f>
        <v/>
      </c>
      <c r="J260" s="81"/>
      <c r="K260" s="81"/>
      <c r="L260" s="81"/>
      <c r="M260" s="49"/>
      <c r="N260" s="246" t="str">
        <f>IF(C260="","",'OPĆI DIO'!$C$1)</f>
        <v/>
      </c>
      <c r="O260" s="40" t="str">
        <f t="shared" ref="O260:O323" si="51">LEFT(E260,3)</f>
        <v/>
      </c>
      <c r="P260" s="40" t="str">
        <f t="shared" ref="P260:P323" si="52">LEFT(E260,2)</f>
        <v/>
      </c>
      <c r="Q260" s="40" t="str">
        <f t="shared" ref="Q260:Q323" si="53">LEFT(C260,3)</f>
        <v/>
      </c>
      <c r="R260" s="40" t="str">
        <f t="shared" ref="R260:R323" si="54">MID(I260,2,2)</f>
        <v/>
      </c>
      <c r="S260" s="40" t="str">
        <f t="shared" ref="S260:S323" si="55">LEFT(E260,1)</f>
        <v/>
      </c>
      <c r="AC260" s="236" t="s">
        <v>869</v>
      </c>
      <c r="AD260" s="236" t="s">
        <v>870</v>
      </c>
      <c r="AE260" s="40" t="s">
        <v>3929</v>
      </c>
      <c r="AF260" s="40" t="s">
        <v>3930</v>
      </c>
      <c r="AG260" s="40" t="s">
        <v>3947</v>
      </c>
      <c r="AH260" s="40" t="s">
        <v>3955</v>
      </c>
    </row>
    <row r="261" spans="1:34">
      <c r="A261" s="44" t="str">
        <f>IF(C261="","",VLOOKUP('OPĆI DIO'!$C$1,'OPĆI DIO'!$N$4:$W$137,10,FALSE))</f>
        <v/>
      </c>
      <c r="B261" s="44" t="str">
        <f>IF(C261="","",VLOOKUP('OPĆI DIO'!$C$1,'OPĆI DIO'!$N$4:$W$137,9,FALSE))</f>
        <v/>
      </c>
      <c r="C261" s="50"/>
      <c r="D261" s="45" t="str">
        <f t="shared" si="47"/>
        <v/>
      </c>
      <c r="E261" s="50"/>
      <c r="F261" s="45" t="str">
        <f t="shared" si="48"/>
        <v/>
      </c>
      <c r="G261" s="82"/>
      <c r="H261" s="45" t="str">
        <f t="shared" si="49"/>
        <v/>
      </c>
      <c r="I261" s="45" t="str">
        <f t="shared" si="50"/>
        <v/>
      </c>
      <c r="J261" s="81"/>
      <c r="K261" s="81"/>
      <c r="L261" s="81"/>
      <c r="M261" s="49"/>
      <c r="N261" s="246" t="str">
        <f>IF(C261="","",'OPĆI DIO'!$C$1)</f>
        <v/>
      </c>
      <c r="O261" s="40" t="str">
        <f t="shared" si="51"/>
        <v/>
      </c>
      <c r="P261" s="40" t="str">
        <f t="shared" si="52"/>
        <v/>
      </c>
      <c r="Q261" s="40" t="str">
        <f t="shared" si="53"/>
        <v/>
      </c>
      <c r="R261" s="40" t="str">
        <f t="shared" si="54"/>
        <v/>
      </c>
      <c r="S261" s="40" t="str">
        <f t="shared" si="55"/>
        <v/>
      </c>
      <c r="AC261" s="236" t="s">
        <v>871</v>
      </c>
      <c r="AD261" s="236" t="s">
        <v>872</v>
      </c>
      <c r="AE261" s="40" t="s">
        <v>3929</v>
      </c>
      <c r="AF261" s="40" t="s">
        <v>3930</v>
      </c>
      <c r="AG261" s="40" t="s">
        <v>3947</v>
      </c>
      <c r="AH261" s="40" t="s">
        <v>3955</v>
      </c>
    </row>
    <row r="262" spans="1:34">
      <c r="A262" s="44" t="str">
        <f>IF(C262="","",VLOOKUP('OPĆI DIO'!$C$1,'OPĆI DIO'!$N$4:$W$137,10,FALSE))</f>
        <v/>
      </c>
      <c r="B262" s="44" t="str">
        <f>IF(C262="","",VLOOKUP('OPĆI DIO'!$C$1,'OPĆI DIO'!$N$4:$W$137,9,FALSE))</f>
        <v/>
      </c>
      <c r="C262" s="50"/>
      <c r="D262" s="45" t="str">
        <f t="shared" si="47"/>
        <v/>
      </c>
      <c r="E262" s="50"/>
      <c r="F262" s="45" t="str">
        <f t="shared" si="48"/>
        <v/>
      </c>
      <c r="G262" s="82"/>
      <c r="H262" s="45" t="str">
        <f t="shared" si="49"/>
        <v/>
      </c>
      <c r="I262" s="45" t="str">
        <f t="shared" si="50"/>
        <v/>
      </c>
      <c r="J262" s="81"/>
      <c r="K262" s="81"/>
      <c r="L262" s="81"/>
      <c r="M262" s="49"/>
      <c r="N262" s="246" t="str">
        <f>IF(C262="","",'OPĆI DIO'!$C$1)</f>
        <v/>
      </c>
      <c r="O262" s="40" t="str">
        <f t="shared" si="51"/>
        <v/>
      </c>
      <c r="P262" s="40" t="str">
        <f t="shared" si="52"/>
        <v/>
      </c>
      <c r="Q262" s="40" t="str">
        <f t="shared" si="53"/>
        <v/>
      </c>
      <c r="R262" s="40" t="str">
        <f t="shared" si="54"/>
        <v/>
      </c>
      <c r="S262" s="40" t="str">
        <f t="shared" si="55"/>
        <v/>
      </c>
      <c r="AC262" s="236" t="s">
        <v>873</v>
      </c>
      <c r="AD262" s="236" t="s">
        <v>874</v>
      </c>
      <c r="AE262" s="40" t="s">
        <v>3929</v>
      </c>
      <c r="AF262" s="40" t="s">
        <v>3930</v>
      </c>
      <c r="AG262" s="40" t="s">
        <v>3947</v>
      </c>
      <c r="AH262" s="40" t="s">
        <v>3955</v>
      </c>
    </row>
    <row r="263" spans="1:34">
      <c r="A263" s="44" t="str">
        <f>IF(C263="","",VLOOKUP('OPĆI DIO'!$C$1,'OPĆI DIO'!$N$4:$W$137,10,FALSE))</f>
        <v/>
      </c>
      <c r="B263" s="44" t="str">
        <f>IF(C263="","",VLOOKUP('OPĆI DIO'!$C$1,'OPĆI DIO'!$N$4:$W$137,9,FALSE))</f>
        <v/>
      </c>
      <c r="C263" s="50"/>
      <c r="D263" s="45" t="str">
        <f t="shared" si="47"/>
        <v/>
      </c>
      <c r="E263" s="50"/>
      <c r="F263" s="45" t="str">
        <f t="shared" si="48"/>
        <v/>
      </c>
      <c r="G263" s="82"/>
      <c r="H263" s="45" t="str">
        <f t="shared" si="49"/>
        <v/>
      </c>
      <c r="I263" s="45" t="str">
        <f t="shared" si="50"/>
        <v/>
      </c>
      <c r="J263" s="81"/>
      <c r="K263" s="81"/>
      <c r="L263" s="81"/>
      <c r="M263" s="49"/>
      <c r="N263" s="246" t="str">
        <f>IF(C263="","",'OPĆI DIO'!$C$1)</f>
        <v/>
      </c>
      <c r="O263" s="40" t="str">
        <f t="shared" si="51"/>
        <v/>
      </c>
      <c r="P263" s="40" t="str">
        <f t="shared" si="52"/>
        <v/>
      </c>
      <c r="Q263" s="40" t="str">
        <f t="shared" si="53"/>
        <v/>
      </c>
      <c r="R263" s="40" t="str">
        <f t="shared" si="54"/>
        <v/>
      </c>
      <c r="S263" s="40" t="str">
        <f t="shared" si="55"/>
        <v/>
      </c>
      <c r="AC263" s="236" t="s">
        <v>875</v>
      </c>
      <c r="AD263" s="236" t="s">
        <v>876</v>
      </c>
      <c r="AE263" s="40" t="s">
        <v>3929</v>
      </c>
      <c r="AF263" s="40" t="s">
        <v>3930</v>
      </c>
      <c r="AG263" s="40" t="s">
        <v>3947</v>
      </c>
      <c r="AH263" s="40" t="s">
        <v>3955</v>
      </c>
    </row>
    <row r="264" spans="1:34">
      <c r="A264" s="44" t="str">
        <f>IF(C264="","",VLOOKUP('OPĆI DIO'!$C$1,'OPĆI DIO'!$N$4:$W$137,10,FALSE))</f>
        <v/>
      </c>
      <c r="B264" s="44" t="str">
        <f>IF(C264="","",VLOOKUP('OPĆI DIO'!$C$1,'OPĆI DIO'!$N$4:$W$137,9,FALSE))</f>
        <v/>
      </c>
      <c r="C264" s="50"/>
      <c r="D264" s="45" t="str">
        <f t="shared" si="47"/>
        <v/>
      </c>
      <c r="E264" s="50"/>
      <c r="F264" s="45" t="str">
        <f t="shared" si="48"/>
        <v/>
      </c>
      <c r="G264" s="82"/>
      <c r="H264" s="45" t="str">
        <f t="shared" si="49"/>
        <v/>
      </c>
      <c r="I264" s="45" t="str">
        <f t="shared" si="50"/>
        <v/>
      </c>
      <c r="J264" s="81"/>
      <c r="K264" s="81"/>
      <c r="L264" s="81"/>
      <c r="M264" s="49"/>
      <c r="N264" s="246" t="str">
        <f>IF(C264="","",'OPĆI DIO'!$C$1)</f>
        <v/>
      </c>
      <c r="O264" s="40" t="str">
        <f t="shared" si="51"/>
        <v/>
      </c>
      <c r="P264" s="40" t="str">
        <f t="shared" si="52"/>
        <v/>
      </c>
      <c r="Q264" s="40" t="str">
        <f t="shared" si="53"/>
        <v/>
      </c>
      <c r="R264" s="40" t="str">
        <f t="shared" si="54"/>
        <v/>
      </c>
      <c r="S264" s="40" t="str">
        <f t="shared" si="55"/>
        <v/>
      </c>
      <c r="AC264" s="236" t="s">
        <v>877</v>
      </c>
      <c r="AD264" s="236" t="s">
        <v>878</v>
      </c>
      <c r="AE264" s="40" t="s">
        <v>3929</v>
      </c>
      <c r="AF264" s="40" t="s">
        <v>3930</v>
      </c>
      <c r="AG264" s="40" t="s">
        <v>3947</v>
      </c>
      <c r="AH264" s="40" t="s">
        <v>3955</v>
      </c>
    </row>
    <row r="265" spans="1:34">
      <c r="A265" s="44" t="str">
        <f>IF(C265="","",VLOOKUP('OPĆI DIO'!$C$1,'OPĆI DIO'!$N$4:$W$137,10,FALSE))</f>
        <v/>
      </c>
      <c r="B265" s="44" t="str">
        <f>IF(C265="","",VLOOKUP('OPĆI DIO'!$C$1,'OPĆI DIO'!$N$4:$W$137,9,FALSE))</f>
        <v/>
      </c>
      <c r="C265" s="50"/>
      <c r="D265" s="45" t="str">
        <f t="shared" si="47"/>
        <v/>
      </c>
      <c r="E265" s="50"/>
      <c r="F265" s="45" t="str">
        <f t="shared" si="48"/>
        <v/>
      </c>
      <c r="G265" s="82"/>
      <c r="H265" s="45" t="str">
        <f t="shared" si="49"/>
        <v/>
      </c>
      <c r="I265" s="45" t="str">
        <f t="shared" si="50"/>
        <v/>
      </c>
      <c r="J265" s="81"/>
      <c r="K265" s="81"/>
      <c r="L265" s="81"/>
      <c r="M265" s="49"/>
      <c r="N265" s="246" t="str">
        <f>IF(C265="","",'OPĆI DIO'!$C$1)</f>
        <v/>
      </c>
      <c r="O265" s="40" t="str">
        <f t="shared" si="51"/>
        <v/>
      </c>
      <c r="P265" s="40" t="str">
        <f t="shared" si="52"/>
        <v/>
      </c>
      <c r="Q265" s="40" t="str">
        <f t="shared" si="53"/>
        <v/>
      </c>
      <c r="R265" s="40" t="str">
        <f t="shared" si="54"/>
        <v/>
      </c>
      <c r="S265" s="40" t="str">
        <f t="shared" si="55"/>
        <v/>
      </c>
      <c r="AC265" s="236" t="s">
        <v>879</v>
      </c>
      <c r="AD265" s="236" t="s">
        <v>880</v>
      </c>
      <c r="AE265" s="40" t="s">
        <v>3929</v>
      </c>
      <c r="AF265" s="40" t="s">
        <v>3930</v>
      </c>
      <c r="AG265" s="40" t="s">
        <v>3947</v>
      </c>
      <c r="AH265" s="40" t="s">
        <v>3955</v>
      </c>
    </row>
    <row r="266" spans="1:34">
      <c r="A266" s="44" t="str">
        <f>IF(C266="","",VLOOKUP('OPĆI DIO'!$C$1,'OPĆI DIO'!$N$4:$W$137,10,FALSE))</f>
        <v/>
      </c>
      <c r="B266" s="44" t="str">
        <f>IF(C266="","",VLOOKUP('OPĆI DIO'!$C$1,'OPĆI DIO'!$N$4:$W$137,9,FALSE))</f>
        <v/>
      </c>
      <c r="C266" s="50"/>
      <c r="D266" s="45" t="str">
        <f t="shared" si="47"/>
        <v/>
      </c>
      <c r="E266" s="50"/>
      <c r="F266" s="45" t="str">
        <f t="shared" si="48"/>
        <v/>
      </c>
      <c r="G266" s="82"/>
      <c r="H266" s="45" t="str">
        <f t="shared" si="49"/>
        <v/>
      </c>
      <c r="I266" s="45" t="str">
        <f t="shared" si="50"/>
        <v/>
      </c>
      <c r="J266" s="81"/>
      <c r="K266" s="81"/>
      <c r="L266" s="81"/>
      <c r="M266" s="49"/>
      <c r="N266" s="246" t="str">
        <f>IF(C266="","",'OPĆI DIO'!$C$1)</f>
        <v/>
      </c>
      <c r="O266" s="40" t="str">
        <f t="shared" si="51"/>
        <v/>
      </c>
      <c r="P266" s="40" t="str">
        <f t="shared" si="52"/>
        <v/>
      </c>
      <c r="Q266" s="40" t="str">
        <f t="shared" si="53"/>
        <v/>
      </c>
      <c r="R266" s="40" t="str">
        <f t="shared" si="54"/>
        <v/>
      </c>
      <c r="S266" s="40" t="str">
        <f t="shared" si="55"/>
        <v/>
      </c>
      <c r="AC266" s="236" t="s">
        <v>1222</v>
      </c>
      <c r="AD266" s="236" t="s">
        <v>1223</v>
      </c>
      <c r="AE266" s="40" t="s">
        <v>3929</v>
      </c>
      <c r="AF266" s="40" t="s">
        <v>3930</v>
      </c>
      <c r="AG266" s="40" t="s">
        <v>3947</v>
      </c>
      <c r="AH266" s="40" t="s">
        <v>3955</v>
      </c>
    </row>
    <row r="267" spans="1:34">
      <c r="A267" s="44" t="str">
        <f>IF(C267="","",VLOOKUP('OPĆI DIO'!$C$1,'OPĆI DIO'!$N$4:$W$137,10,FALSE))</f>
        <v/>
      </c>
      <c r="B267" s="44" t="str">
        <f>IF(C267="","",VLOOKUP('OPĆI DIO'!$C$1,'OPĆI DIO'!$N$4:$W$137,9,FALSE))</f>
        <v/>
      </c>
      <c r="C267" s="50"/>
      <c r="D267" s="45" t="str">
        <f t="shared" si="47"/>
        <v/>
      </c>
      <c r="E267" s="50"/>
      <c r="F267" s="45" t="str">
        <f t="shared" si="48"/>
        <v/>
      </c>
      <c r="G267" s="82"/>
      <c r="H267" s="45" t="str">
        <f t="shared" si="49"/>
        <v/>
      </c>
      <c r="I267" s="45" t="str">
        <f t="shared" si="50"/>
        <v/>
      </c>
      <c r="J267" s="81"/>
      <c r="K267" s="81"/>
      <c r="L267" s="81"/>
      <c r="M267" s="49"/>
      <c r="N267" s="246" t="str">
        <f>IF(C267="","",'OPĆI DIO'!$C$1)</f>
        <v/>
      </c>
      <c r="O267" s="40" t="str">
        <f t="shared" si="51"/>
        <v/>
      </c>
      <c r="P267" s="40" t="str">
        <f t="shared" si="52"/>
        <v/>
      </c>
      <c r="Q267" s="40" t="str">
        <f t="shared" si="53"/>
        <v/>
      </c>
      <c r="R267" s="40" t="str">
        <f t="shared" si="54"/>
        <v/>
      </c>
      <c r="S267" s="40" t="str">
        <f t="shared" si="55"/>
        <v/>
      </c>
      <c r="AC267" s="236" t="s">
        <v>1522</v>
      </c>
      <c r="AD267" s="236" t="s">
        <v>1523</v>
      </c>
      <c r="AE267" s="40" t="s">
        <v>3929</v>
      </c>
      <c r="AF267" s="40" t="s">
        <v>3930</v>
      </c>
      <c r="AG267" s="40" t="s">
        <v>3947</v>
      </c>
      <c r="AH267" s="40" t="s">
        <v>3955</v>
      </c>
    </row>
    <row r="268" spans="1:34">
      <c r="A268" s="44" t="str">
        <f>IF(C268="","",VLOOKUP('OPĆI DIO'!$C$1,'OPĆI DIO'!$N$4:$W$137,10,FALSE))</f>
        <v/>
      </c>
      <c r="B268" s="44" t="str">
        <f>IF(C268="","",VLOOKUP('OPĆI DIO'!$C$1,'OPĆI DIO'!$N$4:$W$137,9,FALSE))</f>
        <v/>
      </c>
      <c r="C268" s="50"/>
      <c r="D268" s="45" t="str">
        <f t="shared" si="47"/>
        <v/>
      </c>
      <c r="E268" s="50"/>
      <c r="F268" s="45" t="str">
        <f t="shared" si="48"/>
        <v/>
      </c>
      <c r="G268" s="82"/>
      <c r="H268" s="45" t="str">
        <f t="shared" si="49"/>
        <v/>
      </c>
      <c r="I268" s="45" t="str">
        <f t="shared" si="50"/>
        <v/>
      </c>
      <c r="J268" s="81"/>
      <c r="K268" s="81"/>
      <c r="L268" s="81"/>
      <c r="M268" s="49"/>
      <c r="N268" s="246" t="str">
        <f>IF(C268="","",'OPĆI DIO'!$C$1)</f>
        <v/>
      </c>
      <c r="O268" s="40" t="str">
        <f t="shared" si="51"/>
        <v/>
      </c>
      <c r="P268" s="40" t="str">
        <f t="shared" si="52"/>
        <v/>
      </c>
      <c r="Q268" s="40" t="str">
        <f t="shared" si="53"/>
        <v/>
      </c>
      <c r="R268" s="40" t="str">
        <f t="shared" si="54"/>
        <v/>
      </c>
      <c r="S268" s="40" t="str">
        <f t="shared" si="55"/>
        <v/>
      </c>
      <c r="AC268" s="236" t="s">
        <v>2308</v>
      </c>
      <c r="AD268" s="236" t="s">
        <v>2309</v>
      </c>
      <c r="AE268" s="40" t="s">
        <v>3929</v>
      </c>
      <c r="AF268" s="40" t="s">
        <v>3930</v>
      </c>
      <c r="AG268" s="40" t="s">
        <v>3947</v>
      </c>
      <c r="AH268" s="40" t="s">
        <v>3957</v>
      </c>
    </row>
    <row r="269" spans="1:34">
      <c r="A269" s="44" t="str">
        <f>IF(C269="","",VLOOKUP('OPĆI DIO'!$C$1,'OPĆI DIO'!$N$4:$W$137,10,FALSE))</f>
        <v/>
      </c>
      <c r="B269" s="44" t="str">
        <f>IF(C269="","",VLOOKUP('OPĆI DIO'!$C$1,'OPĆI DIO'!$N$4:$W$137,9,FALSE))</f>
        <v/>
      </c>
      <c r="C269" s="50"/>
      <c r="D269" s="45" t="str">
        <f t="shared" si="47"/>
        <v/>
      </c>
      <c r="E269" s="50"/>
      <c r="F269" s="45" t="str">
        <f t="shared" si="48"/>
        <v/>
      </c>
      <c r="G269" s="82"/>
      <c r="H269" s="45" t="str">
        <f t="shared" si="49"/>
        <v/>
      </c>
      <c r="I269" s="45" t="str">
        <f t="shared" si="50"/>
        <v/>
      </c>
      <c r="J269" s="81"/>
      <c r="K269" s="81"/>
      <c r="L269" s="81"/>
      <c r="M269" s="49"/>
      <c r="N269" s="246" t="str">
        <f>IF(C269="","",'OPĆI DIO'!$C$1)</f>
        <v/>
      </c>
      <c r="O269" s="40" t="str">
        <f t="shared" si="51"/>
        <v/>
      </c>
      <c r="P269" s="40" t="str">
        <f t="shared" si="52"/>
        <v/>
      </c>
      <c r="Q269" s="40" t="str">
        <f t="shared" si="53"/>
        <v/>
      </c>
      <c r="R269" s="40" t="str">
        <f t="shared" si="54"/>
        <v/>
      </c>
      <c r="S269" s="40" t="str">
        <f t="shared" si="55"/>
        <v/>
      </c>
      <c r="AC269" s="236" t="s">
        <v>1524</v>
      </c>
      <c r="AD269" s="236" t="s">
        <v>1525</v>
      </c>
      <c r="AE269" s="40" t="s">
        <v>3929</v>
      </c>
      <c r="AF269" s="40" t="s">
        <v>3930</v>
      </c>
      <c r="AG269" s="40" t="s">
        <v>3947</v>
      </c>
      <c r="AH269" s="40" t="s">
        <v>3957</v>
      </c>
    </row>
    <row r="270" spans="1:34">
      <c r="A270" s="44" t="str">
        <f>IF(C270="","",VLOOKUP('OPĆI DIO'!$C$1,'OPĆI DIO'!$N$4:$W$137,10,FALSE))</f>
        <v/>
      </c>
      <c r="B270" s="44" t="str">
        <f>IF(C270="","",VLOOKUP('OPĆI DIO'!$C$1,'OPĆI DIO'!$N$4:$W$137,9,FALSE))</f>
        <v/>
      </c>
      <c r="C270" s="50"/>
      <c r="D270" s="45" t="str">
        <f t="shared" si="47"/>
        <v/>
      </c>
      <c r="E270" s="50"/>
      <c r="F270" s="45" t="str">
        <f t="shared" si="48"/>
        <v/>
      </c>
      <c r="G270" s="82"/>
      <c r="H270" s="45" t="str">
        <f t="shared" si="49"/>
        <v/>
      </c>
      <c r="I270" s="45" t="str">
        <f t="shared" si="50"/>
        <v/>
      </c>
      <c r="J270" s="81"/>
      <c r="K270" s="81"/>
      <c r="L270" s="81"/>
      <c r="M270" s="49"/>
      <c r="N270" s="246" t="str">
        <f>IF(C270="","",'OPĆI DIO'!$C$1)</f>
        <v/>
      </c>
      <c r="O270" s="40" t="str">
        <f t="shared" si="51"/>
        <v/>
      </c>
      <c r="P270" s="40" t="str">
        <f t="shared" si="52"/>
        <v/>
      </c>
      <c r="Q270" s="40" t="str">
        <f t="shared" si="53"/>
        <v/>
      </c>
      <c r="R270" s="40" t="str">
        <f t="shared" si="54"/>
        <v/>
      </c>
      <c r="S270" s="40" t="str">
        <f t="shared" si="55"/>
        <v/>
      </c>
      <c r="AC270" s="236" t="s">
        <v>4089</v>
      </c>
      <c r="AD270" s="236" t="s">
        <v>4090</v>
      </c>
      <c r="AE270" s="40" t="s">
        <v>3929</v>
      </c>
      <c r="AF270" s="40" t="s">
        <v>3930</v>
      </c>
      <c r="AG270" s="40" t="s">
        <v>3947</v>
      </c>
      <c r="AH270" s="40" t="s">
        <v>3957</v>
      </c>
    </row>
    <row r="271" spans="1:34">
      <c r="A271" s="44" t="str">
        <f>IF(C271="","",VLOOKUP('OPĆI DIO'!$C$1,'OPĆI DIO'!$N$4:$W$137,10,FALSE))</f>
        <v/>
      </c>
      <c r="B271" s="44" t="str">
        <f>IF(C271="","",VLOOKUP('OPĆI DIO'!$C$1,'OPĆI DIO'!$N$4:$W$137,9,FALSE))</f>
        <v/>
      </c>
      <c r="C271" s="50"/>
      <c r="D271" s="45" t="str">
        <f t="shared" si="47"/>
        <v/>
      </c>
      <c r="E271" s="50"/>
      <c r="F271" s="45" t="str">
        <f t="shared" si="48"/>
        <v/>
      </c>
      <c r="G271" s="82"/>
      <c r="H271" s="45" t="str">
        <f t="shared" si="49"/>
        <v/>
      </c>
      <c r="I271" s="45" t="str">
        <f t="shared" si="50"/>
        <v/>
      </c>
      <c r="J271" s="81"/>
      <c r="K271" s="81"/>
      <c r="L271" s="81"/>
      <c r="M271" s="49"/>
      <c r="N271" s="246" t="str">
        <f>IF(C271="","",'OPĆI DIO'!$C$1)</f>
        <v/>
      </c>
      <c r="O271" s="40" t="str">
        <f t="shared" si="51"/>
        <v/>
      </c>
      <c r="P271" s="40" t="str">
        <f t="shared" si="52"/>
        <v/>
      </c>
      <c r="Q271" s="40" t="str">
        <f t="shared" si="53"/>
        <v/>
      </c>
      <c r="R271" s="40" t="str">
        <f t="shared" si="54"/>
        <v/>
      </c>
      <c r="S271" s="40" t="str">
        <f t="shared" si="55"/>
        <v/>
      </c>
      <c r="AC271" s="236" t="s">
        <v>4091</v>
      </c>
      <c r="AD271" s="236" t="s">
        <v>4057</v>
      </c>
      <c r="AE271" s="40" t="s">
        <v>3929</v>
      </c>
      <c r="AF271" s="40" t="s">
        <v>3930</v>
      </c>
      <c r="AG271" s="40" t="s">
        <v>3947</v>
      </c>
      <c r="AH271" s="40" t="s">
        <v>3957</v>
      </c>
    </row>
    <row r="272" spans="1:34">
      <c r="A272" s="44" t="str">
        <f>IF(C272="","",VLOOKUP('OPĆI DIO'!$C$1,'OPĆI DIO'!$N$4:$W$137,10,FALSE))</f>
        <v/>
      </c>
      <c r="B272" s="44" t="str">
        <f>IF(C272="","",VLOOKUP('OPĆI DIO'!$C$1,'OPĆI DIO'!$N$4:$W$137,9,FALSE))</f>
        <v/>
      </c>
      <c r="C272" s="50"/>
      <c r="D272" s="45" t="str">
        <f t="shared" si="47"/>
        <v/>
      </c>
      <c r="E272" s="50"/>
      <c r="F272" s="45" t="str">
        <f t="shared" si="48"/>
        <v/>
      </c>
      <c r="G272" s="82"/>
      <c r="H272" s="45" t="str">
        <f t="shared" si="49"/>
        <v/>
      </c>
      <c r="I272" s="45" t="str">
        <f t="shared" si="50"/>
        <v/>
      </c>
      <c r="J272" s="81"/>
      <c r="K272" s="81"/>
      <c r="L272" s="81"/>
      <c r="M272" s="49"/>
      <c r="N272" s="246" t="str">
        <f>IF(C272="","",'OPĆI DIO'!$C$1)</f>
        <v/>
      </c>
      <c r="O272" s="40" t="str">
        <f t="shared" si="51"/>
        <v/>
      </c>
      <c r="P272" s="40" t="str">
        <f t="shared" si="52"/>
        <v/>
      </c>
      <c r="Q272" s="40" t="str">
        <f t="shared" si="53"/>
        <v/>
      </c>
      <c r="R272" s="40" t="str">
        <f t="shared" si="54"/>
        <v/>
      </c>
      <c r="S272" s="40" t="str">
        <f t="shared" si="55"/>
        <v/>
      </c>
      <c r="AC272" s="236" t="s">
        <v>881</v>
      </c>
      <c r="AD272" s="236" t="s">
        <v>882</v>
      </c>
      <c r="AE272" s="40" t="s">
        <v>3929</v>
      </c>
      <c r="AF272" s="40" t="s">
        <v>3930</v>
      </c>
      <c r="AG272" s="40" t="s">
        <v>3947</v>
      </c>
      <c r="AH272" s="40" t="s">
        <v>3957</v>
      </c>
    </row>
    <row r="273" spans="1:34">
      <c r="A273" s="44" t="str">
        <f>IF(C273="","",VLOOKUP('OPĆI DIO'!$C$1,'OPĆI DIO'!$N$4:$W$137,10,FALSE))</f>
        <v/>
      </c>
      <c r="B273" s="44" t="str">
        <f>IF(C273="","",VLOOKUP('OPĆI DIO'!$C$1,'OPĆI DIO'!$N$4:$W$137,9,FALSE))</f>
        <v/>
      </c>
      <c r="C273" s="50"/>
      <c r="D273" s="45" t="str">
        <f t="shared" si="47"/>
        <v/>
      </c>
      <c r="E273" s="50"/>
      <c r="F273" s="45" t="str">
        <f t="shared" si="48"/>
        <v/>
      </c>
      <c r="G273" s="82"/>
      <c r="H273" s="45" t="str">
        <f t="shared" si="49"/>
        <v/>
      </c>
      <c r="I273" s="45" t="str">
        <f t="shared" si="50"/>
        <v/>
      </c>
      <c r="J273" s="81"/>
      <c r="K273" s="81"/>
      <c r="L273" s="81"/>
      <c r="M273" s="49"/>
      <c r="N273" s="246" t="str">
        <f>IF(C273="","",'OPĆI DIO'!$C$1)</f>
        <v/>
      </c>
      <c r="O273" s="40" t="str">
        <f t="shared" si="51"/>
        <v/>
      </c>
      <c r="P273" s="40" t="str">
        <f t="shared" si="52"/>
        <v/>
      </c>
      <c r="Q273" s="40" t="str">
        <f t="shared" si="53"/>
        <v/>
      </c>
      <c r="R273" s="40" t="str">
        <f t="shared" si="54"/>
        <v/>
      </c>
      <c r="S273" s="40" t="str">
        <f t="shared" si="55"/>
        <v/>
      </c>
      <c r="AC273" s="236" t="s">
        <v>883</v>
      </c>
      <c r="AD273" s="236" t="s">
        <v>884</v>
      </c>
      <c r="AE273" s="40" t="s">
        <v>3929</v>
      </c>
      <c r="AF273" s="40" t="s">
        <v>3930</v>
      </c>
      <c r="AG273" s="40" t="s">
        <v>3947</v>
      </c>
      <c r="AH273" s="40" t="s">
        <v>3957</v>
      </c>
    </row>
    <row r="274" spans="1:34">
      <c r="A274" s="44" t="str">
        <f>IF(C274="","",VLOOKUP('OPĆI DIO'!$C$1,'OPĆI DIO'!$N$4:$W$137,10,FALSE))</f>
        <v/>
      </c>
      <c r="B274" s="44" t="str">
        <f>IF(C274="","",VLOOKUP('OPĆI DIO'!$C$1,'OPĆI DIO'!$N$4:$W$137,9,FALSE))</f>
        <v/>
      </c>
      <c r="C274" s="50"/>
      <c r="D274" s="45" t="str">
        <f t="shared" si="47"/>
        <v/>
      </c>
      <c r="E274" s="50"/>
      <c r="F274" s="45" t="str">
        <f t="shared" si="48"/>
        <v/>
      </c>
      <c r="G274" s="82"/>
      <c r="H274" s="45" t="str">
        <f t="shared" si="49"/>
        <v/>
      </c>
      <c r="I274" s="45" t="str">
        <f t="shared" si="50"/>
        <v/>
      </c>
      <c r="J274" s="81"/>
      <c r="K274" s="81"/>
      <c r="L274" s="81"/>
      <c r="M274" s="49"/>
      <c r="N274" s="246" t="str">
        <f>IF(C274="","",'OPĆI DIO'!$C$1)</f>
        <v/>
      </c>
      <c r="O274" s="40" t="str">
        <f t="shared" si="51"/>
        <v/>
      </c>
      <c r="P274" s="40" t="str">
        <f t="shared" si="52"/>
        <v/>
      </c>
      <c r="Q274" s="40" t="str">
        <f t="shared" si="53"/>
        <v/>
      </c>
      <c r="R274" s="40" t="str">
        <f t="shared" si="54"/>
        <v/>
      </c>
      <c r="S274" s="40" t="str">
        <f t="shared" si="55"/>
        <v/>
      </c>
      <c r="AC274" s="236" t="s">
        <v>885</v>
      </c>
      <c r="AD274" s="236" t="s">
        <v>677</v>
      </c>
      <c r="AE274" s="40" t="s">
        <v>3929</v>
      </c>
      <c r="AF274" s="40" t="s">
        <v>3930</v>
      </c>
      <c r="AG274" s="40" t="s">
        <v>3947</v>
      </c>
      <c r="AH274" s="40" t="s">
        <v>3957</v>
      </c>
    </row>
    <row r="275" spans="1:34">
      <c r="A275" s="44" t="str">
        <f>IF(C275="","",VLOOKUP('OPĆI DIO'!$C$1,'OPĆI DIO'!$N$4:$W$137,10,FALSE))</f>
        <v/>
      </c>
      <c r="B275" s="44" t="str">
        <f>IF(C275="","",VLOOKUP('OPĆI DIO'!$C$1,'OPĆI DIO'!$N$4:$W$137,9,FALSE))</f>
        <v/>
      </c>
      <c r="C275" s="50"/>
      <c r="D275" s="45" t="str">
        <f t="shared" si="47"/>
        <v/>
      </c>
      <c r="E275" s="50"/>
      <c r="F275" s="45" t="str">
        <f t="shared" si="48"/>
        <v/>
      </c>
      <c r="G275" s="82"/>
      <c r="H275" s="45" t="str">
        <f t="shared" si="49"/>
        <v/>
      </c>
      <c r="I275" s="45" t="str">
        <f t="shared" si="50"/>
        <v/>
      </c>
      <c r="J275" s="81"/>
      <c r="K275" s="81"/>
      <c r="L275" s="81"/>
      <c r="M275" s="49"/>
      <c r="N275" s="246" t="str">
        <f>IF(C275="","",'OPĆI DIO'!$C$1)</f>
        <v/>
      </c>
      <c r="O275" s="40" t="str">
        <f t="shared" si="51"/>
        <v/>
      </c>
      <c r="P275" s="40" t="str">
        <f t="shared" si="52"/>
        <v/>
      </c>
      <c r="Q275" s="40" t="str">
        <f t="shared" si="53"/>
        <v/>
      </c>
      <c r="R275" s="40" t="str">
        <f t="shared" si="54"/>
        <v/>
      </c>
      <c r="S275" s="40" t="str">
        <f t="shared" si="55"/>
        <v/>
      </c>
      <c r="AC275" s="236" t="s">
        <v>4092</v>
      </c>
      <c r="AD275" s="236" t="s">
        <v>4093</v>
      </c>
      <c r="AE275" s="40" t="s">
        <v>3929</v>
      </c>
      <c r="AF275" s="40" t="s">
        <v>3930</v>
      </c>
      <c r="AG275" s="40" t="s">
        <v>3947</v>
      </c>
      <c r="AH275" s="40" t="s">
        <v>3957</v>
      </c>
    </row>
    <row r="276" spans="1:34">
      <c r="A276" s="44" t="str">
        <f>IF(C276="","",VLOOKUP('OPĆI DIO'!$C$1,'OPĆI DIO'!$N$4:$W$137,10,FALSE))</f>
        <v/>
      </c>
      <c r="B276" s="44" t="str">
        <f>IF(C276="","",VLOOKUP('OPĆI DIO'!$C$1,'OPĆI DIO'!$N$4:$W$137,9,FALSE))</f>
        <v/>
      </c>
      <c r="C276" s="50"/>
      <c r="D276" s="45" t="str">
        <f t="shared" si="47"/>
        <v/>
      </c>
      <c r="E276" s="50"/>
      <c r="F276" s="45" t="str">
        <f t="shared" si="48"/>
        <v/>
      </c>
      <c r="G276" s="82"/>
      <c r="H276" s="45" t="str">
        <f t="shared" si="49"/>
        <v/>
      </c>
      <c r="I276" s="45" t="str">
        <f t="shared" si="50"/>
        <v/>
      </c>
      <c r="J276" s="81"/>
      <c r="K276" s="81"/>
      <c r="L276" s="81"/>
      <c r="M276" s="49"/>
      <c r="N276" s="246" t="str">
        <f>IF(C276="","",'OPĆI DIO'!$C$1)</f>
        <v/>
      </c>
      <c r="O276" s="40" t="str">
        <f t="shared" si="51"/>
        <v/>
      </c>
      <c r="P276" s="40" t="str">
        <f t="shared" si="52"/>
        <v/>
      </c>
      <c r="Q276" s="40" t="str">
        <f t="shared" si="53"/>
        <v/>
      </c>
      <c r="R276" s="40" t="str">
        <f t="shared" si="54"/>
        <v/>
      </c>
      <c r="S276" s="40" t="str">
        <f t="shared" si="55"/>
        <v/>
      </c>
      <c r="AC276" s="236" t="s">
        <v>888</v>
      </c>
      <c r="AD276" s="236" t="s">
        <v>889</v>
      </c>
      <c r="AE276" s="40" t="s">
        <v>3925</v>
      </c>
      <c r="AF276" s="40" t="s">
        <v>3926</v>
      </c>
      <c r="AG276" s="40" t="s">
        <v>3947</v>
      </c>
      <c r="AH276" s="40" t="s">
        <v>3957</v>
      </c>
    </row>
    <row r="277" spans="1:34">
      <c r="A277" s="44" t="str">
        <f>IF(C277="","",VLOOKUP('OPĆI DIO'!$C$1,'OPĆI DIO'!$N$4:$W$137,10,FALSE))</f>
        <v/>
      </c>
      <c r="B277" s="44" t="str">
        <f>IF(C277="","",VLOOKUP('OPĆI DIO'!$C$1,'OPĆI DIO'!$N$4:$W$137,9,FALSE))</f>
        <v/>
      </c>
      <c r="C277" s="50"/>
      <c r="D277" s="45" t="str">
        <f t="shared" si="47"/>
        <v/>
      </c>
      <c r="E277" s="50"/>
      <c r="F277" s="45" t="str">
        <f t="shared" si="48"/>
        <v/>
      </c>
      <c r="G277" s="82"/>
      <c r="H277" s="45" t="str">
        <f t="shared" si="49"/>
        <v/>
      </c>
      <c r="I277" s="45" t="str">
        <f t="shared" si="50"/>
        <v/>
      </c>
      <c r="J277" s="81"/>
      <c r="K277" s="81"/>
      <c r="L277" s="81"/>
      <c r="M277" s="49"/>
      <c r="N277" s="246" t="str">
        <f>IF(C277="","",'OPĆI DIO'!$C$1)</f>
        <v/>
      </c>
      <c r="O277" s="40" t="str">
        <f t="shared" si="51"/>
        <v/>
      </c>
      <c r="P277" s="40" t="str">
        <f t="shared" si="52"/>
        <v/>
      </c>
      <c r="Q277" s="40" t="str">
        <f t="shared" si="53"/>
        <v/>
      </c>
      <c r="R277" s="40" t="str">
        <f t="shared" si="54"/>
        <v/>
      </c>
      <c r="S277" s="40" t="str">
        <f t="shared" si="55"/>
        <v/>
      </c>
      <c r="AC277" s="236" t="s">
        <v>890</v>
      </c>
      <c r="AD277" s="236" t="s">
        <v>1224</v>
      </c>
      <c r="AE277" s="40" t="s">
        <v>3925</v>
      </c>
      <c r="AF277" s="40" t="s">
        <v>3926</v>
      </c>
      <c r="AG277" s="40" t="s">
        <v>3947</v>
      </c>
      <c r="AH277" s="40" t="s">
        <v>3957</v>
      </c>
    </row>
    <row r="278" spans="1:34">
      <c r="A278" s="44" t="str">
        <f>IF(C278="","",VLOOKUP('OPĆI DIO'!$C$1,'OPĆI DIO'!$N$4:$W$137,10,FALSE))</f>
        <v/>
      </c>
      <c r="B278" s="44" t="str">
        <f>IF(C278="","",VLOOKUP('OPĆI DIO'!$C$1,'OPĆI DIO'!$N$4:$W$137,9,FALSE))</f>
        <v/>
      </c>
      <c r="C278" s="50"/>
      <c r="D278" s="45" t="str">
        <f t="shared" si="47"/>
        <v/>
      </c>
      <c r="E278" s="50"/>
      <c r="F278" s="45" t="str">
        <f t="shared" si="48"/>
        <v/>
      </c>
      <c r="G278" s="82"/>
      <c r="H278" s="45" t="str">
        <f t="shared" si="49"/>
        <v/>
      </c>
      <c r="I278" s="45" t="str">
        <f t="shared" si="50"/>
        <v/>
      </c>
      <c r="J278" s="81"/>
      <c r="K278" s="81"/>
      <c r="L278" s="81"/>
      <c r="M278" s="49"/>
      <c r="N278" s="246" t="str">
        <f>IF(C278="","",'OPĆI DIO'!$C$1)</f>
        <v/>
      </c>
      <c r="O278" s="40" t="str">
        <f t="shared" si="51"/>
        <v/>
      </c>
      <c r="P278" s="40" t="str">
        <f t="shared" si="52"/>
        <v/>
      </c>
      <c r="Q278" s="40" t="str">
        <f t="shared" si="53"/>
        <v/>
      </c>
      <c r="R278" s="40" t="str">
        <f t="shared" si="54"/>
        <v/>
      </c>
      <c r="S278" s="40" t="str">
        <f t="shared" si="55"/>
        <v/>
      </c>
      <c r="AC278" s="236" t="s">
        <v>891</v>
      </c>
      <c r="AD278" s="236" t="s">
        <v>892</v>
      </c>
      <c r="AE278" s="40" t="s">
        <v>3925</v>
      </c>
      <c r="AF278" s="40" t="s">
        <v>3926</v>
      </c>
      <c r="AG278" s="40" t="s">
        <v>3947</v>
      </c>
      <c r="AH278" s="40" t="s">
        <v>3957</v>
      </c>
    </row>
    <row r="279" spans="1:34">
      <c r="A279" s="44" t="str">
        <f>IF(C279="","",VLOOKUP('OPĆI DIO'!$C$1,'OPĆI DIO'!$N$4:$W$137,10,FALSE))</f>
        <v/>
      </c>
      <c r="B279" s="44" t="str">
        <f>IF(C279="","",VLOOKUP('OPĆI DIO'!$C$1,'OPĆI DIO'!$N$4:$W$137,9,FALSE))</f>
        <v/>
      </c>
      <c r="C279" s="50"/>
      <c r="D279" s="45" t="str">
        <f t="shared" si="47"/>
        <v/>
      </c>
      <c r="E279" s="50"/>
      <c r="F279" s="45" t="str">
        <f t="shared" si="48"/>
        <v/>
      </c>
      <c r="G279" s="82"/>
      <c r="H279" s="45" t="str">
        <f t="shared" si="49"/>
        <v/>
      </c>
      <c r="I279" s="45" t="str">
        <f t="shared" si="50"/>
        <v/>
      </c>
      <c r="J279" s="81"/>
      <c r="K279" s="81"/>
      <c r="L279" s="81"/>
      <c r="M279" s="49"/>
      <c r="N279" s="246" t="str">
        <f>IF(C279="","",'OPĆI DIO'!$C$1)</f>
        <v/>
      </c>
      <c r="O279" s="40" t="str">
        <f t="shared" si="51"/>
        <v/>
      </c>
      <c r="P279" s="40" t="str">
        <f t="shared" si="52"/>
        <v/>
      </c>
      <c r="Q279" s="40" t="str">
        <f t="shared" si="53"/>
        <v/>
      </c>
      <c r="R279" s="40" t="str">
        <f t="shared" si="54"/>
        <v/>
      </c>
      <c r="S279" s="40" t="str">
        <f t="shared" si="55"/>
        <v/>
      </c>
      <c r="AC279" s="236" t="s">
        <v>2310</v>
      </c>
      <c r="AD279" s="236" t="s">
        <v>2311</v>
      </c>
      <c r="AE279" s="40" t="s">
        <v>3925</v>
      </c>
      <c r="AF279" s="40" t="s">
        <v>3926</v>
      </c>
      <c r="AG279" s="40" t="s">
        <v>3947</v>
      </c>
      <c r="AH279" s="40" t="s">
        <v>3957</v>
      </c>
    </row>
    <row r="280" spans="1:34">
      <c r="A280" s="44" t="str">
        <f>IF(C280="","",VLOOKUP('OPĆI DIO'!$C$1,'OPĆI DIO'!$N$4:$W$137,10,FALSE))</f>
        <v/>
      </c>
      <c r="B280" s="44" t="str">
        <f>IF(C280="","",VLOOKUP('OPĆI DIO'!$C$1,'OPĆI DIO'!$N$4:$W$137,9,FALSE))</f>
        <v/>
      </c>
      <c r="C280" s="50"/>
      <c r="D280" s="45" t="str">
        <f t="shared" si="47"/>
        <v/>
      </c>
      <c r="E280" s="50"/>
      <c r="F280" s="45" t="str">
        <f t="shared" si="48"/>
        <v/>
      </c>
      <c r="G280" s="82"/>
      <c r="H280" s="45" t="str">
        <f t="shared" si="49"/>
        <v/>
      </c>
      <c r="I280" s="45" t="str">
        <f t="shared" si="50"/>
        <v/>
      </c>
      <c r="J280" s="81"/>
      <c r="K280" s="81"/>
      <c r="L280" s="81"/>
      <c r="M280" s="49"/>
      <c r="N280" s="246" t="str">
        <f>IF(C280="","",'OPĆI DIO'!$C$1)</f>
        <v/>
      </c>
      <c r="O280" s="40" t="str">
        <f t="shared" si="51"/>
        <v/>
      </c>
      <c r="P280" s="40" t="str">
        <f t="shared" si="52"/>
        <v/>
      </c>
      <c r="Q280" s="40" t="str">
        <f t="shared" si="53"/>
        <v/>
      </c>
      <c r="R280" s="40" t="str">
        <f t="shared" si="54"/>
        <v/>
      </c>
      <c r="S280" s="40" t="str">
        <f t="shared" si="55"/>
        <v/>
      </c>
      <c r="AC280" s="236" t="s">
        <v>893</v>
      </c>
      <c r="AD280" s="236" t="s">
        <v>894</v>
      </c>
      <c r="AE280" s="40" t="s">
        <v>3925</v>
      </c>
      <c r="AF280" s="40" t="s">
        <v>3926</v>
      </c>
      <c r="AG280" s="40" t="s">
        <v>3947</v>
      </c>
      <c r="AH280" s="40" t="s">
        <v>3957</v>
      </c>
    </row>
    <row r="281" spans="1:34">
      <c r="A281" s="44" t="str">
        <f>IF(C281="","",VLOOKUP('OPĆI DIO'!$C$1,'OPĆI DIO'!$N$4:$W$137,10,FALSE))</f>
        <v/>
      </c>
      <c r="B281" s="44" t="str">
        <f>IF(C281="","",VLOOKUP('OPĆI DIO'!$C$1,'OPĆI DIO'!$N$4:$W$137,9,FALSE))</f>
        <v/>
      </c>
      <c r="C281" s="50"/>
      <c r="D281" s="45" t="str">
        <f t="shared" si="47"/>
        <v/>
      </c>
      <c r="E281" s="50"/>
      <c r="F281" s="45" t="str">
        <f t="shared" si="48"/>
        <v/>
      </c>
      <c r="G281" s="82"/>
      <c r="H281" s="45" t="str">
        <f t="shared" si="49"/>
        <v/>
      </c>
      <c r="I281" s="45" t="str">
        <f t="shared" si="50"/>
        <v/>
      </c>
      <c r="J281" s="81"/>
      <c r="K281" s="81"/>
      <c r="L281" s="81"/>
      <c r="M281" s="49"/>
      <c r="N281" s="246" t="str">
        <f>IF(C281="","",'OPĆI DIO'!$C$1)</f>
        <v/>
      </c>
      <c r="O281" s="40" t="str">
        <f t="shared" si="51"/>
        <v/>
      </c>
      <c r="P281" s="40" t="str">
        <f t="shared" si="52"/>
        <v/>
      </c>
      <c r="Q281" s="40" t="str">
        <f t="shared" si="53"/>
        <v/>
      </c>
      <c r="R281" s="40" t="str">
        <f t="shared" si="54"/>
        <v/>
      </c>
      <c r="S281" s="40" t="str">
        <f t="shared" si="55"/>
        <v/>
      </c>
      <c r="AC281" s="236" t="s">
        <v>1561</v>
      </c>
      <c r="AD281" s="236" t="s">
        <v>4094</v>
      </c>
      <c r="AE281" s="40" t="s">
        <v>3925</v>
      </c>
      <c r="AF281" s="40" t="s">
        <v>3926</v>
      </c>
      <c r="AG281" s="40" t="s">
        <v>3947</v>
      </c>
      <c r="AH281" s="40" t="s">
        <v>3957</v>
      </c>
    </row>
    <row r="282" spans="1:34">
      <c r="A282" s="44" t="str">
        <f>IF(C282="","",VLOOKUP('OPĆI DIO'!$C$1,'OPĆI DIO'!$N$4:$W$137,10,FALSE))</f>
        <v/>
      </c>
      <c r="B282" s="44" t="str">
        <f>IF(C282="","",VLOOKUP('OPĆI DIO'!$C$1,'OPĆI DIO'!$N$4:$W$137,9,FALSE))</f>
        <v/>
      </c>
      <c r="C282" s="50"/>
      <c r="D282" s="45" t="str">
        <f t="shared" si="47"/>
        <v/>
      </c>
      <c r="E282" s="50"/>
      <c r="F282" s="45" t="str">
        <f t="shared" si="48"/>
        <v/>
      </c>
      <c r="G282" s="82"/>
      <c r="H282" s="45" t="str">
        <f t="shared" si="49"/>
        <v/>
      </c>
      <c r="I282" s="45" t="str">
        <f t="shared" si="50"/>
        <v/>
      </c>
      <c r="J282" s="81"/>
      <c r="K282" s="81"/>
      <c r="L282" s="81"/>
      <c r="M282" s="49"/>
      <c r="N282" s="246" t="str">
        <f>IF(C282="","",'OPĆI DIO'!$C$1)</f>
        <v/>
      </c>
      <c r="O282" s="40" t="str">
        <f t="shared" si="51"/>
        <v/>
      </c>
      <c r="P282" s="40" t="str">
        <f t="shared" si="52"/>
        <v/>
      </c>
      <c r="Q282" s="40" t="str">
        <f t="shared" si="53"/>
        <v/>
      </c>
      <c r="R282" s="40" t="str">
        <f t="shared" si="54"/>
        <v/>
      </c>
      <c r="S282" s="40" t="str">
        <f t="shared" si="55"/>
        <v/>
      </c>
      <c r="AC282" s="236" t="s">
        <v>1562</v>
      </c>
      <c r="AD282" s="236" t="s">
        <v>2312</v>
      </c>
      <c r="AE282" s="40" t="s">
        <v>3925</v>
      </c>
      <c r="AF282" s="40" t="s">
        <v>3926</v>
      </c>
      <c r="AG282" s="40" t="s">
        <v>3947</v>
      </c>
      <c r="AH282" s="40" t="s">
        <v>3957</v>
      </c>
    </row>
    <row r="283" spans="1:34">
      <c r="A283" s="44" t="str">
        <f>IF(C283="","",VLOOKUP('OPĆI DIO'!$C$1,'OPĆI DIO'!$N$4:$W$137,10,FALSE))</f>
        <v/>
      </c>
      <c r="B283" s="44" t="str">
        <f>IF(C283="","",VLOOKUP('OPĆI DIO'!$C$1,'OPĆI DIO'!$N$4:$W$137,9,FALSE))</f>
        <v/>
      </c>
      <c r="C283" s="50"/>
      <c r="D283" s="45" t="str">
        <f t="shared" si="47"/>
        <v/>
      </c>
      <c r="E283" s="50"/>
      <c r="F283" s="45" t="str">
        <f t="shared" si="48"/>
        <v/>
      </c>
      <c r="G283" s="82"/>
      <c r="H283" s="45" t="str">
        <f t="shared" si="49"/>
        <v/>
      </c>
      <c r="I283" s="45" t="str">
        <f t="shared" si="50"/>
        <v/>
      </c>
      <c r="J283" s="81"/>
      <c r="K283" s="81"/>
      <c r="L283" s="81"/>
      <c r="M283" s="49"/>
      <c r="N283" s="246" t="str">
        <f>IF(C283="","",'OPĆI DIO'!$C$1)</f>
        <v/>
      </c>
      <c r="O283" s="40" t="str">
        <f t="shared" si="51"/>
        <v/>
      </c>
      <c r="P283" s="40" t="str">
        <f t="shared" si="52"/>
        <v/>
      </c>
      <c r="Q283" s="40" t="str">
        <f t="shared" si="53"/>
        <v/>
      </c>
      <c r="R283" s="40" t="str">
        <f t="shared" si="54"/>
        <v/>
      </c>
      <c r="S283" s="40" t="str">
        <f t="shared" si="55"/>
        <v/>
      </c>
      <c r="AC283" s="236" t="s">
        <v>4095</v>
      </c>
      <c r="AD283" s="236" t="s">
        <v>4096</v>
      </c>
      <c r="AE283" s="40" t="s">
        <v>3925</v>
      </c>
      <c r="AF283" s="40" t="s">
        <v>3926</v>
      </c>
      <c r="AG283" s="40" t="s">
        <v>3947</v>
      </c>
      <c r="AH283" s="40" t="s">
        <v>3957</v>
      </c>
    </row>
    <row r="284" spans="1:34">
      <c r="A284" s="44" t="str">
        <f>IF(C284="","",VLOOKUP('OPĆI DIO'!$C$1,'OPĆI DIO'!$N$4:$W$137,10,FALSE))</f>
        <v/>
      </c>
      <c r="B284" s="44" t="str">
        <f>IF(C284="","",VLOOKUP('OPĆI DIO'!$C$1,'OPĆI DIO'!$N$4:$W$137,9,FALSE))</f>
        <v/>
      </c>
      <c r="C284" s="50"/>
      <c r="D284" s="45" t="str">
        <f t="shared" si="47"/>
        <v/>
      </c>
      <c r="E284" s="50"/>
      <c r="F284" s="45" t="str">
        <f t="shared" si="48"/>
        <v/>
      </c>
      <c r="G284" s="82"/>
      <c r="H284" s="45" t="str">
        <f t="shared" si="49"/>
        <v/>
      </c>
      <c r="I284" s="45" t="str">
        <f t="shared" si="50"/>
        <v/>
      </c>
      <c r="J284" s="81"/>
      <c r="K284" s="81"/>
      <c r="L284" s="81"/>
      <c r="M284" s="49"/>
      <c r="N284" s="246" t="str">
        <f>IF(C284="","",'OPĆI DIO'!$C$1)</f>
        <v/>
      </c>
      <c r="O284" s="40" t="str">
        <f t="shared" si="51"/>
        <v/>
      </c>
      <c r="P284" s="40" t="str">
        <f t="shared" si="52"/>
        <v/>
      </c>
      <c r="Q284" s="40" t="str">
        <f t="shared" si="53"/>
        <v/>
      </c>
      <c r="R284" s="40" t="str">
        <f t="shared" si="54"/>
        <v/>
      </c>
      <c r="S284" s="40" t="str">
        <f t="shared" si="55"/>
        <v/>
      </c>
      <c r="AC284" s="236" t="s">
        <v>897</v>
      </c>
      <c r="AD284" s="236" t="s">
        <v>898</v>
      </c>
      <c r="AE284" s="40" t="s">
        <v>3925</v>
      </c>
      <c r="AF284" s="40" t="s">
        <v>3926</v>
      </c>
      <c r="AG284" s="40" t="s">
        <v>3947</v>
      </c>
      <c r="AH284" s="40" t="s">
        <v>3957</v>
      </c>
    </row>
    <row r="285" spans="1:34">
      <c r="A285" s="44" t="str">
        <f>IF(C285="","",VLOOKUP('OPĆI DIO'!$C$1,'OPĆI DIO'!$N$4:$W$137,10,FALSE))</f>
        <v/>
      </c>
      <c r="B285" s="44" t="str">
        <f>IF(C285="","",VLOOKUP('OPĆI DIO'!$C$1,'OPĆI DIO'!$N$4:$W$137,9,FALSE))</f>
        <v/>
      </c>
      <c r="C285" s="50"/>
      <c r="D285" s="45" t="str">
        <f t="shared" si="47"/>
        <v/>
      </c>
      <c r="E285" s="50"/>
      <c r="F285" s="45" t="str">
        <f t="shared" si="48"/>
        <v/>
      </c>
      <c r="G285" s="82"/>
      <c r="H285" s="45" t="str">
        <f t="shared" si="49"/>
        <v/>
      </c>
      <c r="I285" s="45" t="str">
        <f t="shared" si="50"/>
        <v/>
      </c>
      <c r="J285" s="81"/>
      <c r="K285" s="81"/>
      <c r="L285" s="81"/>
      <c r="M285" s="49"/>
      <c r="N285" s="246" t="str">
        <f>IF(C285="","",'OPĆI DIO'!$C$1)</f>
        <v/>
      </c>
      <c r="O285" s="40" t="str">
        <f t="shared" si="51"/>
        <v/>
      </c>
      <c r="P285" s="40" t="str">
        <f t="shared" si="52"/>
        <v/>
      </c>
      <c r="Q285" s="40" t="str">
        <f t="shared" si="53"/>
        <v/>
      </c>
      <c r="R285" s="40" t="str">
        <f t="shared" si="54"/>
        <v/>
      </c>
      <c r="S285" s="40" t="str">
        <f t="shared" si="55"/>
        <v/>
      </c>
      <c r="AC285" s="236" t="s">
        <v>899</v>
      </c>
      <c r="AD285" s="236" t="s">
        <v>4097</v>
      </c>
      <c r="AE285" s="40" t="s">
        <v>3925</v>
      </c>
      <c r="AF285" s="40" t="s">
        <v>3926</v>
      </c>
      <c r="AG285" s="40" t="s">
        <v>3947</v>
      </c>
      <c r="AH285" s="40" t="s">
        <v>3957</v>
      </c>
    </row>
    <row r="286" spans="1:34">
      <c r="A286" s="44" t="str">
        <f>IF(C286="","",VLOOKUP('OPĆI DIO'!$C$1,'OPĆI DIO'!$N$4:$W$137,10,FALSE))</f>
        <v/>
      </c>
      <c r="B286" s="44" t="str">
        <f>IF(C286="","",VLOOKUP('OPĆI DIO'!$C$1,'OPĆI DIO'!$N$4:$W$137,9,FALSE))</f>
        <v/>
      </c>
      <c r="C286" s="50"/>
      <c r="D286" s="45" t="str">
        <f t="shared" si="47"/>
        <v/>
      </c>
      <c r="E286" s="50"/>
      <c r="F286" s="45" t="str">
        <f t="shared" si="48"/>
        <v/>
      </c>
      <c r="G286" s="82"/>
      <c r="H286" s="45" t="str">
        <f t="shared" si="49"/>
        <v/>
      </c>
      <c r="I286" s="45" t="str">
        <f t="shared" si="50"/>
        <v/>
      </c>
      <c r="J286" s="81"/>
      <c r="K286" s="81"/>
      <c r="L286" s="81"/>
      <c r="M286" s="49"/>
      <c r="N286" s="246" t="str">
        <f>IF(C286="","",'OPĆI DIO'!$C$1)</f>
        <v/>
      </c>
      <c r="O286" s="40" t="str">
        <f t="shared" si="51"/>
        <v/>
      </c>
      <c r="P286" s="40" t="str">
        <f t="shared" si="52"/>
        <v/>
      </c>
      <c r="Q286" s="40" t="str">
        <f t="shared" si="53"/>
        <v/>
      </c>
      <c r="R286" s="40" t="str">
        <f t="shared" si="54"/>
        <v/>
      </c>
      <c r="S286" s="40" t="str">
        <f t="shared" si="55"/>
        <v/>
      </c>
      <c r="AC286" s="236" t="s">
        <v>900</v>
      </c>
      <c r="AD286" s="236" t="s">
        <v>901</v>
      </c>
      <c r="AE286" s="40" t="s">
        <v>3925</v>
      </c>
      <c r="AF286" s="40" t="s">
        <v>3926</v>
      </c>
      <c r="AG286" s="40" t="s">
        <v>3947</v>
      </c>
      <c r="AH286" s="40" t="s">
        <v>3957</v>
      </c>
    </row>
    <row r="287" spans="1:34">
      <c r="A287" s="44" t="str">
        <f>IF(C287="","",VLOOKUP('OPĆI DIO'!$C$1,'OPĆI DIO'!$N$4:$W$137,10,FALSE))</f>
        <v/>
      </c>
      <c r="B287" s="44" t="str">
        <f>IF(C287="","",VLOOKUP('OPĆI DIO'!$C$1,'OPĆI DIO'!$N$4:$W$137,9,FALSE))</f>
        <v/>
      </c>
      <c r="C287" s="50"/>
      <c r="D287" s="45" t="str">
        <f t="shared" si="47"/>
        <v/>
      </c>
      <c r="E287" s="50"/>
      <c r="F287" s="45" t="str">
        <f t="shared" si="48"/>
        <v/>
      </c>
      <c r="G287" s="82"/>
      <c r="H287" s="45" t="str">
        <f t="shared" si="49"/>
        <v/>
      </c>
      <c r="I287" s="45" t="str">
        <f t="shared" si="50"/>
        <v/>
      </c>
      <c r="J287" s="81"/>
      <c r="K287" s="81"/>
      <c r="L287" s="81"/>
      <c r="M287" s="49"/>
      <c r="N287" s="246" t="str">
        <f>IF(C287="","",'OPĆI DIO'!$C$1)</f>
        <v/>
      </c>
      <c r="O287" s="40" t="str">
        <f t="shared" si="51"/>
        <v/>
      </c>
      <c r="P287" s="40" t="str">
        <f t="shared" si="52"/>
        <v/>
      </c>
      <c r="Q287" s="40" t="str">
        <f t="shared" si="53"/>
        <v/>
      </c>
      <c r="R287" s="40" t="str">
        <f t="shared" si="54"/>
        <v/>
      </c>
      <c r="S287" s="40" t="str">
        <f t="shared" si="55"/>
        <v/>
      </c>
      <c r="AC287" s="236" t="s">
        <v>902</v>
      </c>
      <c r="AD287" s="236" t="s">
        <v>903</v>
      </c>
      <c r="AE287" s="40" t="s">
        <v>3925</v>
      </c>
      <c r="AF287" s="40" t="s">
        <v>3926</v>
      </c>
      <c r="AG287" s="40" t="s">
        <v>3947</v>
      </c>
      <c r="AH287" s="40" t="s">
        <v>3957</v>
      </c>
    </row>
    <row r="288" spans="1:34">
      <c r="A288" s="44" t="str">
        <f>IF(C288="","",VLOOKUP('OPĆI DIO'!$C$1,'OPĆI DIO'!$N$4:$W$137,10,FALSE))</f>
        <v/>
      </c>
      <c r="B288" s="44" t="str">
        <f>IF(C288="","",VLOOKUP('OPĆI DIO'!$C$1,'OPĆI DIO'!$N$4:$W$137,9,FALSE))</f>
        <v/>
      </c>
      <c r="C288" s="50"/>
      <c r="D288" s="45" t="str">
        <f t="shared" si="47"/>
        <v/>
      </c>
      <c r="E288" s="50"/>
      <c r="F288" s="45" t="str">
        <f t="shared" si="48"/>
        <v/>
      </c>
      <c r="G288" s="82"/>
      <c r="H288" s="45" t="str">
        <f t="shared" si="49"/>
        <v/>
      </c>
      <c r="I288" s="45" t="str">
        <f t="shared" si="50"/>
        <v/>
      </c>
      <c r="J288" s="81"/>
      <c r="K288" s="81"/>
      <c r="L288" s="81"/>
      <c r="M288" s="49"/>
      <c r="N288" s="246" t="str">
        <f>IF(C288="","",'OPĆI DIO'!$C$1)</f>
        <v/>
      </c>
      <c r="O288" s="40" t="str">
        <f t="shared" si="51"/>
        <v/>
      </c>
      <c r="P288" s="40" t="str">
        <f t="shared" si="52"/>
        <v/>
      </c>
      <c r="Q288" s="40" t="str">
        <f t="shared" si="53"/>
        <v/>
      </c>
      <c r="R288" s="40" t="str">
        <f t="shared" si="54"/>
        <v/>
      </c>
      <c r="S288" s="40" t="str">
        <f t="shared" si="55"/>
        <v/>
      </c>
      <c r="AC288" s="236" t="s">
        <v>904</v>
      </c>
      <c r="AD288" s="236" t="s">
        <v>905</v>
      </c>
      <c r="AE288" s="40" t="s">
        <v>3925</v>
      </c>
      <c r="AF288" s="40" t="s">
        <v>3926</v>
      </c>
      <c r="AG288" s="40" t="s">
        <v>3947</v>
      </c>
      <c r="AH288" s="40" t="s">
        <v>3957</v>
      </c>
    </row>
    <row r="289" spans="1:34">
      <c r="A289" s="44" t="str">
        <f>IF(C289="","",VLOOKUP('OPĆI DIO'!$C$1,'OPĆI DIO'!$N$4:$W$137,10,FALSE))</f>
        <v/>
      </c>
      <c r="B289" s="44" t="str">
        <f>IF(C289="","",VLOOKUP('OPĆI DIO'!$C$1,'OPĆI DIO'!$N$4:$W$137,9,FALSE))</f>
        <v/>
      </c>
      <c r="C289" s="50"/>
      <c r="D289" s="45" t="str">
        <f t="shared" si="47"/>
        <v/>
      </c>
      <c r="E289" s="50"/>
      <c r="F289" s="45" t="str">
        <f t="shared" si="48"/>
        <v/>
      </c>
      <c r="G289" s="82"/>
      <c r="H289" s="45" t="str">
        <f t="shared" si="49"/>
        <v/>
      </c>
      <c r="I289" s="45" t="str">
        <f t="shared" si="50"/>
        <v/>
      </c>
      <c r="J289" s="81"/>
      <c r="K289" s="81"/>
      <c r="L289" s="81"/>
      <c r="M289" s="49"/>
      <c r="N289" s="246" t="str">
        <f>IF(C289="","",'OPĆI DIO'!$C$1)</f>
        <v/>
      </c>
      <c r="O289" s="40" t="str">
        <f t="shared" si="51"/>
        <v/>
      </c>
      <c r="P289" s="40" t="str">
        <f t="shared" si="52"/>
        <v/>
      </c>
      <c r="Q289" s="40" t="str">
        <f t="shared" si="53"/>
        <v/>
      </c>
      <c r="R289" s="40" t="str">
        <f t="shared" si="54"/>
        <v/>
      </c>
      <c r="S289" s="40" t="str">
        <f t="shared" si="55"/>
        <v/>
      </c>
      <c r="AC289" s="236" t="s">
        <v>906</v>
      </c>
      <c r="AD289" s="236" t="s">
        <v>907</v>
      </c>
      <c r="AE289" s="40" t="s">
        <v>3925</v>
      </c>
      <c r="AF289" s="40" t="s">
        <v>3926</v>
      </c>
      <c r="AG289" s="40" t="s">
        <v>3947</v>
      </c>
      <c r="AH289" s="40" t="s">
        <v>3957</v>
      </c>
    </row>
    <row r="290" spans="1:34">
      <c r="A290" s="44" t="str">
        <f>IF(C290="","",VLOOKUP('OPĆI DIO'!$C$1,'OPĆI DIO'!$N$4:$W$137,10,FALSE))</f>
        <v/>
      </c>
      <c r="B290" s="44" t="str">
        <f>IF(C290="","",VLOOKUP('OPĆI DIO'!$C$1,'OPĆI DIO'!$N$4:$W$137,9,FALSE))</f>
        <v/>
      </c>
      <c r="C290" s="50"/>
      <c r="D290" s="45" t="str">
        <f t="shared" si="47"/>
        <v/>
      </c>
      <c r="E290" s="50"/>
      <c r="F290" s="45" t="str">
        <f t="shared" si="48"/>
        <v/>
      </c>
      <c r="G290" s="82"/>
      <c r="H290" s="45" t="str">
        <f t="shared" si="49"/>
        <v/>
      </c>
      <c r="I290" s="45" t="str">
        <f t="shared" si="50"/>
        <v/>
      </c>
      <c r="J290" s="81"/>
      <c r="K290" s="81"/>
      <c r="L290" s="81"/>
      <c r="M290" s="49"/>
      <c r="N290" s="246" t="str">
        <f>IF(C290="","",'OPĆI DIO'!$C$1)</f>
        <v/>
      </c>
      <c r="O290" s="40" t="str">
        <f t="shared" si="51"/>
        <v/>
      </c>
      <c r="P290" s="40" t="str">
        <f t="shared" si="52"/>
        <v/>
      </c>
      <c r="Q290" s="40" t="str">
        <f t="shared" si="53"/>
        <v/>
      </c>
      <c r="R290" s="40" t="str">
        <f t="shared" si="54"/>
        <v/>
      </c>
      <c r="S290" s="40" t="str">
        <f t="shared" si="55"/>
        <v/>
      </c>
      <c r="AC290" s="236" t="s">
        <v>908</v>
      </c>
      <c r="AD290" s="236" t="s">
        <v>909</v>
      </c>
      <c r="AE290" s="40" t="s">
        <v>3925</v>
      </c>
      <c r="AF290" s="40" t="s">
        <v>3926</v>
      </c>
      <c r="AG290" s="40" t="s">
        <v>3947</v>
      </c>
      <c r="AH290" s="40" t="s">
        <v>3957</v>
      </c>
    </row>
    <row r="291" spans="1:34">
      <c r="A291" s="44" t="str">
        <f>IF(C291="","",VLOOKUP('OPĆI DIO'!$C$1,'OPĆI DIO'!$N$4:$W$137,10,FALSE))</f>
        <v/>
      </c>
      <c r="B291" s="44" t="str">
        <f>IF(C291="","",VLOOKUP('OPĆI DIO'!$C$1,'OPĆI DIO'!$N$4:$W$137,9,FALSE))</f>
        <v/>
      </c>
      <c r="C291" s="50"/>
      <c r="D291" s="45" t="str">
        <f t="shared" si="47"/>
        <v/>
      </c>
      <c r="E291" s="50"/>
      <c r="F291" s="45" t="str">
        <f t="shared" si="48"/>
        <v/>
      </c>
      <c r="G291" s="82"/>
      <c r="H291" s="45" t="str">
        <f t="shared" si="49"/>
        <v/>
      </c>
      <c r="I291" s="45" t="str">
        <f t="shared" si="50"/>
        <v/>
      </c>
      <c r="J291" s="81"/>
      <c r="K291" s="81"/>
      <c r="L291" s="81"/>
      <c r="M291" s="49"/>
      <c r="N291" s="246" t="str">
        <f>IF(C291="","",'OPĆI DIO'!$C$1)</f>
        <v/>
      </c>
      <c r="O291" s="40" t="str">
        <f t="shared" si="51"/>
        <v/>
      </c>
      <c r="P291" s="40" t="str">
        <f t="shared" si="52"/>
        <v/>
      </c>
      <c r="Q291" s="40" t="str">
        <f t="shared" si="53"/>
        <v/>
      </c>
      <c r="R291" s="40" t="str">
        <f t="shared" si="54"/>
        <v/>
      </c>
      <c r="S291" s="40" t="str">
        <f t="shared" si="55"/>
        <v/>
      </c>
      <c r="AC291" s="236" t="s">
        <v>910</v>
      </c>
      <c r="AD291" s="236" t="s">
        <v>911</v>
      </c>
      <c r="AE291" s="40" t="s">
        <v>3925</v>
      </c>
      <c r="AF291" s="40" t="s">
        <v>3926</v>
      </c>
      <c r="AG291" s="40" t="s">
        <v>3947</v>
      </c>
      <c r="AH291" s="40" t="s">
        <v>3957</v>
      </c>
    </row>
    <row r="292" spans="1:34">
      <c r="A292" s="44" t="str">
        <f>IF(C292="","",VLOOKUP('OPĆI DIO'!$C$1,'OPĆI DIO'!$N$4:$W$137,10,FALSE))</f>
        <v/>
      </c>
      <c r="B292" s="44" t="str">
        <f>IF(C292="","",VLOOKUP('OPĆI DIO'!$C$1,'OPĆI DIO'!$N$4:$W$137,9,FALSE))</f>
        <v/>
      </c>
      <c r="C292" s="50"/>
      <c r="D292" s="45" t="str">
        <f t="shared" si="47"/>
        <v/>
      </c>
      <c r="E292" s="50"/>
      <c r="F292" s="45" t="str">
        <f t="shared" si="48"/>
        <v/>
      </c>
      <c r="G292" s="82"/>
      <c r="H292" s="45" t="str">
        <f t="shared" si="49"/>
        <v/>
      </c>
      <c r="I292" s="45" t="str">
        <f t="shared" si="50"/>
        <v/>
      </c>
      <c r="J292" s="81"/>
      <c r="K292" s="81"/>
      <c r="L292" s="81"/>
      <c r="M292" s="49"/>
      <c r="N292" s="246" t="str">
        <f>IF(C292="","",'OPĆI DIO'!$C$1)</f>
        <v/>
      </c>
      <c r="O292" s="40" t="str">
        <f t="shared" si="51"/>
        <v/>
      </c>
      <c r="P292" s="40" t="str">
        <f t="shared" si="52"/>
        <v/>
      </c>
      <c r="Q292" s="40" t="str">
        <f t="shared" si="53"/>
        <v/>
      </c>
      <c r="R292" s="40" t="str">
        <f t="shared" si="54"/>
        <v/>
      </c>
      <c r="S292" s="40" t="str">
        <f t="shared" si="55"/>
        <v/>
      </c>
      <c r="AC292" s="236" t="s">
        <v>912</v>
      </c>
      <c r="AD292" s="236" t="s">
        <v>913</v>
      </c>
      <c r="AE292" s="40" t="s">
        <v>3925</v>
      </c>
      <c r="AF292" s="40" t="s">
        <v>3926</v>
      </c>
      <c r="AG292" s="40" t="s">
        <v>3947</v>
      </c>
      <c r="AH292" s="40" t="s">
        <v>3957</v>
      </c>
    </row>
    <row r="293" spans="1:34">
      <c r="A293" s="44" t="str">
        <f>IF(C293="","",VLOOKUP('OPĆI DIO'!$C$1,'OPĆI DIO'!$N$4:$W$137,10,FALSE))</f>
        <v/>
      </c>
      <c r="B293" s="44" t="str">
        <f>IF(C293="","",VLOOKUP('OPĆI DIO'!$C$1,'OPĆI DIO'!$N$4:$W$137,9,FALSE))</f>
        <v/>
      </c>
      <c r="C293" s="50"/>
      <c r="D293" s="45" t="str">
        <f t="shared" si="47"/>
        <v/>
      </c>
      <c r="E293" s="50"/>
      <c r="F293" s="45" t="str">
        <f t="shared" si="48"/>
        <v/>
      </c>
      <c r="G293" s="82"/>
      <c r="H293" s="45" t="str">
        <f t="shared" si="49"/>
        <v/>
      </c>
      <c r="I293" s="45" t="str">
        <f t="shared" si="50"/>
        <v/>
      </c>
      <c r="J293" s="81"/>
      <c r="K293" s="81"/>
      <c r="L293" s="81"/>
      <c r="M293" s="49"/>
      <c r="N293" s="246" t="str">
        <f>IF(C293="","",'OPĆI DIO'!$C$1)</f>
        <v/>
      </c>
      <c r="O293" s="40" t="str">
        <f t="shared" si="51"/>
        <v/>
      </c>
      <c r="P293" s="40" t="str">
        <f t="shared" si="52"/>
        <v/>
      </c>
      <c r="Q293" s="40" t="str">
        <f t="shared" si="53"/>
        <v/>
      </c>
      <c r="R293" s="40" t="str">
        <f t="shared" si="54"/>
        <v/>
      </c>
      <c r="S293" s="40" t="str">
        <f t="shared" si="55"/>
        <v/>
      </c>
      <c r="AC293" s="236" t="s">
        <v>914</v>
      </c>
      <c r="AD293" s="236" t="s">
        <v>2313</v>
      </c>
      <c r="AE293" s="40" t="s">
        <v>3925</v>
      </c>
      <c r="AF293" s="40" t="s">
        <v>3926</v>
      </c>
      <c r="AG293" s="40" t="s">
        <v>3947</v>
      </c>
      <c r="AH293" s="40" t="s">
        <v>3957</v>
      </c>
    </row>
    <row r="294" spans="1:34">
      <c r="A294" s="44" t="str">
        <f>IF(C294="","",VLOOKUP('OPĆI DIO'!$C$1,'OPĆI DIO'!$N$4:$W$137,10,FALSE))</f>
        <v/>
      </c>
      <c r="B294" s="44" t="str">
        <f>IF(C294="","",VLOOKUP('OPĆI DIO'!$C$1,'OPĆI DIO'!$N$4:$W$137,9,FALSE))</f>
        <v/>
      </c>
      <c r="C294" s="50"/>
      <c r="D294" s="45" t="str">
        <f t="shared" si="47"/>
        <v/>
      </c>
      <c r="E294" s="50"/>
      <c r="F294" s="45" t="str">
        <f t="shared" si="48"/>
        <v/>
      </c>
      <c r="G294" s="82"/>
      <c r="H294" s="45" t="str">
        <f t="shared" si="49"/>
        <v/>
      </c>
      <c r="I294" s="45" t="str">
        <f t="shared" si="50"/>
        <v/>
      </c>
      <c r="J294" s="81"/>
      <c r="K294" s="81"/>
      <c r="L294" s="81"/>
      <c r="M294" s="49"/>
      <c r="N294" s="246" t="str">
        <f>IF(C294="","",'OPĆI DIO'!$C$1)</f>
        <v/>
      </c>
      <c r="O294" s="40" t="str">
        <f t="shared" si="51"/>
        <v/>
      </c>
      <c r="P294" s="40" t="str">
        <f t="shared" si="52"/>
        <v/>
      </c>
      <c r="Q294" s="40" t="str">
        <f t="shared" si="53"/>
        <v/>
      </c>
      <c r="R294" s="40" t="str">
        <f t="shared" si="54"/>
        <v/>
      </c>
      <c r="S294" s="40" t="str">
        <f t="shared" si="55"/>
        <v/>
      </c>
      <c r="AC294" s="236" t="s">
        <v>915</v>
      </c>
      <c r="AD294" s="236" t="s">
        <v>1225</v>
      </c>
      <c r="AE294" s="40" t="s">
        <v>3925</v>
      </c>
      <c r="AF294" s="40" t="s">
        <v>3926</v>
      </c>
      <c r="AG294" s="40" t="s">
        <v>3947</v>
      </c>
      <c r="AH294" s="40" t="s">
        <v>3957</v>
      </c>
    </row>
    <row r="295" spans="1:34">
      <c r="A295" s="44" t="str">
        <f>IF(C295="","",VLOOKUP('OPĆI DIO'!$C$1,'OPĆI DIO'!$N$4:$W$137,10,FALSE))</f>
        <v/>
      </c>
      <c r="B295" s="44" t="str">
        <f>IF(C295="","",VLOOKUP('OPĆI DIO'!$C$1,'OPĆI DIO'!$N$4:$W$137,9,FALSE))</f>
        <v/>
      </c>
      <c r="C295" s="50"/>
      <c r="D295" s="45" t="str">
        <f t="shared" si="47"/>
        <v/>
      </c>
      <c r="E295" s="50"/>
      <c r="F295" s="45" t="str">
        <f t="shared" si="48"/>
        <v/>
      </c>
      <c r="G295" s="82"/>
      <c r="H295" s="45" t="str">
        <f t="shared" si="49"/>
        <v/>
      </c>
      <c r="I295" s="45" t="str">
        <f t="shared" si="50"/>
        <v/>
      </c>
      <c r="J295" s="81"/>
      <c r="K295" s="81"/>
      <c r="L295" s="81"/>
      <c r="M295" s="49"/>
      <c r="N295" s="246" t="str">
        <f>IF(C295="","",'OPĆI DIO'!$C$1)</f>
        <v/>
      </c>
      <c r="O295" s="40" t="str">
        <f t="shared" si="51"/>
        <v/>
      </c>
      <c r="P295" s="40" t="str">
        <f t="shared" si="52"/>
        <v/>
      </c>
      <c r="Q295" s="40" t="str">
        <f t="shared" si="53"/>
        <v/>
      </c>
      <c r="R295" s="40" t="str">
        <f t="shared" si="54"/>
        <v/>
      </c>
      <c r="S295" s="40" t="str">
        <f t="shared" si="55"/>
        <v/>
      </c>
      <c r="AC295" s="236" t="s">
        <v>916</v>
      </c>
      <c r="AD295" s="236" t="s">
        <v>1226</v>
      </c>
      <c r="AE295" s="40" t="s">
        <v>3925</v>
      </c>
      <c r="AF295" s="40" t="s">
        <v>3926</v>
      </c>
      <c r="AG295" s="40" t="s">
        <v>3947</v>
      </c>
      <c r="AH295" s="40" t="s">
        <v>3957</v>
      </c>
    </row>
    <row r="296" spans="1:34">
      <c r="A296" s="44" t="str">
        <f>IF(C296="","",VLOOKUP('OPĆI DIO'!$C$1,'OPĆI DIO'!$N$4:$W$137,10,FALSE))</f>
        <v/>
      </c>
      <c r="B296" s="44" t="str">
        <f>IF(C296="","",VLOOKUP('OPĆI DIO'!$C$1,'OPĆI DIO'!$N$4:$W$137,9,FALSE))</f>
        <v/>
      </c>
      <c r="C296" s="50"/>
      <c r="D296" s="45" t="str">
        <f t="shared" si="47"/>
        <v/>
      </c>
      <c r="E296" s="50"/>
      <c r="F296" s="45" t="str">
        <f t="shared" si="48"/>
        <v/>
      </c>
      <c r="G296" s="82"/>
      <c r="H296" s="45" t="str">
        <f t="shared" si="49"/>
        <v/>
      </c>
      <c r="I296" s="45" t="str">
        <f t="shared" si="50"/>
        <v/>
      </c>
      <c r="J296" s="81"/>
      <c r="K296" s="81"/>
      <c r="L296" s="81"/>
      <c r="M296" s="49"/>
      <c r="N296" s="246" t="str">
        <f>IF(C296="","",'OPĆI DIO'!$C$1)</f>
        <v/>
      </c>
      <c r="O296" s="40" t="str">
        <f t="shared" si="51"/>
        <v/>
      </c>
      <c r="P296" s="40" t="str">
        <f t="shared" si="52"/>
        <v/>
      </c>
      <c r="Q296" s="40" t="str">
        <f t="shared" si="53"/>
        <v/>
      </c>
      <c r="R296" s="40" t="str">
        <f t="shared" si="54"/>
        <v/>
      </c>
      <c r="S296" s="40" t="str">
        <f t="shared" si="55"/>
        <v/>
      </c>
      <c r="AC296" s="236" t="s">
        <v>917</v>
      </c>
      <c r="AD296" s="236" t="s">
        <v>1227</v>
      </c>
      <c r="AE296" s="40" t="s">
        <v>3925</v>
      </c>
      <c r="AF296" s="40" t="s">
        <v>3926</v>
      </c>
      <c r="AG296" s="40" t="s">
        <v>3947</v>
      </c>
      <c r="AH296" s="40" t="s">
        <v>3957</v>
      </c>
    </row>
    <row r="297" spans="1:34">
      <c r="A297" s="44" t="str">
        <f>IF(C297="","",VLOOKUP('OPĆI DIO'!$C$1,'OPĆI DIO'!$N$4:$W$137,10,FALSE))</f>
        <v/>
      </c>
      <c r="B297" s="44" t="str">
        <f>IF(C297="","",VLOOKUP('OPĆI DIO'!$C$1,'OPĆI DIO'!$N$4:$W$137,9,FALSE))</f>
        <v/>
      </c>
      <c r="C297" s="50"/>
      <c r="D297" s="45" t="str">
        <f t="shared" si="47"/>
        <v/>
      </c>
      <c r="E297" s="50"/>
      <c r="F297" s="45" t="str">
        <f t="shared" si="48"/>
        <v/>
      </c>
      <c r="G297" s="82"/>
      <c r="H297" s="45" t="str">
        <f t="shared" si="49"/>
        <v/>
      </c>
      <c r="I297" s="45" t="str">
        <f t="shared" si="50"/>
        <v/>
      </c>
      <c r="J297" s="81"/>
      <c r="K297" s="81"/>
      <c r="L297" s="81"/>
      <c r="M297" s="49"/>
      <c r="N297" s="246" t="str">
        <f>IF(C297="","",'OPĆI DIO'!$C$1)</f>
        <v/>
      </c>
      <c r="O297" s="40" t="str">
        <f t="shared" si="51"/>
        <v/>
      </c>
      <c r="P297" s="40" t="str">
        <f t="shared" si="52"/>
        <v/>
      </c>
      <c r="Q297" s="40" t="str">
        <f t="shared" si="53"/>
        <v/>
      </c>
      <c r="R297" s="40" t="str">
        <f t="shared" si="54"/>
        <v/>
      </c>
      <c r="S297" s="40" t="str">
        <f t="shared" si="55"/>
        <v/>
      </c>
      <c r="AC297" s="236" t="s">
        <v>918</v>
      </c>
      <c r="AD297" s="236" t="s">
        <v>919</v>
      </c>
      <c r="AE297" s="40" t="s">
        <v>3925</v>
      </c>
      <c r="AF297" s="40" t="s">
        <v>3926</v>
      </c>
      <c r="AG297" s="40" t="s">
        <v>3947</v>
      </c>
      <c r="AH297" s="40" t="s">
        <v>3957</v>
      </c>
    </row>
    <row r="298" spans="1:34">
      <c r="A298" s="44" t="str">
        <f>IF(C298="","",VLOOKUP('OPĆI DIO'!$C$1,'OPĆI DIO'!$N$4:$W$137,10,FALSE))</f>
        <v/>
      </c>
      <c r="B298" s="44" t="str">
        <f>IF(C298="","",VLOOKUP('OPĆI DIO'!$C$1,'OPĆI DIO'!$N$4:$W$137,9,FALSE))</f>
        <v/>
      </c>
      <c r="C298" s="50"/>
      <c r="D298" s="45" t="str">
        <f t="shared" si="47"/>
        <v/>
      </c>
      <c r="E298" s="50"/>
      <c r="F298" s="45" t="str">
        <f t="shared" si="48"/>
        <v/>
      </c>
      <c r="G298" s="82"/>
      <c r="H298" s="45" t="str">
        <f t="shared" si="49"/>
        <v/>
      </c>
      <c r="I298" s="45" t="str">
        <f t="shared" si="50"/>
        <v/>
      </c>
      <c r="J298" s="81"/>
      <c r="K298" s="81"/>
      <c r="L298" s="81"/>
      <c r="M298" s="49"/>
      <c r="N298" s="246" t="str">
        <f>IF(C298="","",'OPĆI DIO'!$C$1)</f>
        <v/>
      </c>
      <c r="O298" s="40" t="str">
        <f t="shared" si="51"/>
        <v/>
      </c>
      <c r="P298" s="40" t="str">
        <f t="shared" si="52"/>
        <v/>
      </c>
      <c r="Q298" s="40" t="str">
        <f t="shared" si="53"/>
        <v/>
      </c>
      <c r="R298" s="40" t="str">
        <f t="shared" si="54"/>
        <v/>
      </c>
      <c r="S298" s="40" t="str">
        <f t="shared" si="55"/>
        <v/>
      </c>
      <c r="AC298" s="236" t="s">
        <v>920</v>
      </c>
      <c r="AD298" s="236" t="s">
        <v>4098</v>
      </c>
      <c r="AE298" s="40" t="s">
        <v>3925</v>
      </c>
      <c r="AF298" s="40" t="s">
        <v>3926</v>
      </c>
      <c r="AG298" s="40" t="s">
        <v>3947</v>
      </c>
      <c r="AH298" s="40" t="s">
        <v>3959</v>
      </c>
    </row>
    <row r="299" spans="1:34">
      <c r="A299" s="44" t="str">
        <f>IF(C299="","",VLOOKUP('OPĆI DIO'!$C$1,'OPĆI DIO'!$N$4:$W$137,10,FALSE))</f>
        <v/>
      </c>
      <c r="B299" s="44" t="str">
        <f>IF(C299="","",VLOOKUP('OPĆI DIO'!$C$1,'OPĆI DIO'!$N$4:$W$137,9,FALSE))</f>
        <v/>
      </c>
      <c r="C299" s="50"/>
      <c r="D299" s="45" t="str">
        <f t="shared" si="47"/>
        <v/>
      </c>
      <c r="E299" s="50"/>
      <c r="F299" s="45" t="str">
        <f t="shared" si="48"/>
        <v/>
      </c>
      <c r="G299" s="82"/>
      <c r="H299" s="45" t="str">
        <f t="shared" si="49"/>
        <v/>
      </c>
      <c r="I299" s="45" t="str">
        <f t="shared" si="50"/>
        <v/>
      </c>
      <c r="J299" s="81"/>
      <c r="K299" s="81"/>
      <c r="L299" s="81"/>
      <c r="M299" s="49"/>
      <c r="N299" s="246" t="str">
        <f>IF(C299="","",'OPĆI DIO'!$C$1)</f>
        <v/>
      </c>
      <c r="O299" s="40" t="str">
        <f t="shared" si="51"/>
        <v/>
      </c>
      <c r="P299" s="40" t="str">
        <f t="shared" si="52"/>
        <v/>
      </c>
      <c r="Q299" s="40" t="str">
        <f t="shared" si="53"/>
        <v/>
      </c>
      <c r="R299" s="40" t="str">
        <f t="shared" si="54"/>
        <v/>
      </c>
      <c r="S299" s="40" t="str">
        <f t="shared" si="55"/>
        <v/>
      </c>
      <c r="AC299" s="236" t="s">
        <v>921</v>
      </c>
      <c r="AD299" s="236" t="s">
        <v>1228</v>
      </c>
      <c r="AE299" s="40" t="s">
        <v>3925</v>
      </c>
      <c r="AF299" s="40" t="s">
        <v>3926</v>
      </c>
      <c r="AG299" s="40" t="s">
        <v>3947</v>
      </c>
      <c r="AH299" s="40" t="s">
        <v>3957</v>
      </c>
    </row>
    <row r="300" spans="1:34">
      <c r="A300" s="44" t="str">
        <f>IF(C300="","",VLOOKUP('OPĆI DIO'!$C$1,'OPĆI DIO'!$N$4:$W$137,10,FALSE))</f>
        <v/>
      </c>
      <c r="B300" s="44" t="str">
        <f>IF(C300="","",VLOOKUP('OPĆI DIO'!$C$1,'OPĆI DIO'!$N$4:$W$137,9,FALSE))</f>
        <v/>
      </c>
      <c r="C300" s="50"/>
      <c r="D300" s="45" t="str">
        <f t="shared" si="47"/>
        <v/>
      </c>
      <c r="E300" s="50"/>
      <c r="F300" s="45" t="str">
        <f t="shared" si="48"/>
        <v/>
      </c>
      <c r="G300" s="82"/>
      <c r="H300" s="45" t="str">
        <f t="shared" si="49"/>
        <v/>
      </c>
      <c r="I300" s="45" t="str">
        <f t="shared" si="50"/>
        <v/>
      </c>
      <c r="J300" s="81"/>
      <c r="K300" s="81"/>
      <c r="L300" s="81"/>
      <c r="M300" s="49"/>
      <c r="N300" s="246" t="str">
        <f>IF(C300="","",'OPĆI DIO'!$C$1)</f>
        <v/>
      </c>
      <c r="O300" s="40" t="str">
        <f t="shared" si="51"/>
        <v/>
      </c>
      <c r="P300" s="40" t="str">
        <f t="shared" si="52"/>
        <v/>
      </c>
      <c r="Q300" s="40" t="str">
        <f t="shared" si="53"/>
        <v/>
      </c>
      <c r="R300" s="40" t="str">
        <f t="shared" si="54"/>
        <v/>
      </c>
      <c r="S300" s="40" t="str">
        <f t="shared" si="55"/>
        <v/>
      </c>
      <c r="AC300" s="236" t="s">
        <v>922</v>
      </c>
      <c r="AD300" s="236" t="s">
        <v>923</v>
      </c>
      <c r="AE300" s="40" t="s">
        <v>3925</v>
      </c>
      <c r="AF300" s="40" t="s">
        <v>3926</v>
      </c>
      <c r="AG300" s="40" t="s">
        <v>3947</v>
      </c>
      <c r="AH300" s="40" t="s">
        <v>3957</v>
      </c>
    </row>
    <row r="301" spans="1:34">
      <c r="A301" s="44" t="str">
        <f>IF(C301="","",VLOOKUP('OPĆI DIO'!$C$1,'OPĆI DIO'!$N$4:$W$137,10,FALSE))</f>
        <v/>
      </c>
      <c r="B301" s="44" t="str">
        <f>IF(C301="","",VLOOKUP('OPĆI DIO'!$C$1,'OPĆI DIO'!$N$4:$W$137,9,FALSE))</f>
        <v/>
      </c>
      <c r="C301" s="50"/>
      <c r="D301" s="45" t="str">
        <f t="shared" si="47"/>
        <v/>
      </c>
      <c r="E301" s="50"/>
      <c r="F301" s="45" t="str">
        <f t="shared" si="48"/>
        <v/>
      </c>
      <c r="G301" s="82"/>
      <c r="H301" s="45" t="str">
        <f t="shared" si="49"/>
        <v/>
      </c>
      <c r="I301" s="45" t="str">
        <f t="shared" si="50"/>
        <v/>
      </c>
      <c r="J301" s="81"/>
      <c r="K301" s="81"/>
      <c r="L301" s="81"/>
      <c r="M301" s="49"/>
      <c r="N301" s="246" t="str">
        <f>IF(C301="","",'OPĆI DIO'!$C$1)</f>
        <v/>
      </c>
      <c r="O301" s="40" t="str">
        <f t="shared" si="51"/>
        <v/>
      </c>
      <c r="P301" s="40" t="str">
        <f t="shared" si="52"/>
        <v/>
      </c>
      <c r="Q301" s="40" t="str">
        <f t="shared" si="53"/>
        <v/>
      </c>
      <c r="R301" s="40" t="str">
        <f t="shared" si="54"/>
        <v/>
      </c>
      <c r="S301" s="40" t="str">
        <f t="shared" si="55"/>
        <v/>
      </c>
      <c r="AC301" s="236" t="s">
        <v>924</v>
      </c>
      <c r="AD301" s="236" t="s">
        <v>925</v>
      </c>
      <c r="AE301" s="40" t="s">
        <v>3925</v>
      </c>
      <c r="AF301" s="40" t="s">
        <v>3926</v>
      </c>
      <c r="AG301" s="40" t="s">
        <v>3947</v>
      </c>
      <c r="AH301" s="40" t="s">
        <v>3957</v>
      </c>
    </row>
    <row r="302" spans="1:34">
      <c r="A302" s="44" t="str">
        <f>IF(C302="","",VLOOKUP('OPĆI DIO'!$C$1,'OPĆI DIO'!$N$4:$W$137,10,FALSE))</f>
        <v/>
      </c>
      <c r="B302" s="44" t="str">
        <f>IF(C302="","",VLOOKUP('OPĆI DIO'!$C$1,'OPĆI DIO'!$N$4:$W$137,9,FALSE))</f>
        <v/>
      </c>
      <c r="C302" s="50"/>
      <c r="D302" s="45" t="str">
        <f t="shared" si="47"/>
        <v/>
      </c>
      <c r="E302" s="50"/>
      <c r="F302" s="45" t="str">
        <f t="shared" si="48"/>
        <v/>
      </c>
      <c r="G302" s="82"/>
      <c r="H302" s="45" t="str">
        <f t="shared" si="49"/>
        <v/>
      </c>
      <c r="I302" s="45" t="str">
        <f t="shared" si="50"/>
        <v/>
      </c>
      <c r="J302" s="81"/>
      <c r="K302" s="81"/>
      <c r="L302" s="81"/>
      <c r="M302" s="49"/>
      <c r="N302" s="246" t="str">
        <f>IF(C302="","",'OPĆI DIO'!$C$1)</f>
        <v/>
      </c>
      <c r="O302" s="40" t="str">
        <f t="shared" si="51"/>
        <v/>
      </c>
      <c r="P302" s="40" t="str">
        <f t="shared" si="52"/>
        <v/>
      </c>
      <c r="Q302" s="40" t="str">
        <f t="shared" si="53"/>
        <v/>
      </c>
      <c r="R302" s="40" t="str">
        <f t="shared" si="54"/>
        <v/>
      </c>
      <c r="S302" s="40" t="str">
        <f t="shared" si="55"/>
        <v/>
      </c>
      <c r="AC302" s="236" t="s">
        <v>1510</v>
      </c>
      <c r="AD302" s="236" t="s">
        <v>1511</v>
      </c>
      <c r="AE302" s="40" t="s">
        <v>3925</v>
      </c>
      <c r="AF302" s="40" t="s">
        <v>3926</v>
      </c>
      <c r="AG302" s="40" t="s">
        <v>3947</v>
      </c>
      <c r="AH302" s="40" t="s">
        <v>3957</v>
      </c>
    </row>
    <row r="303" spans="1:34">
      <c r="A303" s="44" t="str">
        <f>IF(C303="","",VLOOKUP('OPĆI DIO'!$C$1,'OPĆI DIO'!$N$4:$W$137,10,FALSE))</f>
        <v/>
      </c>
      <c r="B303" s="44" t="str">
        <f>IF(C303="","",VLOOKUP('OPĆI DIO'!$C$1,'OPĆI DIO'!$N$4:$W$137,9,FALSE))</f>
        <v/>
      </c>
      <c r="C303" s="50"/>
      <c r="D303" s="45" t="str">
        <f t="shared" si="47"/>
        <v/>
      </c>
      <c r="E303" s="50"/>
      <c r="F303" s="45" t="str">
        <f t="shared" si="48"/>
        <v/>
      </c>
      <c r="G303" s="82"/>
      <c r="H303" s="45" t="str">
        <f t="shared" si="49"/>
        <v/>
      </c>
      <c r="I303" s="45" t="str">
        <f t="shared" si="50"/>
        <v/>
      </c>
      <c r="J303" s="81"/>
      <c r="K303" s="81"/>
      <c r="L303" s="81"/>
      <c r="M303" s="49"/>
      <c r="N303" s="246" t="str">
        <f>IF(C303="","",'OPĆI DIO'!$C$1)</f>
        <v/>
      </c>
      <c r="O303" s="40" t="str">
        <f t="shared" si="51"/>
        <v/>
      </c>
      <c r="P303" s="40" t="str">
        <f t="shared" si="52"/>
        <v/>
      </c>
      <c r="Q303" s="40" t="str">
        <f t="shared" si="53"/>
        <v/>
      </c>
      <c r="R303" s="40" t="str">
        <f t="shared" si="54"/>
        <v/>
      </c>
      <c r="S303" s="40" t="str">
        <f t="shared" si="55"/>
        <v/>
      </c>
      <c r="AC303" s="236" t="s">
        <v>1512</v>
      </c>
      <c r="AD303" s="236" t="s">
        <v>1513</v>
      </c>
      <c r="AE303" s="40" t="s">
        <v>3925</v>
      </c>
      <c r="AF303" s="40" t="s">
        <v>3926</v>
      </c>
      <c r="AG303" s="40" t="s">
        <v>3947</v>
      </c>
      <c r="AH303" s="40" t="s">
        <v>3957</v>
      </c>
    </row>
    <row r="304" spans="1:34">
      <c r="A304" s="44" t="str">
        <f>IF(C304="","",VLOOKUP('OPĆI DIO'!$C$1,'OPĆI DIO'!$N$4:$W$137,10,FALSE))</f>
        <v/>
      </c>
      <c r="B304" s="44" t="str">
        <f>IF(C304="","",VLOOKUP('OPĆI DIO'!$C$1,'OPĆI DIO'!$N$4:$W$137,9,FALSE))</f>
        <v/>
      </c>
      <c r="C304" s="50"/>
      <c r="D304" s="45" t="str">
        <f t="shared" si="47"/>
        <v/>
      </c>
      <c r="E304" s="50"/>
      <c r="F304" s="45" t="str">
        <f t="shared" si="48"/>
        <v/>
      </c>
      <c r="G304" s="82"/>
      <c r="H304" s="45" t="str">
        <f t="shared" si="49"/>
        <v/>
      </c>
      <c r="I304" s="45" t="str">
        <f t="shared" si="50"/>
        <v/>
      </c>
      <c r="J304" s="81"/>
      <c r="K304" s="81"/>
      <c r="L304" s="81"/>
      <c r="M304" s="49"/>
      <c r="N304" s="246" t="str">
        <f>IF(C304="","",'OPĆI DIO'!$C$1)</f>
        <v/>
      </c>
      <c r="O304" s="40" t="str">
        <f t="shared" si="51"/>
        <v/>
      </c>
      <c r="P304" s="40" t="str">
        <f t="shared" si="52"/>
        <v/>
      </c>
      <c r="Q304" s="40" t="str">
        <f t="shared" si="53"/>
        <v/>
      </c>
      <c r="R304" s="40" t="str">
        <f t="shared" si="54"/>
        <v/>
      </c>
      <c r="S304" s="40" t="str">
        <f t="shared" si="55"/>
        <v/>
      </c>
      <c r="AC304" s="236" t="s">
        <v>1514</v>
      </c>
      <c r="AD304" s="236" t="s">
        <v>1515</v>
      </c>
      <c r="AE304" s="40" t="s">
        <v>3925</v>
      </c>
      <c r="AF304" s="40" t="s">
        <v>3926</v>
      </c>
      <c r="AG304" s="40" t="s">
        <v>3947</v>
      </c>
      <c r="AH304" s="40" t="s">
        <v>3957</v>
      </c>
    </row>
    <row r="305" spans="1:34">
      <c r="A305" s="44" t="str">
        <f>IF(C305="","",VLOOKUP('OPĆI DIO'!$C$1,'OPĆI DIO'!$N$4:$W$137,10,FALSE))</f>
        <v/>
      </c>
      <c r="B305" s="44" t="str">
        <f>IF(C305="","",VLOOKUP('OPĆI DIO'!$C$1,'OPĆI DIO'!$N$4:$W$137,9,FALSE))</f>
        <v/>
      </c>
      <c r="C305" s="50"/>
      <c r="D305" s="45" t="str">
        <f t="shared" si="47"/>
        <v/>
      </c>
      <c r="E305" s="50"/>
      <c r="F305" s="45" t="str">
        <f t="shared" si="48"/>
        <v/>
      </c>
      <c r="G305" s="82"/>
      <c r="H305" s="45" t="str">
        <f t="shared" si="49"/>
        <v/>
      </c>
      <c r="I305" s="45" t="str">
        <f t="shared" si="50"/>
        <v/>
      </c>
      <c r="J305" s="81"/>
      <c r="K305" s="81"/>
      <c r="L305" s="81"/>
      <c r="M305" s="49"/>
      <c r="N305" s="246" t="str">
        <f>IF(C305="","",'OPĆI DIO'!$C$1)</f>
        <v/>
      </c>
      <c r="O305" s="40" t="str">
        <f t="shared" si="51"/>
        <v/>
      </c>
      <c r="P305" s="40" t="str">
        <f t="shared" si="52"/>
        <v/>
      </c>
      <c r="Q305" s="40" t="str">
        <f t="shared" si="53"/>
        <v/>
      </c>
      <c r="R305" s="40" t="str">
        <f t="shared" si="54"/>
        <v/>
      </c>
      <c r="S305" s="40" t="str">
        <f t="shared" si="55"/>
        <v/>
      </c>
      <c r="AC305" s="236" t="s">
        <v>2314</v>
      </c>
      <c r="AD305" s="236" t="s">
        <v>2315</v>
      </c>
      <c r="AE305" s="40" t="s">
        <v>3925</v>
      </c>
      <c r="AF305" s="40" t="s">
        <v>3926</v>
      </c>
      <c r="AG305" s="40" t="s">
        <v>3947</v>
      </c>
      <c r="AH305" s="40" t="s">
        <v>3957</v>
      </c>
    </row>
    <row r="306" spans="1:34">
      <c r="A306" s="44" t="str">
        <f>IF(C306="","",VLOOKUP('OPĆI DIO'!$C$1,'OPĆI DIO'!$N$4:$W$137,10,FALSE))</f>
        <v/>
      </c>
      <c r="B306" s="44" t="str">
        <f>IF(C306="","",VLOOKUP('OPĆI DIO'!$C$1,'OPĆI DIO'!$N$4:$W$137,9,FALSE))</f>
        <v/>
      </c>
      <c r="C306" s="50"/>
      <c r="D306" s="45" t="str">
        <f t="shared" si="47"/>
        <v/>
      </c>
      <c r="E306" s="50"/>
      <c r="F306" s="45" t="str">
        <f t="shared" si="48"/>
        <v/>
      </c>
      <c r="G306" s="82"/>
      <c r="H306" s="45" t="str">
        <f t="shared" si="49"/>
        <v/>
      </c>
      <c r="I306" s="45" t="str">
        <f t="shared" si="50"/>
        <v/>
      </c>
      <c r="J306" s="81"/>
      <c r="K306" s="81"/>
      <c r="L306" s="81"/>
      <c r="M306" s="49"/>
      <c r="N306" s="246" t="str">
        <f>IF(C306="","",'OPĆI DIO'!$C$1)</f>
        <v/>
      </c>
      <c r="O306" s="40" t="str">
        <f t="shared" si="51"/>
        <v/>
      </c>
      <c r="P306" s="40" t="str">
        <f t="shared" si="52"/>
        <v/>
      </c>
      <c r="Q306" s="40" t="str">
        <f t="shared" si="53"/>
        <v/>
      </c>
      <c r="R306" s="40" t="str">
        <f t="shared" si="54"/>
        <v/>
      </c>
      <c r="S306" s="40" t="str">
        <f t="shared" si="55"/>
        <v/>
      </c>
      <c r="AC306" s="236" t="s">
        <v>2316</v>
      </c>
      <c r="AD306" s="236" t="s">
        <v>2317</v>
      </c>
      <c r="AE306" s="40" t="s">
        <v>3925</v>
      </c>
      <c r="AF306" s="40" t="s">
        <v>3926</v>
      </c>
      <c r="AG306" s="40" t="s">
        <v>3947</v>
      </c>
      <c r="AH306" s="40" t="s">
        <v>3957</v>
      </c>
    </row>
    <row r="307" spans="1:34">
      <c r="A307" s="44" t="str">
        <f>IF(C307="","",VLOOKUP('OPĆI DIO'!$C$1,'OPĆI DIO'!$N$4:$W$137,10,FALSE))</f>
        <v/>
      </c>
      <c r="B307" s="44" t="str">
        <f>IF(C307="","",VLOOKUP('OPĆI DIO'!$C$1,'OPĆI DIO'!$N$4:$W$137,9,FALSE))</f>
        <v/>
      </c>
      <c r="C307" s="50"/>
      <c r="D307" s="45" t="str">
        <f t="shared" si="47"/>
        <v/>
      </c>
      <c r="E307" s="50"/>
      <c r="F307" s="45" t="str">
        <f t="shared" si="48"/>
        <v/>
      </c>
      <c r="G307" s="82"/>
      <c r="H307" s="45" t="str">
        <f t="shared" si="49"/>
        <v/>
      </c>
      <c r="I307" s="45" t="str">
        <f t="shared" si="50"/>
        <v/>
      </c>
      <c r="J307" s="81"/>
      <c r="K307" s="81"/>
      <c r="L307" s="81"/>
      <c r="M307" s="49"/>
      <c r="N307" s="246" t="str">
        <f>IF(C307="","",'OPĆI DIO'!$C$1)</f>
        <v/>
      </c>
      <c r="O307" s="40" t="str">
        <f t="shared" si="51"/>
        <v/>
      </c>
      <c r="P307" s="40" t="str">
        <f t="shared" si="52"/>
        <v/>
      </c>
      <c r="Q307" s="40" t="str">
        <f t="shared" si="53"/>
        <v/>
      </c>
      <c r="R307" s="40" t="str">
        <f t="shared" si="54"/>
        <v/>
      </c>
      <c r="S307" s="40" t="str">
        <f t="shared" si="55"/>
        <v/>
      </c>
      <c r="AC307" s="236" t="s">
        <v>4099</v>
      </c>
      <c r="AD307" s="236" t="s">
        <v>4100</v>
      </c>
      <c r="AE307" s="40" t="s">
        <v>3925</v>
      </c>
      <c r="AF307" s="40" t="s">
        <v>3926</v>
      </c>
      <c r="AG307" s="40" t="s">
        <v>3947</v>
      </c>
      <c r="AH307" s="40" t="s">
        <v>3959</v>
      </c>
    </row>
    <row r="308" spans="1:34">
      <c r="A308" s="44" t="str">
        <f>IF(C308="","",VLOOKUP('OPĆI DIO'!$C$1,'OPĆI DIO'!$N$4:$W$137,10,FALSE))</f>
        <v/>
      </c>
      <c r="B308" s="44" t="str">
        <f>IF(C308="","",VLOOKUP('OPĆI DIO'!$C$1,'OPĆI DIO'!$N$4:$W$137,9,FALSE))</f>
        <v/>
      </c>
      <c r="C308" s="50"/>
      <c r="D308" s="45" t="str">
        <f t="shared" si="47"/>
        <v/>
      </c>
      <c r="E308" s="50"/>
      <c r="F308" s="45" t="str">
        <f t="shared" si="48"/>
        <v/>
      </c>
      <c r="G308" s="82"/>
      <c r="H308" s="45" t="str">
        <f t="shared" si="49"/>
        <v/>
      </c>
      <c r="I308" s="45" t="str">
        <f t="shared" si="50"/>
        <v/>
      </c>
      <c r="J308" s="81"/>
      <c r="K308" s="81"/>
      <c r="L308" s="81"/>
      <c r="M308" s="49"/>
      <c r="N308" s="246" t="str">
        <f>IF(C308="","",'OPĆI DIO'!$C$1)</f>
        <v/>
      </c>
      <c r="O308" s="40" t="str">
        <f t="shared" si="51"/>
        <v/>
      </c>
      <c r="P308" s="40" t="str">
        <f t="shared" si="52"/>
        <v/>
      </c>
      <c r="Q308" s="40" t="str">
        <f t="shared" si="53"/>
        <v/>
      </c>
      <c r="R308" s="40" t="str">
        <f t="shared" si="54"/>
        <v/>
      </c>
      <c r="S308" s="40" t="str">
        <f t="shared" si="55"/>
        <v/>
      </c>
      <c r="AC308" s="236" t="s">
        <v>4101</v>
      </c>
      <c r="AD308" s="236" t="s">
        <v>4102</v>
      </c>
      <c r="AE308" s="40" t="s">
        <v>3925</v>
      </c>
      <c r="AF308" s="40" t="s">
        <v>3926</v>
      </c>
      <c r="AG308" s="40" t="s">
        <v>3947</v>
      </c>
      <c r="AH308" s="40" t="s">
        <v>3957</v>
      </c>
    </row>
    <row r="309" spans="1:34">
      <c r="A309" s="44" t="str">
        <f>IF(C309="","",VLOOKUP('OPĆI DIO'!$C$1,'OPĆI DIO'!$N$4:$W$137,10,FALSE))</f>
        <v/>
      </c>
      <c r="B309" s="44" t="str">
        <f>IF(C309="","",VLOOKUP('OPĆI DIO'!$C$1,'OPĆI DIO'!$N$4:$W$137,9,FALSE))</f>
        <v/>
      </c>
      <c r="C309" s="50"/>
      <c r="D309" s="45" t="str">
        <f t="shared" si="47"/>
        <v/>
      </c>
      <c r="E309" s="50"/>
      <c r="F309" s="45" t="str">
        <f t="shared" si="48"/>
        <v/>
      </c>
      <c r="G309" s="82"/>
      <c r="H309" s="45" t="str">
        <f t="shared" si="49"/>
        <v/>
      </c>
      <c r="I309" s="45" t="str">
        <f t="shared" si="50"/>
        <v/>
      </c>
      <c r="J309" s="81"/>
      <c r="K309" s="81"/>
      <c r="L309" s="81"/>
      <c r="M309" s="49"/>
      <c r="N309" s="246" t="str">
        <f>IF(C309="","",'OPĆI DIO'!$C$1)</f>
        <v/>
      </c>
      <c r="O309" s="40" t="str">
        <f t="shared" si="51"/>
        <v/>
      </c>
      <c r="P309" s="40" t="str">
        <f t="shared" si="52"/>
        <v/>
      </c>
      <c r="Q309" s="40" t="str">
        <f t="shared" si="53"/>
        <v/>
      </c>
      <c r="R309" s="40" t="str">
        <f t="shared" si="54"/>
        <v/>
      </c>
      <c r="S309" s="40" t="str">
        <f t="shared" si="55"/>
        <v/>
      </c>
      <c r="AC309" s="236" t="s">
        <v>928</v>
      </c>
      <c r="AD309" s="236" t="s">
        <v>929</v>
      </c>
      <c r="AE309" s="40" t="s">
        <v>3941</v>
      </c>
      <c r="AF309" s="40" t="s">
        <v>3942</v>
      </c>
      <c r="AG309" s="40" t="s">
        <v>3947</v>
      </c>
      <c r="AH309" s="40" t="s">
        <v>3957</v>
      </c>
    </row>
    <row r="310" spans="1:34">
      <c r="A310" s="44" t="str">
        <f>IF(C310="","",VLOOKUP('OPĆI DIO'!$C$1,'OPĆI DIO'!$N$4:$W$137,10,FALSE))</f>
        <v/>
      </c>
      <c r="B310" s="44" t="str">
        <f>IF(C310="","",VLOOKUP('OPĆI DIO'!$C$1,'OPĆI DIO'!$N$4:$W$137,9,FALSE))</f>
        <v/>
      </c>
      <c r="C310" s="50"/>
      <c r="D310" s="45" t="str">
        <f t="shared" si="47"/>
        <v/>
      </c>
      <c r="E310" s="50"/>
      <c r="F310" s="45" t="str">
        <f t="shared" si="48"/>
        <v/>
      </c>
      <c r="G310" s="82"/>
      <c r="H310" s="45" t="str">
        <f t="shared" si="49"/>
        <v/>
      </c>
      <c r="I310" s="45" t="str">
        <f t="shared" si="50"/>
        <v/>
      </c>
      <c r="J310" s="81"/>
      <c r="K310" s="81"/>
      <c r="L310" s="81"/>
      <c r="M310" s="49"/>
      <c r="N310" s="246" t="str">
        <f>IF(C310="","",'OPĆI DIO'!$C$1)</f>
        <v/>
      </c>
      <c r="O310" s="40" t="str">
        <f t="shared" si="51"/>
        <v/>
      </c>
      <c r="P310" s="40" t="str">
        <f t="shared" si="52"/>
        <v/>
      </c>
      <c r="Q310" s="40" t="str">
        <f t="shared" si="53"/>
        <v/>
      </c>
      <c r="R310" s="40" t="str">
        <f t="shared" si="54"/>
        <v/>
      </c>
      <c r="S310" s="40" t="str">
        <f t="shared" si="55"/>
        <v/>
      </c>
      <c r="AC310" s="236" t="s">
        <v>928</v>
      </c>
      <c r="AD310" s="236" t="s">
        <v>929</v>
      </c>
      <c r="AE310" s="40" t="s">
        <v>3925</v>
      </c>
      <c r="AF310" s="40" t="s">
        <v>3926</v>
      </c>
      <c r="AG310" s="40" t="s">
        <v>3947</v>
      </c>
      <c r="AH310" s="40" t="s">
        <v>3957</v>
      </c>
    </row>
    <row r="311" spans="1:34">
      <c r="A311" s="44" t="str">
        <f>IF(C311="","",VLOOKUP('OPĆI DIO'!$C$1,'OPĆI DIO'!$N$4:$W$137,10,FALSE))</f>
        <v/>
      </c>
      <c r="B311" s="44" t="str">
        <f>IF(C311="","",VLOOKUP('OPĆI DIO'!$C$1,'OPĆI DIO'!$N$4:$W$137,9,FALSE))</f>
        <v/>
      </c>
      <c r="C311" s="50"/>
      <c r="D311" s="45" t="str">
        <f t="shared" si="47"/>
        <v/>
      </c>
      <c r="E311" s="50"/>
      <c r="F311" s="45" t="str">
        <f t="shared" si="48"/>
        <v/>
      </c>
      <c r="G311" s="82"/>
      <c r="H311" s="45" t="str">
        <f t="shared" si="49"/>
        <v/>
      </c>
      <c r="I311" s="45" t="str">
        <f t="shared" si="50"/>
        <v/>
      </c>
      <c r="J311" s="81"/>
      <c r="K311" s="81"/>
      <c r="L311" s="81"/>
      <c r="M311" s="49"/>
      <c r="N311" s="246" t="str">
        <f>IF(C311="","",'OPĆI DIO'!$C$1)</f>
        <v/>
      </c>
      <c r="O311" s="40" t="str">
        <f t="shared" si="51"/>
        <v/>
      </c>
      <c r="P311" s="40" t="str">
        <f t="shared" si="52"/>
        <v/>
      </c>
      <c r="Q311" s="40" t="str">
        <f t="shared" si="53"/>
        <v/>
      </c>
      <c r="R311" s="40" t="str">
        <f t="shared" si="54"/>
        <v/>
      </c>
      <c r="S311" s="40" t="str">
        <f t="shared" si="55"/>
        <v/>
      </c>
      <c r="AC311" s="236" t="s">
        <v>930</v>
      </c>
      <c r="AD311" s="236" t="s">
        <v>931</v>
      </c>
      <c r="AE311" s="40" t="s">
        <v>3925</v>
      </c>
      <c r="AF311" s="40" t="s">
        <v>3926</v>
      </c>
      <c r="AG311" s="40" t="s">
        <v>3947</v>
      </c>
      <c r="AH311" s="40" t="s">
        <v>3957</v>
      </c>
    </row>
    <row r="312" spans="1:34">
      <c r="A312" s="44" t="str">
        <f>IF(C312="","",VLOOKUP('OPĆI DIO'!$C$1,'OPĆI DIO'!$N$4:$W$137,10,FALSE))</f>
        <v/>
      </c>
      <c r="B312" s="44" t="str">
        <f>IF(C312="","",VLOOKUP('OPĆI DIO'!$C$1,'OPĆI DIO'!$N$4:$W$137,9,FALSE))</f>
        <v/>
      </c>
      <c r="C312" s="50"/>
      <c r="D312" s="45" t="str">
        <f t="shared" si="47"/>
        <v/>
      </c>
      <c r="E312" s="50"/>
      <c r="F312" s="45" t="str">
        <f t="shared" si="48"/>
        <v/>
      </c>
      <c r="G312" s="82"/>
      <c r="H312" s="45" t="str">
        <f t="shared" si="49"/>
        <v/>
      </c>
      <c r="I312" s="45" t="str">
        <f t="shared" si="50"/>
        <v/>
      </c>
      <c r="J312" s="81"/>
      <c r="K312" s="81"/>
      <c r="L312" s="81"/>
      <c r="M312" s="49"/>
      <c r="N312" s="246" t="str">
        <f>IF(C312="","",'OPĆI DIO'!$C$1)</f>
        <v/>
      </c>
      <c r="O312" s="40" t="str">
        <f t="shared" si="51"/>
        <v/>
      </c>
      <c r="P312" s="40" t="str">
        <f t="shared" si="52"/>
        <v/>
      </c>
      <c r="Q312" s="40" t="str">
        <f t="shared" si="53"/>
        <v/>
      </c>
      <c r="R312" s="40" t="str">
        <f t="shared" si="54"/>
        <v/>
      </c>
      <c r="S312" s="40" t="str">
        <f t="shared" si="55"/>
        <v/>
      </c>
      <c r="AC312" s="236" t="s">
        <v>932</v>
      </c>
      <c r="AD312" s="236" t="s">
        <v>933</v>
      </c>
      <c r="AE312" s="40" t="s">
        <v>3925</v>
      </c>
      <c r="AF312" s="40" t="s">
        <v>3926</v>
      </c>
      <c r="AG312" s="40" t="s">
        <v>3947</v>
      </c>
      <c r="AH312" s="40" t="s">
        <v>3957</v>
      </c>
    </row>
    <row r="313" spans="1:34">
      <c r="A313" s="44" t="str">
        <f>IF(C313="","",VLOOKUP('OPĆI DIO'!$C$1,'OPĆI DIO'!$N$4:$W$137,10,FALSE))</f>
        <v/>
      </c>
      <c r="B313" s="44" t="str">
        <f>IF(C313="","",VLOOKUP('OPĆI DIO'!$C$1,'OPĆI DIO'!$N$4:$W$137,9,FALSE))</f>
        <v/>
      </c>
      <c r="C313" s="50"/>
      <c r="D313" s="45" t="str">
        <f t="shared" si="47"/>
        <v/>
      </c>
      <c r="E313" s="50"/>
      <c r="F313" s="45" t="str">
        <f t="shared" si="48"/>
        <v/>
      </c>
      <c r="G313" s="82"/>
      <c r="H313" s="45" t="str">
        <f t="shared" si="49"/>
        <v/>
      </c>
      <c r="I313" s="45" t="str">
        <f t="shared" si="50"/>
        <v/>
      </c>
      <c r="J313" s="81"/>
      <c r="K313" s="81"/>
      <c r="L313" s="81"/>
      <c r="M313" s="49"/>
      <c r="N313" s="246" t="str">
        <f>IF(C313="","",'OPĆI DIO'!$C$1)</f>
        <v/>
      </c>
      <c r="O313" s="40" t="str">
        <f t="shared" si="51"/>
        <v/>
      </c>
      <c r="P313" s="40" t="str">
        <f t="shared" si="52"/>
        <v/>
      </c>
      <c r="Q313" s="40" t="str">
        <f t="shared" si="53"/>
        <v/>
      </c>
      <c r="R313" s="40" t="str">
        <f t="shared" si="54"/>
        <v/>
      </c>
      <c r="S313" s="40" t="str">
        <f t="shared" si="55"/>
        <v/>
      </c>
      <c r="AC313" s="236" t="s">
        <v>934</v>
      </c>
      <c r="AD313" s="236" t="s">
        <v>935</v>
      </c>
      <c r="AE313" s="40" t="s">
        <v>3925</v>
      </c>
      <c r="AF313" s="40" t="s">
        <v>3926</v>
      </c>
      <c r="AG313" s="40" t="s">
        <v>3947</v>
      </c>
      <c r="AH313" s="40" t="s">
        <v>3957</v>
      </c>
    </row>
    <row r="314" spans="1:34">
      <c r="A314" s="44" t="str">
        <f>IF(C314="","",VLOOKUP('OPĆI DIO'!$C$1,'OPĆI DIO'!$N$4:$W$137,10,FALSE))</f>
        <v/>
      </c>
      <c r="B314" s="44" t="str">
        <f>IF(C314="","",VLOOKUP('OPĆI DIO'!$C$1,'OPĆI DIO'!$N$4:$W$137,9,FALSE))</f>
        <v/>
      </c>
      <c r="C314" s="50"/>
      <c r="D314" s="45" t="str">
        <f t="shared" si="47"/>
        <v/>
      </c>
      <c r="E314" s="50"/>
      <c r="F314" s="45" t="str">
        <f t="shared" si="48"/>
        <v/>
      </c>
      <c r="G314" s="82"/>
      <c r="H314" s="45" t="str">
        <f t="shared" si="49"/>
        <v/>
      </c>
      <c r="I314" s="45" t="str">
        <f t="shared" si="50"/>
        <v/>
      </c>
      <c r="J314" s="81"/>
      <c r="K314" s="81"/>
      <c r="L314" s="81"/>
      <c r="M314" s="49"/>
      <c r="N314" s="246" t="str">
        <f>IF(C314="","",'OPĆI DIO'!$C$1)</f>
        <v/>
      </c>
      <c r="O314" s="40" t="str">
        <f t="shared" si="51"/>
        <v/>
      </c>
      <c r="P314" s="40" t="str">
        <f t="shared" si="52"/>
        <v/>
      </c>
      <c r="Q314" s="40" t="str">
        <f t="shared" si="53"/>
        <v/>
      </c>
      <c r="R314" s="40" t="str">
        <f t="shared" si="54"/>
        <v/>
      </c>
      <c r="S314" s="40" t="str">
        <f t="shared" si="55"/>
        <v/>
      </c>
      <c r="AC314" s="236" t="s">
        <v>936</v>
      </c>
      <c r="AD314" s="236" t="s">
        <v>937</v>
      </c>
      <c r="AE314" s="40" t="s">
        <v>3925</v>
      </c>
      <c r="AF314" s="40" t="s">
        <v>3926</v>
      </c>
      <c r="AG314" s="40" t="s">
        <v>3947</v>
      </c>
      <c r="AH314" s="40" t="s">
        <v>3957</v>
      </c>
    </row>
    <row r="315" spans="1:34">
      <c r="A315" s="44" t="str">
        <f>IF(C315="","",VLOOKUP('OPĆI DIO'!$C$1,'OPĆI DIO'!$N$4:$W$137,10,FALSE))</f>
        <v/>
      </c>
      <c r="B315" s="44" t="str">
        <f>IF(C315="","",VLOOKUP('OPĆI DIO'!$C$1,'OPĆI DIO'!$N$4:$W$137,9,FALSE))</f>
        <v/>
      </c>
      <c r="C315" s="50"/>
      <c r="D315" s="45" t="str">
        <f t="shared" si="47"/>
        <v/>
      </c>
      <c r="E315" s="50"/>
      <c r="F315" s="45" t="str">
        <f t="shared" si="48"/>
        <v/>
      </c>
      <c r="G315" s="82"/>
      <c r="H315" s="45" t="str">
        <f t="shared" si="49"/>
        <v/>
      </c>
      <c r="I315" s="45" t="str">
        <f t="shared" si="50"/>
        <v/>
      </c>
      <c r="J315" s="81"/>
      <c r="K315" s="81"/>
      <c r="L315" s="81"/>
      <c r="M315" s="49"/>
      <c r="N315" s="246" t="str">
        <f>IF(C315="","",'OPĆI DIO'!$C$1)</f>
        <v/>
      </c>
      <c r="O315" s="40" t="str">
        <f t="shared" si="51"/>
        <v/>
      </c>
      <c r="P315" s="40" t="str">
        <f t="shared" si="52"/>
        <v/>
      </c>
      <c r="Q315" s="40" t="str">
        <f t="shared" si="53"/>
        <v/>
      </c>
      <c r="R315" s="40" t="str">
        <f t="shared" si="54"/>
        <v/>
      </c>
      <c r="S315" s="40" t="str">
        <f t="shared" si="55"/>
        <v/>
      </c>
      <c r="AC315" s="236" t="s">
        <v>938</v>
      </c>
      <c r="AD315" s="236" t="s">
        <v>939</v>
      </c>
      <c r="AE315" s="40" t="s">
        <v>3925</v>
      </c>
      <c r="AF315" s="40" t="s">
        <v>3926</v>
      </c>
      <c r="AG315" s="40" t="s">
        <v>3947</v>
      </c>
      <c r="AH315" s="40" t="s">
        <v>3959</v>
      </c>
    </row>
    <row r="316" spans="1:34">
      <c r="A316" s="44" t="str">
        <f>IF(C316="","",VLOOKUP('OPĆI DIO'!$C$1,'OPĆI DIO'!$N$4:$W$137,10,FALSE))</f>
        <v/>
      </c>
      <c r="B316" s="44" t="str">
        <f>IF(C316="","",VLOOKUP('OPĆI DIO'!$C$1,'OPĆI DIO'!$N$4:$W$137,9,FALSE))</f>
        <v/>
      </c>
      <c r="C316" s="50"/>
      <c r="D316" s="45" t="str">
        <f t="shared" si="47"/>
        <v/>
      </c>
      <c r="E316" s="50"/>
      <c r="F316" s="45" t="str">
        <f t="shared" si="48"/>
        <v/>
      </c>
      <c r="G316" s="82"/>
      <c r="H316" s="45" t="str">
        <f t="shared" si="49"/>
        <v/>
      </c>
      <c r="I316" s="45" t="str">
        <f t="shared" si="50"/>
        <v/>
      </c>
      <c r="J316" s="81"/>
      <c r="K316" s="81"/>
      <c r="L316" s="81"/>
      <c r="M316" s="49"/>
      <c r="N316" s="246" t="str">
        <f>IF(C316="","",'OPĆI DIO'!$C$1)</f>
        <v/>
      </c>
      <c r="O316" s="40" t="str">
        <f t="shared" si="51"/>
        <v/>
      </c>
      <c r="P316" s="40" t="str">
        <f t="shared" si="52"/>
        <v/>
      </c>
      <c r="Q316" s="40" t="str">
        <f t="shared" si="53"/>
        <v/>
      </c>
      <c r="R316" s="40" t="str">
        <f t="shared" si="54"/>
        <v/>
      </c>
      <c r="S316" s="40" t="str">
        <f t="shared" si="55"/>
        <v/>
      </c>
      <c r="AC316" s="236" t="s">
        <v>940</v>
      </c>
      <c r="AD316" s="236" t="s">
        <v>941</v>
      </c>
      <c r="AE316" s="40" t="s">
        <v>3925</v>
      </c>
      <c r="AF316" s="40" t="s">
        <v>3926</v>
      </c>
      <c r="AG316" s="40" t="s">
        <v>3947</v>
      </c>
      <c r="AH316" s="40" t="s">
        <v>3959</v>
      </c>
    </row>
    <row r="317" spans="1:34">
      <c r="A317" s="44" t="str">
        <f>IF(C317="","",VLOOKUP('OPĆI DIO'!$C$1,'OPĆI DIO'!$N$4:$W$137,10,FALSE))</f>
        <v/>
      </c>
      <c r="B317" s="44" t="str">
        <f>IF(C317="","",VLOOKUP('OPĆI DIO'!$C$1,'OPĆI DIO'!$N$4:$W$137,9,FALSE))</f>
        <v/>
      </c>
      <c r="C317" s="50"/>
      <c r="D317" s="45" t="str">
        <f t="shared" si="47"/>
        <v/>
      </c>
      <c r="E317" s="50"/>
      <c r="F317" s="45" t="str">
        <f t="shared" si="48"/>
        <v/>
      </c>
      <c r="G317" s="82"/>
      <c r="H317" s="45" t="str">
        <f t="shared" si="49"/>
        <v/>
      </c>
      <c r="I317" s="45" t="str">
        <f t="shared" si="50"/>
        <v/>
      </c>
      <c r="J317" s="81"/>
      <c r="K317" s="81"/>
      <c r="L317" s="81"/>
      <c r="M317" s="49"/>
      <c r="N317" s="246" t="str">
        <f>IF(C317="","",'OPĆI DIO'!$C$1)</f>
        <v/>
      </c>
      <c r="O317" s="40" t="str">
        <f t="shared" si="51"/>
        <v/>
      </c>
      <c r="P317" s="40" t="str">
        <f t="shared" si="52"/>
        <v/>
      </c>
      <c r="Q317" s="40" t="str">
        <f t="shared" si="53"/>
        <v/>
      </c>
      <c r="R317" s="40" t="str">
        <f t="shared" si="54"/>
        <v/>
      </c>
      <c r="S317" s="40" t="str">
        <f t="shared" si="55"/>
        <v/>
      </c>
      <c r="AC317" s="236" t="s">
        <v>942</v>
      </c>
      <c r="AD317" s="236" t="s">
        <v>943</v>
      </c>
      <c r="AE317" s="40" t="s">
        <v>3925</v>
      </c>
      <c r="AF317" s="40" t="s">
        <v>3926</v>
      </c>
      <c r="AG317" s="40" t="s">
        <v>3949</v>
      </c>
      <c r="AH317" s="40" t="s">
        <v>3950</v>
      </c>
    </row>
    <row r="318" spans="1:34">
      <c r="A318" s="44" t="str">
        <f>IF(C318="","",VLOOKUP('OPĆI DIO'!$C$1,'OPĆI DIO'!$N$4:$W$137,10,FALSE))</f>
        <v/>
      </c>
      <c r="B318" s="44" t="str">
        <f>IF(C318="","",VLOOKUP('OPĆI DIO'!$C$1,'OPĆI DIO'!$N$4:$W$137,9,FALSE))</f>
        <v/>
      </c>
      <c r="C318" s="50"/>
      <c r="D318" s="45" t="str">
        <f t="shared" si="47"/>
        <v/>
      </c>
      <c r="E318" s="50"/>
      <c r="F318" s="45" t="str">
        <f t="shared" si="48"/>
        <v/>
      </c>
      <c r="G318" s="82"/>
      <c r="H318" s="45" t="str">
        <f t="shared" si="49"/>
        <v/>
      </c>
      <c r="I318" s="45" t="str">
        <f t="shared" si="50"/>
        <v/>
      </c>
      <c r="J318" s="81"/>
      <c r="K318" s="81"/>
      <c r="L318" s="81"/>
      <c r="M318" s="49"/>
      <c r="N318" s="246" t="str">
        <f>IF(C318="","",'OPĆI DIO'!$C$1)</f>
        <v/>
      </c>
      <c r="O318" s="40" t="str">
        <f t="shared" si="51"/>
        <v/>
      </c>
      <c r="P318" s="40" t="str">
        <f t="shared" si="52"/>
        <v/>
      </c>
      <c r="Q318" s="40" t="str">
        <f t="shared" si="53"/>
        <v/>
      </c>
      <c r="R318" s="40" t="str">
        <f t="shared" si="54"/>
        <v/>
      </c>
      <c r="S318" s="40" t="str">
        <f t="shared" si="55"/>
        <v/>
      </c>
      <c r="AC318" s="236" t="s">
        <v>944</v>
      </c>
      <c r="AD318" s="236" t="s">
        <v>945</v>
      </c>
      <c r="AE318" s="40" t="s">
        <v>3941</v>
      </c>
      <c r="AF318" s="40" t="s">
        <v>3942</v>
      </c>
      <c r="AG318" s="40" t="s">
        <v>3949</v>
      </c>
      <c r="AH318" s="40" t="s">
        <v>3950</v>
      </c>
    </row>
    <row r="319" spans="1:34">
      <c r="A319" s="44" t="str">
        <f>IF(C319="","",VLOOKUP('OPĆI DIO'!$C$1,'OPĆI DIO'!$N$4:$W$137,10,FALSE))</f>
        <v/>
      </c>
      <c r="B319" s="44" t="str">
        <f>IF(C319="","",VLOOKUP('OPĆI DIO'!$C$1,'OPĆI DIO'!$N$4:$W$137,9,FALSE))</f>
        <v/>
      </c>
      <c r="C319" s="50"/>
      <c r="D319" s="45" t="str">
        <f t="shared" si="47"/>
        <v/>
      </c>
      <c r="E319" s="50"/>
      <c r="F319" s="45" t="str">
        <f t="shared" si="48"/>
        <v/>
      </c>
      <c r="G319" s="82"/>
      <c r="H319" s="45" t="str">
        <f t="shared" si="49"/>
        <v/>
      </c>
      <c r="I319" s="45" t="str">
        <f t="shared" si="50"/>
        <v/>
      </c>
      <c r="J319" s="81"/>
      <c r="K319" s="81"/>
      <c r="L319" s="81"/>
      <c r="M319" s="49"/>
      <c r="N319" s="246" t="str">
        <f>IF(C319="","",'OPĆI DIO'!$C$1)</f>
        <v/>
      </c>
      <c r="O319" s="40" t="str">
        <f t="shared" si="51"/>
        <v/>
      </c>
      <c r="P319" s="40" t="str">
        <f t="shared" si="52"/>
        <v/>
      </c>
      <c r="Q319" s="40" t="str">
        <f t="shared" si="53"/>
        <v/>
      </c>
      <c r="R319" s="40" t="str">
        <f t="shared" si="54"/>
        <v/>
      </c>
      <c r="S319" s="40" t="str">
        <f t="shared" si="55"/>
        <v/>
      </c>
      <c r="AC319" s="236" t="s">
        <v>944</v>
      </c>
      <c r="AD319" s="236" t="s">
        <v>945</v>
      </c>
      <c r="AE319" s="40" t="s">
        <v>3925</v>
      </c>
      <c r="AF319" s="40" t="s">
        <v>3926</v>
      </c>
      <c r="AG319" s="40" t="s">
        <v>3949</v>
      </c>
      <c r="AH319" s="40" t="s">
        <v>3950</v>
      </c>
    </row>
    <row r="320" spans="1:34">
      <c r="A320" s="44" t="str">
        <f>IF(C320="","",VLOOKUP('OPĆI DIO'!$C$1,'OPĆI DIO'!$N$4:$W$137,10,FALSE))</f>
        <v/>
      </c>
      <c r="B320" s="44" t="str">
        <f>IF(C320="","",VLOOKUP('OPĆI DIO'!$C$1,'OPĆI DIO'!$N$4:$W$137,9,FALSE))</f>
        <v/>
      </c>
      <c r="C320" s="50"/>
      <c r="D320" s="45" t="str">
        <f t="shared" si="47"/>
        <v/>
      </c>
      <c r="E320" s="50"/>
      <c r="F320" s="45" t="str">
        <f t="shared" si="48"/>
        <v/>
      </c>
      <c r="G320" s="82"/>
      <c r="H320" s="45" t="str">
        <f t="shared" si="49"/>
        <v/>
      </c>
      <c r="I320" s="45" t="str">
        <f t="shared" si="50"/>
        <v/>
      </c>
      <c r="J320" s="81"/>
      <c r="K320" s="81"/>
      <c r="L320" s="81"/>
      <c r="M320" s="49"/>
      <c r="N320" s="246" t="str">
        <f>IF(C320="","",'OPĆI DIO'!$C$1)</f>
        <v/>
      </c>
      <c r="O320" s="40" t="str">
        <f t="shared" si="51"/>
        <v/>
      </c>
      <c r="P320" s="40" t="str">
        <f t="shared" si="52"/>
        <v/>
      </c>
      <c r="Q320" s="40" t="str">
        <f t="shared" si="53"/>
        <v/>
      </c>
      <c r="R320" s="40" t="str">
        <f t="shared" si="54"/>
        <v/>
      </c>
      <c r="S320" s="40" t="str">
        <f t="shared" si="55"/>
        <v/>
      </c>
      <c r="AC320" s="236" t="s">
        <v>946</v>
      </c>
      <c r="AD320" s="236" t="s">
        <v>947</v>
      </c>
      <c r="AE320" s="40" t="s">
        <v>3925</v>
      </c>
      <c r="AF320" s="40" t="s">
        <v>3926</v>
      </c>
      <c r="AG320" s="40" t="s">
        <v>3949</v>
      </c>
      <c r="AH320" s="40" t="s">
        <v>3950</v>
      </c>
    </row>
    <row r="321" spans="1:34">
      <c r="A321" s="44" t="str">
        <f>IF(C321="","",VLOOKUP('OPĆI DIO'!$C$1,'OPĆI DIO'!$N$4:$W$137,10,FALSE))</f>
        <v/>
      </c>
      <c r="B321" s="44" t="str">
        <f>IF(C321="","",VLOOKUP('OPĆI DIO'!$C$1,'OPĆI DIO'!$N$4:$W$137,9,FALSE))</f>
        <v/>
      </c>
      <c r="C321" s="50"/>
      <c r="D321" s="45" t="str">
        <f t="shared" si="47"/>
        <v/>
      </c>
      <c r="E321" s="50"/>
      <c r="F321" s="45" t="str">
        <f t="shared" si="48"/>
        <v/>
      </c>
      <c r="G321" s="82"/>
      <c r="H321" s="45" t="str">
        <f t="shared" si="49"/>
        <v/>
      </c>
      <c r="I321" s="45" t="str">
        <f t="shared" si="50"/>
        <v/>
      </c>
      <c r="J321" s="81"/>
      <c r="K321" s="81"/>
      <c r="L321" s="81"/>
      <c r="M321" s="49"/>
      <c r="N321" s="246" t="str">
        <f>IF(C321="","",'OPĆI DIO'!$C$1)</f>
        <v/>
      </c>
      <c r="O321" s="40" t="str">
        <f t="shared" si="51"/>
        <v/>
      </c>
      <c r="P321" s="40" t="str">
        <f t="shared" si="52"/>
        <v/>
      </c>
      <c r="Q321" s="40" t="str">
        <f t="shared" si="53"/>
        <v/>
      </c>
      <c r="R321" s="40" t="str">
        <f t="shared" si="54"/>
        <v/>
      </c>
      <c r="S321" s="40" t="str">
        <f t="shared" si="55"/>
        <v/>
      </c>
      <c r="AC321" s="236" t="s">
        <v>948</v>
      </c>
      <c r="AD321" s="236" t="s">
        <v>949</v>
      </c>
      <c r="AE321" s="40" t="s">
        <v>3925</v>
      </c>
      <c r="AF321" s="40" t="s">
        <v>3926</v>
      </c>
      <c r="AG321" s="40" t="s">
        <v>3949</v>
      </c>
      <c r="AH321" s="40" t="s">
        <v>3950</v>
      </c>
    </row>
    <row r="322" spans="1:34">
      <c r="A322" s="44" t="str">
        <f>IF(C322="","",VLOOKUP('OPĆI DIO'!$C$1,'OPĆI DIO'!$N$4:$W$137,10,FALSE))</f>
        <v/>
      </c>
      <c r="B322" s="44" t="str">
        <f>IF(C322="","",VLOOKUP('OPĆI DIO'!$C$1,'OPĆI DIO'!$N$4:$W$137,9,FALSE))</f>
        <v/>
      </c>
      <c r="C322" s="50"/>
      <c r="D322" s="45" t="str">
        <f t="shared" si="47"/>
        <v/>
      </c>
      <c r="E322" s="50"/>
      <c r="F322" s="45" t="str">
        <f t="shared" si="48"/>
        <v/>
      </c>
      <c r="G322" s="82"/>
      <c r="H322" s="45" t="str">
        <f t="shared" si="49"/>
        <v/>
      </c>
      <c r="I322" s="45" t="str">
        <f t="shared" si="50"/>
        <v/>
      </c>
      <c r="J322" s="81"/>
      <c r="K322" s="81"/>
      <c r="L322" s="81"/>
      <c r="M322" s="49"/>
      <c r="N322" s="246" t="str">
        <f>IF(C322="","",'OPĆI DIO'!$C$1)</f>
        <v/>
      </c>
      <c r="O322" s="40" t="str">
        <f t="shared" si="51"/>
        <v/>
      </c>
      <c r="P322" s="40" t="str">
        <f t="shared" si="52"/>
        <v/>
      </c>
      <c r="Q322" s="40" t="str">
        <f t="shared" si="53"/>
        <v/>
      </c>
      <c r="R322" s="40" t="str">
        <f t="shared" si="54"/>
        <v/>
      </c>
      <c r="S322" s="40" t="str">
        <f t="shared" si="55"/>
        <v/>
      </c>
      <c r="AC322" s="236" t="s">
        <v>1516</v>
      </c>
      <c r="AD322" s="236" t="s">
        <v>1517</v>
      </c>
      <c r="AE322" s="40" t="s">
        <v>3925</v>
      </c>
      <c r="AF322" s="40" t="s">
        <v>3926</v>
      </c>
      <c r="AG322" s="40" t="s">
        <v>3949</v>
      </c>
      <c r="AH322" s="40" t="s">
        <v>3950</v>
      </c>
    </row>
    <row r="323" spans="1:34">
      <c r="A323" s="44" t="str">
        <f>IF(C323="","",VLOOKUP('OPĆI DIO'!$C$1,'OPĆI DIO'!$N$4:$W$137,10,FALSE))</f>
        <v/>
      </c>
      <c r="B323" s="44" t="str">
        <f>IF(C323="","",VLOOKUP('OPĆI DIO'!$C$1,'OPĆI DIO'!$N$4:$W$137,9,FALSE))</f>
        <v/>
      </c>
      <c r="C323" s="50"/>
      <c r="D323" s="45" t="str">
        <f t="shared" ref="D323:D386" si="56">IFERROR(VLOOKUP(C323,$T$6:$U$24,2,FALSE),"")</f>
        <v/>
      </c>
      <c r="E323" s="50"/>
      <c r="F323" s="45" t="str">
        <f t="shared" si="48"/>
        <v/>
      </c>
      <c r="G323" s="82"/>
      <c r="H323" s="45" t="str">
        <f t="shared" si="49"/>
        <v/>
      </c>
      <c r="I323" s="45" t="str">
        <f t="shared" si="50"/>
        <v/>
      </c>
      <c r="J323" s="81"/>
      <c r="K323" s="81"/>
      <c r="L323" s="81"/>
      <c r="M323" s="49"/>
      <c r="N323" s="246" t="str">
        <f>IF(C323="","",'OPĆI DIO'!$C$1)</f>
        <v/>
      </c>
      <c r="O323" s="40" t="str">
        <f t="shared" si="51"/>
        <v/>
      </c>
      <c r="P323" s="40" t="str">
        <f t="shared" si="52"/>
        <v/>
      </c>
      <c r="Q323" s="40" t="str">
        <f t="shared" si="53"/>
        <v/>
      </c>
      <c r="R323" s="40" t="str">
        <f t="shared" si="54"/>
        <v/>
      </c>
      <c r="S323" s="40" t="str">
        <f t="shared" si="55"/>
        <v/>
      </c>
      <c r="AC323" s="236" t="s">
        <v>1518</v>
      </c>
      <c r="AD323" s="236" t="s">
        <v>1519</v>
      </c>
      <c r="AE323" s="40" t="s">
        <v>3925</v>
      </c>
      <c r="AF323" s="40" t="s">
        <v>3926</v>
      </c>
      <c r="AG323" s="40" t="s">
        <v>3949</v>
      </c>
      <c r="AH323" s="40" t="s">
        <v>3950</v>
      </c>
    </row>
    <row r="324" spans="1:34">
      <c r="A324" s="44" t="str">
        <f>IF(C324="","",VLOOKUP('OPĆI DIO'!$C$1,'OPĆI DIO'!$N$4:$W$137,10,FALSE))</f>
        <v/>
      </c>
      <c r="B324" s="44" t="str">
        <f>IF(C324="","",VLOOKUP('OPĆI DIO'!$C$1,'OPĆI DIO'!$N$4:$W$137,9,FALSE))</f>
        <v/>
      </c>
      <c r="C324" s="50"/>
      <c r="D324" s="45" t="str">
        <f t="shared" si="56"/>
        <v/>
      </c>
      <c r="E324" s="50"/>
      <c r="F324" s="45" t="str">
        <f t="shared" ref="F324:F387" si="57">IFERROR(VLOOKUP(E324,$W$5:$Y$129,2,FALSE),"")</f>
        <v/>
      </c>
      <c r="G324" s="82"/>
      <c r="H324" s="45" t="str">
        <f t="shared" ref="H324:H387" si="58">IFERROR(VLOOKUP(G324,$AC$6:$AD$344,2,FALSE),"")</f>
        <v/>
      </c>
      <c r="I324" s="45" t="str">
        <f t="shared" ref="I324:I387" si="59">IFERROR(VLOOKUP(G324,$AC$6:$AG$344,3,FALSE),"")</f>
        <v/>
      </c>
      <c r="J324" s="81"/>
      <c r="K324" s="81"/>
      <c r="L324" s="81"/>
      <c r="M324" s="49"/>
      <c r="N324" s="246" t="str">
        <f>IF(C324="","",'OPĆI DIO'!$C$1)</f>
        <v/>
      </c>
      <c r="O324" s="40" t="str">
        <f t="shared" ref="O324:O387" si="60">LEFT(E324,3)</f>
        <v/>
      </c>
      <c r="P324" s="40" t="str">
        <f t="shared" ref="P324:P387" si="61">LEFT(E324,2)</f>
        <v/>
      </c>
      <c r="Q324" s="40" t="str">
        <f t="shared" ref="Q324:Q387" si="62">LEFT(C324,3)</f>
        <v/>
      </c>
      <c r="R324" s="40" t="str">
        <f t="shared" ref="R324:R387" si="63">MID(I324,2,2)</f>
        <v/>
      </c>
      <c r="S324" s="40" t="str">
        <f t="shared" ref="S324:S387" si="64">LEFT(E324,1)</f>
        <v/>
      </c>
      <c r="AC324" s="236" t="s">
        <v>1520</v>
      </c>
      <c r="AD324" s="236" t="s">
        <v>1521</v>
      </c>
      <c r="AE324" s="40" t="s">
        <v>3925</v>
      </c>
      <c r="AF324" s="40" t="s">
        <v>3926</v>
      </c>
      <c r="AG324" s="40" t="s">
        <v>3949</v>
      </c>
      <c r="AH324" s="40" t="s">
        <v>3950</v>
      </c>
    </row>
    <row r="325" spans="1:34">
      <c r="A325" s="44" t="str">
        <f>IF(C325="","",VLOOKUP('OPĆI DIO'!$C$1,'OPĆI DIO'!$N$4:$W$137,10,FALSE))</f>
        <v/>
      </c>
      <c r="B325" s="44" t="str">
        <f>IF(C325="","",VLOOKUP('OPĆI DIO'!$C$1,'OPĆI DIO'!$N$4:$W$137,9,FALSE))</f>
        <v/>
      </c>
      <c r="C325" s="50"/>
      <c r="D325" s="45" t="str">
        <f t="shared" si="56"/>
        <v/>
      </c>
      <c r="E325" s="50"/>
      <c r="F325" s="45" t="str">
        <f t="shared" si="57"/>
        <v/>
      </c>
      <c r="G325" s="82"/>
      <c r="H325" s="45" t="str">
        <f t="shared" si="58"/>
        <v/>
      </c>
      <c r="I325" s="45" t="str">
        <f t="shared" si="59"/>
        <v/>
      </c>
      <c r="J325" s="81"/>
      <c r="K325" s="81"/>
      <c r="L325" s="81"/>
      <c r="M325" s="49"/>
      <c r="N325" s="246" t="str">
        <f>IF(C325="","",'OPĆI DIO'!$C$1)</f>
        <v/>
      </c>
      <c r="O325" s="40" t="str">
        <f t="shared" si="60"/>
        <v/>
      </c>
      <c r="P325" s="40" t="str">
        <f t="shared" si="61"/>
        <v/>
      </c>
      <c r="Q325" s="40" t="str">
        <f t="shared" si="62"/>
        <v/>
      </c>
      <c r="R325" s="40" t="str">
        <f t="shared" si="63"/>
        <v/>
      </c>
      <c r="S325" s="40" t="str">
        <f t="shared" si="64"/>
        <v/>
      </c>
      <c r="AC325" s="236" t="s">
        <v>2318</v>
      </c>
      <c r="AD325" s="236" t="s">
        <v>2319</v>
      </c>
      <c r="AE325" s="40" t="s">
        <v>3925</v>
      </c>
      <c r="AF325" s="40" t="s">
        <v>3926</v>
      </c>
      <c r="AG325" s="40" t="s">
        <v>3949</v>
      </c>
      <c r="AH325" s="40" t="s">
        <v>3950</v>
      </c>
    </row>
    <row r="326" spans="1:34">
      <c r="A326" s="44" t="str">
        <f>IF(C326="","",VLOOKUP('OPĆI DIO'!$C$1,'OPĆI DIO'!$N$4:$W$137,10,FALSE))</f>
        <v/>
      </c>
      <c r="B326" s="44" t="str">
        <f>IF(C326="","",VLOOKUP('OPĆI DIO'!$C$1,'OPĆI DIO'!$N$4:$W$137,9,FALSE))</f>
        <v/>
      </c>
      <c r="C326" s="50"/>
      <c r="D326" s="45" t="str">
        <f t="shared" si="56"/>
        <v/>
      </c>
      <c r="E326" s="50"/>
      <c r="F326" s="45" t="str">
        <f t="shared" si="57"/>
        <v/>
      </c>
      <c r="G326" s="82"/>
      <c r="H326" s="45" t="str">
        <f t="shared" si="58"/>
        <v/>
      </c>
      <c r="I326" s="45" t="str">
        <f t="shared" si="59"/>
        <v/>
      </c>
      <c r="J326" s="81"/>
      <c r="K326" s="81"/>
      <c r="L326" s="81"/>
      <c r="M326" s="49"/>
      <c r="N326" s="246" t="str">
        <f>IF(C326="","",'OPĆI DIO'!$C$1)</f>
        <v/>
      </c>
      <c r="O326" s="40" t="str">
        <f t="shared" si="60"/>
        <v/>
      </c>
      <c r="P326" s="40" t="str">
        <f t="shared" si="61"/>
        <v/>
      </c>
      <c r="Q326" s="40" t="str">
        <f t="shared" si="62"/>
        <v/>
      </c>
      <c r="R326" s="40" t="str">
        <f t="shared" si="63"/>
        <v/>
      </c>
      <c r="S326" s="40" t="str">
        <f t="shared" si="64"/>
        <v/>
      </c>
      <c r="AC326" s="236" t="s">
        <v>4103</v>
      </c>
      <c r="AD326" s="236" t="s">
        <v>4057</v>
      </c>
      <c r="AE326" s="40" t="s">
        <v>3925</v>
      </c>
      <c r="AF326" s="40" t="s">
        <v>3926</v>
      </c>
      <c r="AG326" s="40" t="s">
        <v>3949</v>
      </c>
      <c r="AH326" s="40" t="s">
        <v>3950</v>
      </c>
    </row>
    <row r="327" spans="1:34">
      <c r="A327" s="44" t="str">
        <f>IF(C327="","",VLOOKUP('OPĆI DIO'!$C$1,'OPĆI DIO'!$N$4:$W$137,10,FALSE))</f>
        <v/>
      </c>
      <c r="B327" s="44" t="str">
        <f>IF(C327="","",VLOOKUP('OPĆI DIO'!$C$1,'OPĆI DIO'!$N$4:$W$137,9,FALSE))</f>
        <v/>
      </c>
      <c r="C327" s="50"/>
      <c r="D327" s="45" t="str">
        <f t="shared" si="56"/>
        <v/>
      </c>
      <c r="E327" s="50"/>
      <c r="F327" s="45" t="str">
        <f t="shared" si="57"/>
        <v/>
      </c>
      <c r="G327" s="82"/>
      <c r="H327" s="45" t="str">
        <f t="shared" si="58"/>
        <v/>
      </c>
      <c r="I327" s="45" t="str">
        <f t="shared" si="59"/>
        <v/>
      </c>
      <c r="J327" s="81"/>
      <c r="K327" s="81"/>
      <c r="L327" s="81"/>
      <c r="M327" s="49"/>
      <c r="N327" s="246" t="str">
        <f>IF(C327="","",'OPĆI DIO'!$C$1)</f>
        <v/>
      </c>
      <c r="O327" s="40" t="str">
        <f t="shared" si="60"/>
        <v/>
      </c>
      <c r="P327" s="40" t="str">
        <f t="shared" si="61"/>
        <v/>
      </c>
      <c r="Q327" s="40" t="str">
        <f t="shared" si="62"/>
        <v/>
      </c>
      <c r="R327" s="40" t="str">
        <f t="shared" si="63"/>
        <v/>
      </c>
      <c r="S327" s="40" t="str">
        <f t="shared" si="64"/>
        <v/>
      </c>
      <c r="AC327" s="236" t="s">
        <v>950</v>
      </c>
      <c r="AD327" s="236" t="s">
        <v>677</v>
      </c>
      <c r="AE327" s="40" t="s">
        <v>3941</v>
      </c>
      <c r="AF327" s="40" t="s">
        <v>3942</v>
      </c>
      <c r="AG327" s="40" t="s">
        <v>3949</v>
      </c>
      <c r="AH327" s="40" t="s">
        <v>3950</v>
      </c>
    </row>
    <row r="328" spans="1:34">
      <c r="A328" s="44" t="str">
        <f>IF(C328="","",VLOOKUP('OPĆI DIO'!$C$1,'OPĆI DIO'!$N$4:$W$137,10,FALSE))</f>
        <v/>
      </c>
      <c r="B328" s="44" t="str">
        <f>IF(C328="","",VLOOKUP('OPĆI DIO'!$C$1,'OPĆI DIO'!$N$4:$W$137,9,FALSE))</f>
        <v/>
      </c>
      <c r="C328" s="50"/>
      <c r="D328" s="45" t="str">
        <f t="shared" si="56"/>
        <v/>
      </c>
      <c r="E328" s="50"/>
      <c r="F328" s="45" t="str">
        <f t="shared" si="57"/>
        <v/>
      </c>
      <c r="G328" s="82"/>
      <c r="H328" s="45" t="str">
        <f t="shared" si="58"/>
        <v/>
      </c>
      <c r="I328" s="45" t="str">
        <f t="shared" si="59"/>
        <v/>
      </c>
      <c r="J328" s="81"/>
      <c r="K328" s="81"/>
      <c r="L328" s="81"/>
      <c r="M328" s="49"/>
      <c r="N328" s="246" t="str">
        <f>IF(C328="","",'OPĆI DIO'!$C$1)</f>
        <v/>
      </c>
      <c r="O328" s="40" t="str">
        <f t="shared" si="60"/>
        <v/>
      </c>
      <c r="P328" s="40" t="str">
        <f t="shared" si="61"/>
        <v/>
      </c>
      <c r="Q328" s="40" t="str">
        <f t="shared" si="62"/>
        <v/>
      </c>
      <c r="R328" s="40" t="str">
        <f t="shared" si="63"/>
        <v/>
      </c>
      <c r="S328" s="40" t="str">
        <f t="shared" si="64"/>
        <v/>
      </c>
      <c r="AC328" s="236" t="s">
        <v>4104</v>
      </c>
      <c r="AD328" s="236" t="s">
        <v>4105</v>
      </c>
      <c r="AE328" s="40" t="s">
        <v>3941</v>
      </c>
      <c r="AF328" s="40" t="s">
        <v>3942</v>
      </c>
      <c r="AG328" s="40" t="s">
        <v>3949</v>
      </c>
      <c r="AH328" s="40" t="s">
        <v>3950</v>
      </c>
    </row>
    <row r="329" spans="1:34">
      <c r="A329" s="44" t="str">
        <f>IF(C329="","",VLOOKUP('OPĆI DIO'!$C$1,'OPĆI DIO'!$N$4:$W$137,10,FALSE))</f>
        <v/>
      </c>
      <c r="B329" s="44" t="str">
        <f>IF(C329="","",VLOOKUP('OPĆI DIO'!$C$1,'OPĆI DIO'!$N$4:$W$137,9,FALSE))</f>
        <v/>
      </c>
      <c r="C329" s="50"/>
      <c r="D329" s="45" t="str">
        <f t="shared" si="56"/>
        <v/>
      </c>
      <c r="E329" s="50"/>
      <c r="F329" s="45" t="str">
        <f t="shared" si="57"/>
        <v/>
      </c>
      <c r="G329" s="82"/>
      <c r="H329" s="45" t="str">
        <f t="shared" si="58"/>
        <v/>
      </c>
      <c r="I329" s="45" t="str">
        <f t="shared" si="59"/>
        <v/>
      </c>
      <c r="J329" s="81"/>
      <c r="K329" s="81"/>
      <c r="L329" s="81"/>
      <c r="M329" s="49"/>
      <c r="N329" s="246" t="str">
        <f>IF(C329="","",'OPĆI DIO'!$C$1)</f>
        <v/>
      </c>
      <c r="O329" s="40" t="str">
        <f t="shared" si="60"/>
        <v/>
      </c>
      <c r="P329" s="40" t="str">
        <f t="shared" si="61"/>
        <v/>
      </c>
      <c r="Q329" s="40" t="str">
        <f t="shared" si="62"/>
        <v/>
      </c>
      <c r="R329" s="40" t="str">
        <f t="shared" si="63"/>
        <v/>
      </c>
      <c r="S329" s="40" t="str">
        <f t="shared" si="64"/>
        <v/>
      </c>
      <c r="AC329" s="236" t="s">
        <v>4106</v>
      </c>
      <c r="AD329" s="236" t="s">
        <v>4107</v>
      </c>
      <c r="AE329" s="40" t="s">
        <v>3941</v>
      </c>
      <c r="AF329" s="40" t="s">
        <v>3942</v>
      </c>
      <c r="AG329" s="40" t="s">
        <v>3949</v>
      </c>
      <c r="AH329" s="40" t="s">
        <v>3950</v>
      </c>
    </row>
    <row r="330" spans="1:34">
      <c r="A330" s="44" t="str">
        <f>IF(C330="","",VLOOKUP('OPĆI DIO'!$C$1,'OPĆI DIO'!$N$4:$W$137,10,FALSE))</f>
        <v/>
      </c>
      <c r="B330" s="44" t="str">
        <f>IF(C330="","",VLOOKUP('OPĆI DIO'!$C$1,'OPĆI DIO'!$N$4:$W$137,9,FALSE))</f>
        <v/>
      </c>
      <c r="C330" s="50"/>
      <c r="D330" s="45" t="str">
        <f t="shared" si="56"/>
        <v/>
      </c>
      <c r="E330" s="50"/>
      <c r="F330" s="45" t="str">
        <f t="shared" si="57"/>
        <v/>
      </c>
      <c r="G330" s="82"/>
      <c r="H330" s="45" t="str">
        <f t="shared" si="58"/>
        <v/>
      </c>
      <c r="I330" s="45" t="str">
        <f t="shared" si="59"/>
        <v/>
      </c>
      <c r="J330" s="81"/>
      <c r="K330" s="81"/>
      <c r="L330" s="81"/>
      <c r="M330" s="49"/>
      <c r="N330" s="246" t="str">
        <f>IF(C330="","",'OPĆI DIO'!$C$1)</f>
        <v/>
      </c>
      <c r="O330" s="40" t="str">
        <f t="shared" si="60"/>
        <v/>
      </c>
      <c r="P330" s="40" t="str">
        <f t="shared" si="61"/>
        <v/>
      </c>
      <c r="Q330" s="40" t="str">
        <f t="shared" si="62"/>
        <v/>
      </c>
      <c r="R330" s="40" t="str">
        <f t="shared" si="63"/>
        <v/>
      </c>
      <c r="S330" s="40" t="str">
        <f t="shared" si="64"/>
        <v/>
      </c>
      <c r="AC330" s="236" t="s">
        <v>951</v>
      </c>
      <c r="AD330" s="236" t="s">
        <v>952</v>
      </c>
      <c r="AE330" s="40" t="s">
        <v>3941</v>
      </c>
      <c r="AF330" s="40" t="s">
        <v>3942</v>
      </c>
      <c r="AG330" s="40" t="s">
        <v>3949</v>
      </c>
      <c r="AH330" s="40" t="s">
        <v>3950</v>
      </c>
    </row>
    <row r="331" spans="1:34">
      <c r="A331" s="44" t="str">
        <f>IF(C331="","",VLOOKUP('OPĆI DIO'!$C$1,'OPĆI DIO'!$N$4:$W$137,10,FALSE))</f>
        <v/>
      </c>
      <c r="B331" s="44" t="str">
        <f>IF(C331="","",VLOOKUP('OPĆI DIO'!$C$1,'OPĆI DIO'!$N$4:$W$137,9,FALSE))</f>
        <v/>
      </c>
      <c r="C331" s="50"/>
      <c r="D331" s="45" t="str">
        <f t="shared" si="56"/>
        <v/>
      </c>
      <c r="E331" s="50"/>
      <c r="F331" s="45" t="str">
        <f t="shared" si="57"/>
        <v/>
      </c>
      <c r="G331" s="82"/>
      <c r="H331" s="45" t="str">
        <f t="shared" si="58"/>
        <v/>
      </c>
      <c r="I331" s="45" t="str">
        <f t="shared" si="59"/>
        <v/>
      </c>
      <c r="J331" s="81"/>
      <c r="K331" s="81"/>
      <c r="L331" s="81"/>
      <c r="M331" s="49"/>
      <c r="N331" s="246" t="str">
        <f>IF(C331="","",'OPĆI DIO'!$C$1)</f>
        <v/>
      </c>
      <c r="O331" s="40" t="str">
        <f t="shared" si="60"/>
        <v/>
      </c>
      <c r="P331" s="40" t="str">
        <f t="shared" si="61"/>
        <v/>
      </c>
      <c r="Q331" s="40" t="str">
        <f t="shared" si="62"/>
        <v/>
      </c>
      <c r="R331" s="40" t="str">
        <f t="shared" si="63"/>
        <v/>
      </c>
      <c r="S331" s="40" t="str">
        <f t="shared" si="64"/>
        <v/>
      </c>
      <c r="AC331" s="236" t="s">
        <v>1350</v>
      </c>
      <c r="AD331" s="236" t="s">
        <v>1351</v>
      </c>
      <c r="AE331" s="40" t="s">
        <v>3923</v>
      </c>
      <c r="AF331" s="40" t="s">
        <v>3924</v>
      </c>
      <c r="AG331" s="40" t="s">
        <v>3949</v>
      </c>
      <c r="AH331" s="40" t="s">
        <v>3950</v>
      </c>
    </row>
    <row r="332" spans="1:34">
      <c r="A332" s="44" t="str">
        <f>IF(C332="","",VLOOKUP('OPĆI DIO'!$C$1,'OPĆI DIO'!$N$4:$W$137,10,FALSE))</f>
        <v/>
      </c>
      <c r="B332" s="44" t="str">
        <f>IF(C332="","",VLOOKUP('OPĆI DIO'!$C$1,'OPĆI DIO'!$N$4:$W$137,9,FALSE))</f>
        <v/>
      </c>
      <c r="C332" s="50"/>
      <c r="D332" s="45" t="str">
        <f t="shared" si="56"/>
        <v/>
      </c>
      <c r="E332" s="50"/>
      <c r="F332" s="45" t="str">
        <f t="shared" si="57"/>
        <v/>
      </c>
      <c r="G332" s="82"/>
      <c r="H332" s="45" t="str">
        <f t="shared" si="58"/>
        <v/>
      </c>
      <c r="I332" s="45" t="str">
        <f t="shared" si="59"/>
        <v/>
      </c>
      <c r="J332" s="81"/>
      <c r="K332" s="81"/>
      <c r="L332" s="81"/>
      <c r="M332" s="49"/>
      <c r="N332" s="246" t="str">
        <f>IF(C332="","",'OPĆI DIO'!$C$1)</f>
        <v/>
      </c>
      <c r="O332" s="40" t="str">
        <f t="shared" si="60"/>
        <v/>
      </c>
      <c r="P332" s="40" t="str">
        <f t="shared" si="61"/>
        <v/>
      </c>
      <c r="Q332" s="40" t="str">
        <f t="shared" si="62"/>
        <v/>
      </c>
      <c r="R332" s="40" t="str">
        <f t="shared" si="63"/>
        <v/>
      </c>
      <c r="S332" s="40" t="str">
        <f t="shared" si="64"/>
        <v/>
      </c>
      <c r="AC332" s="236" t="s">
        <v>1382</v>
      </c>
      <c r="AD332" s="236" t="s">
        <v>1383</v>
      </c>
      <c r="AE332" s="40" t="s">
        <v>3923</v>
      </c>
      <c r="AF332" s="40" t="s">
        <v>3924</v>
      </c>
      <c r="AG332" s="40" t="s">
        <v>3949</v>
      </c>
      <c r="AH332" s="40" t="s">
        <v>3950</v>
      </c>
    </row>
    <row r="333" spans="1:34">
      <c r="A333" s="44" t="str">
        <f>IF(C333="","",VLOOKUP('OPĆI DIO'!$C$1,'OPĆI DIO'!$N$4:$W$137,10,FALSE))</f>
        <v/>
      </c>
      <c r="B333" s="44" t="str">
        <f>IF(C333="","",VLOOKUP('OPĆI DIO'!$C$1,'OPĆI DIO'!$N$4:$W$137,9,FALSE))</f>
        <v/>
      </c>
      <c r="C333" s="50"/>
      <c r="D333" s="45" t="str">
        <f t="shared" si="56"/>
        <v/>
      </c>
      <c r="E333" s="50"/>
      <c r="F333" s="45" t="str">
        <f t="shared" si="57"/>
        <v/>
      </c>
      <c r="G333" s="82"/>
      <c r="H333" s="45" t="str">
        <f t="shared" si="58"/>
        <v/>
      </c>
      <c r="I333" s="45" t="str">
        <f t="shared" si="59"/>
        <v/>
      </c>
      <c r="J333" s="81"/>
      <c r="K333" s="81"/>
      <c r="L333" s="81"/>
      <c r="M333" s="49"/>
      <c r="N333" s="246" t="str">
        <f>IF(C333="","",'OPĆI DIO'!$C$1)</f>
        <v/>
      </c>
      <c r="O333" s="40" t="str">
        <f t="shared" si="60"/>
        <v/>
      </c>
      <c r="P333" s="40" t="str">
        <f t="shared" si="61"/>
        <v/>
      </c>
      <c r="Q333" s="40" t="str">
        <f t="shared" si="62"/>
        <v/>
      </c>
      <c r="R333" s="40" t="str">
        <f t="shared" si="63"/>
        <v/>
      </c>
      <c r="S333" s="40" t="str">
        <f t="shared" si="64"/>
        <v/>
      </c>
      <c r="AC333" s="236" t="s">
        <v>2320</v>
      </c>
      <c r="AD333" s="236" t="s">
        <v>2321</v>
      </c>
      <c r="AE333" s="40" t="s">
        <v>3923</v>
      </c>
      <c r="AF333" s="40" t="s">
        <v>3924</v>
      </c>
      <c r="AG333" s="40" t="s">
        <v>3949</v>
      </c>
      <c r="AH333" s="40" t="s">
        <v>3950</v>
      </c>
    </row>
    <row r="334" spans="1:34">
      <c r="A334" s="44" t="str">
        <f>IF(C334="","",VLOOKUP('OPĆI DIO'!$C$1,'OPĆI DIO'!$N$4:$W$137,10,FALSE))</f>
        <v/>
      </c>
      <c r="B334" s="44" t="str">
        <f>IF(C334="","",VLOOKUP('OPĆI DIO'!$C$1,'OPĆI DIO'!$N$4:$W$137,9,FALSE))</f>
        <v/>
      </c>
      <c r="C334" s="50"/>
      <c r="D334" s="45" t="str">
        <f t="shared" si="56"/>
        <v/>
      </c>
      <c r="E334" s="50"/>
      <c r="F334" s="45" t="str">
        <f t="shared" si="57"/>
        <v/>
      </c>
      <c r="G334" s="82"/>
      <c r="H334" s="45" t="str">
        <f t="shared" si="58"/>
        <v/>
      </c>
      <c r="I334" s="45" t="str">
        <f t="shared" si="59"/>
        <v/>
      </c>
      <c r="J334" s="81"/>
      <c r="K334" s="81"/>
      <c r="L334" s="81"/>
      <c r="M334" s="49"/>
      <c r="N334" s="246" t="str">
        <f>IF(C334="","",'OPĆI DIO'!$C$1)</f>
        <v/>
      </c>
      <c r="O334" s="40" t="str">
        <f t="shared" si="60"/>
        <v/>
      </c>
      <c r="P334" s="40" t="str">
        <f t="shared" si="61"/>
        <v/>
      </c>
      <c r="Q334" s="40" t="str">
        <f t="shared" si="62"/>
        <v/>
      </c>
      <c r="R334" s="40" t="str">
        <f t="shared" si="63"/>
        <v/>
      </c>
      <c r="S334" s="40" t="str">
        <f t="shared" si="64"/>
        <v/>
      </c>
      <c r="AC334" s="236" t="s">
        <v>2322</v>
      </c>
      <c r="AD334" s="236" t="s">
        <v>2323</v>
      </c>
      <c r="AE334" s="40" t="s">
        <v>3923</v>
      </c>
      <c r="AF334" s="40" t="s">
        <v>3924</v>
      </c>
      <c r="AG334" s="40" t="s">
        <v>3949</v>
      </c>
      <c r="AH334" s="40" t="s">
        <v>3950</v>
      </c>
    </row>
    <row r="335" spans="1:34">
      <c r="A335" s="44" t="str">
        <f>IF(C335="","",VLOOKUP('OPĆI DIO'!$C$1,'OPĆI DIO'!$N$4:$W$137,10,FALSE))</f>
        <v/>
      </c>
      <c r="B335" s="44" t="str">
        <f>IF(C335="","",VLOOKUP('OPĆI DIO'!$C$1,'OPĆI DIO'!$N$4:$W$137,9,FALSE))</f>
        <v/>
      </c>
      <c r="C335" s="50"/>
      <c r="D335" s="45" t="str">
        <f t="shared" si="56"/>
        <v/>
      </c>
      <c r="E335" s="50"/>
      <c r="F335" s="45" t="str">
        <f t="shared" si="57"/>
        <v/>
      </c>
      <c r="G335" s="82"/>
      <c r="H335" s="45" t="str">
        <f t="shared" si="58"/>
        <v/>
      </c>
      <c r="I335" s="45" t="str">
        <f t="shared" si="59"/>
        <v/>
      </c>
      <c r="J335" s="81"/>
      <c r="K335" s="81"/>
      <c r="L335" s="81"/>
      <c r="M335" s="49"/>
      <c r="N335" s="246" t="str">
        <f>IF(C335="","",'OPĆI DIO'!$C$1)</f>
        <v/>
      </c>
      <c r="O335" s="40" t="str">
        <f t="shared" si="60"/>
        <v/>
      </c>
      <c r="P335" s="40" t="str">
        <f t="shared" si="61"/>
        <v/>
      </c>
      <c r="Q335" s="40" t="str">
        <f t="shared" si="62"/>
        <v/>
      </c>
      <c r="R335" s="40" t="str">
        <f t="shared" si="63"/>
        <v/>
      </c>
      <c r="S335" s="40" t="str">
        <f t="shared" si="64"/>
        <v/>
      </c>
      <c r="AC335" s="236" t="s">
        <v>2324</v>
      </c>
      <c r="AD335" s="236" t="s">
        <v>2325</v>
      </c>
      <c r="AE335" s="40" t="s">
        <v>3923</v>
      </c>
      <c r="AF335" s="40" t="s">
        <v>3924</v>
      </c>
      <c r="AG335" s="40" t="s">
        <v>3949</v>
      </c>
      <c r="AH335" s="40" t="s">
        <v>3950</v>
      </c>
    </row>
    <row r="336" spans="1:34">
      <c r="A336" s="44" t="str">
        <f>IF(C336="","",VLOOKUP('OPĆI DIO'!$C$1,'OPĆI DIO'!$N$4:$W$137,10,FALSE))</f>
        <v/>
      </c>
      <c r="B336" s="44" t="str">
        <f>IF(C336="","",VLOOKUP('OPĆI DIO'!$C$1,'OPĆI DIO'!$N$4:$W$137,9,FALSE))</f>
        <v/>
      </c>
      <c r="C336" s="50"/>
      <c r="D336" s="45" t="str">
        <f t="shared" si="56"/>
        <v/>
      </c>
      <c r="E336" s="50"/>
      <c r="F336" s="45" t="str">
        <f t="shared" si="57"/>
        <v/>
      </c>
      <c r="G336" s="82"/>
      <c r="H336" s="45" t="str">
        <f t="shared" si="58"/>
        <v/>
      </c>
      <c r="I336" s="45" t="str">
        <f t="shared" si="59"/>
        <v/>
      </c>
      <c r="J336" s="81"/>
      <c r="K336" s="81"/>
      <c r="L336" s="81"/>
      <c r="M336" s="49"/>
      <c r="N336" s="246" t="str">
        <f>IF(C336="","",'OPĆI DIO'!$C$1)</f>
        <v/>
      </c>
      <c r="O336" s="40" t="str">
        <f t="shared" si="60"/>
        <v/>
      </c>
      <c r="P336" s="40" t="str">
        <f t="shared" si="61"/>
        <v/>
      </c>
      <c r="Q336" s="40" t="str">
        <f t="shared" si="62"/>
        <v/>
      </c>
      <c r="R336" s="40" t="str">
        <f t="shared" si="63"/>
        <v/>
      </c>
      <c r="S336" s="40" t="str">
        <f t="shared" si="64"/>
        <v/>
      </c>
      <c r="AC336" s="236" t="s">
        <v>4108</v>
      </c>
      <c r="AD336" s="236" t="s">
        <v>4109</v>
      </c>
      <c r="AE336" s="40" t="s">
        <v>3923</v>
      </c>
      <c r="AF336" s="40" t="s">
        <v>3924</v>
      </c>
      <c r="AG336" s="40" t="s">
        <v>3949</v>
      </c>
      <c r="AH336" s="40" t="s">
        <v>3950</v>
      </c>
    </row>
    <row r="337" spans="1:34">
      <c r="A337" s="44" t="str">
        <f>IF(C337="","",VLOOKUP('OPĆI DIO'!$C$1,'OPĆI DIO'!$N$4:$W$137,10,FALSE))</f>
        <v/>
      </c>
      <c r="B337" s="44" t="str">
        <f>IF(C337="","",VLOOKUP('OPĆI DIO'!$C$1,'OPĆI DIO'!$N$4:$W$137,9,FALSE))</f>
        <v/>
      </c>
      <c r="C337" s="50"/>
      <c r="D337" s="45" t="str">
        <f t="shared" si="56"/>
        <v/>
      </c>
      <c r="E337" s="50"/>
      <c r="F337" s="45" t="str">
        <f t="shared" si="57"/>
        <v/>
      </c>
      <c r="G337" s="82"/>
      <c r="H337" s="45" t="str">
        <f t="shared" si="58"/>
        <v/>
      </c>
      <c r="I337" s="45" t="str">
        <f t="shared" si="59"/>
        <v/>
      </c>
      <c r="J337" s="81"/>
      <c r="K337" s="81"/>
      <c r="L337" s="81"/>
      <c r="M337" s="49"/>
      <c r="N337" s="246" t="str">
        <f>IF(C337="","",'OPĆI DIO'!$C$1)</f>
        <v/>
      </c>
      <c r="O337" s="40" t="str">
        <f t="shared" si="60"/>
        <v/>
      </c>
      <c r="P337" s="40" t="str">
        <f t="shared" si="61"/>
        <v/>
      </c>
      <c r="Q337" s="40" t="str">
        <f t="shared" si="62"/>
        <v/>
      </c>
      <c r="R337" s="40" t="str">
        <f t="shared" si="63"/>
        <v/>
      </c>
      <c r="S337" s="40" t="str">
        <f t="shared" si="64"/>
        <v/>
      </c>
      <c r="AC337" s="236" t="s">
        <v>4110</v>
      </c>
      <c r="AD337" s="236" t="s">
        <v>4111</v>
      </c>
      <c r="AE337" s="40" t="s">
        <v>3923</v>
      </c>
      <c r="AF337" s="40" t="s">
        <v>3924</v>
      </c>
      <c r="AG337" s="40" t="s">
        <v>3949</v>
      </c>
      <c r="AH337" s="40" t="s">
        <v>3950</v>
      </c>
    </row>
    <row r="338" spans="1:34">
      <c r="A338" s="44" t="str">
        <f>IF(C338="","",VLOOKUP('OPĆI DIO'!$C$1,'OPĆI DIO'!$N$4:$W$137,10,FALSE))</f>
        <v/>
      </c>
      <c r="B338" s="44" t="str">
        <f>IF(C338="","",VLOOKUP('OPĆI DIO'!$C$1,'OPĆI DIO'!$N$4:$W$137,9,FALSE))</f>
        <v/>
      </c>
      <c r="C338" s="50"/>
      <c r="D338" s="45" t="str">
        <f t="shared" si="56"/>
        <v/>
      </c>
      <c r="E338" s="50"/>
      <c r="F338" s="45" t="str">
        <f t="shared" si="57"/>
        <v/>
      </c>
      <c r="G338" s="82"/>
      <c r="H338" s="45" t="str">
        <f t="shared" si="58"/>
        <v/>
      </c>
      <c r="I338" s="45" t="str">
        <f t="shared" si="59"/>
        <v/>
      </c>
      <c r="J338" s="81"/>
      <c r="K338" s="81"/>
      <c r="L338" s="81"/>
      <c r="M338" s="49"/>
      <c r="N338" s="246" t="str">
        <f>IF(C338="","",'OPĆI DIO'!$C$1)</f>
        <v/>
      </c>
      <c r="O338" s="40" t="str">
        <f t="shared" si="60"/>
        <v/>
      </c>
      <c r="P338" s="40" t="str">
        <f t="shared" si="61"/>
        <v/>
      </c>
      <c r="Q338" s="40" t="str">
        <f t="shared" si="62"/>
        <v/>
      </c>
      <c r="R338" s="40" t="str">
        <f t="shared" si="63"/>
        <v/>
      </c>
      <c r="S338" s="40" t="str">
        <f t="shared" si="64"/>
        <v/>
      </c>
      <c r="AC338" s="236" t="s">
        <v>1426</v>
      </c>
      <c r="AD338" s="236" t="s">
        <v>1427</v>
      </c>
      <c r="AE338" s="40" t="s">
        <v>3923</v>
      </c>
      <c r="AF338" s="40" t="s">
        <v>3924</v>
      </c>
      <c r="AG338" s="40" t="s">
        <v>3949</v>
      </c>
      <c r="AH338" s="40" t="s">
        <v>3950</v>
      </c>
    </row>
    <row r="339" spans="1:34">
      <c r="A339" s="44" t="str">
        <f>IF(C339="","",VLOOKUP('OPĆI DIO'!$C$1,'OPĆI DIO'!$N$4:$W$137,10,FALSE))</f>
        <v/>
      </c>
      <c r="B339" s="44" t="str">
        <f>IF(C339="","",VLOOKUP('OPĆI DIO'!$C$1,'OPĆI DIO'!$N$4:$W$137,9,FALSE))</f>
        <v/>
      </c>
      <c r="C339" s="50"/>
      <c r="D339" s="45" t="str">
        <f t="shared" si="56"/>
        <v/>
      </c>
      <c r="E339" s="50"/>
      <c r="F339" s="45" t="str">
        <f t="shared" si="57"/>
        <v/>
      </c>
      <c r="G339" s="82"/>
      <c r="H339" s="45" t="str">
        <f t="shared" si="58"/>
        <v/>
      </c>
      <c r="I339" s="45" t="str">
        <f t="shared" si="59"/>
        <v/>
      </c>
      <c r="J339" s="81"/>
      <c r="K339" s="81"/>
      <c r="L339" s="81"/>
      <c r="M339" s="49"/>
      <c r="N339" s="246" t="str">
        <f>IF(C339="","",'OPĆI DIO'!$C$1)</f>
        <v/>
      </c>
      <c r="O339" s="40" t="str">
        <f t="shared" si="60"/>
        <v/>
      </c>
      <c r="P339" s="40" t="str">
        <f t="shared" si="61"/>
        <v/>
      </c>
      <c r="Q339" s="40" t="str">
        <f t="shared" si="62"/>
        <v/>
      </c>
      <c r="R339" s="40" t="str">
        <f t="shared" si="63"/>
        <v/>
      </c>
      <c r="S339" s="40" t="str">
        <f t="shared" si="64"/>
        <v/>
      </c>
      <c r="AC339" s="236" t="s">
        <v>1426</v>
      </c>
      <c r="AD339" s="236" t="s">
        <v>1427</v>
      </c>
      <c r="AE339" s="40" t="s">
        <v>3929</v>
      </c>
      <c r="AF339" s="40" t="s">
        <v>3930</v>
      </c>
      <c r="AG339" s="40" t="s">
        <v>3949</v>
      </c>
      <c r="AH339" s="40" t="s">
        <v>3950</v>
      </c>
    </row>
    <row r="340" spans="1:34">
      <c r="A340" s="44" t="str">
        <f>IF(C340="","",VLOOKUP('OPĆI DIO'!$C$1,'OPĆI DIO'!$N$4:$W$137,10,FALSE))</f>
        <v/>
      </c>
      <c r="B340" s="44" t="str">
        <f>IF(C340="","",VLOOKUP('OPĆI DIO'!$C$1,'OPĆI DIO'!$N$4:$W$137,9,FALSE))</f>
        <v/>
      </c>
      <c r="C340" s="50"/>
      <c r="D340" s="45" t="str">
        <f t="shared" si="56"/>
        <v/>
      </c>
      <c r="E340" s="50"/>
      <c r="F340" s="45" t="str">
        <f t="shared" si="57"/>
        <v/>
      </c>
      <c r="G340" s="82"/>
      <c r="H340" s="45" t="str">
        <f t="shared" si="58"/>
        <v/>
      </c>
      <c r="I340" s="45" t="str">
        <f t="shared" si="59"/>
        <v/>
      </c>
      <c r="J340" s="81"/>
      <c r="K340" s="81"/>
      <c r="L340" s="81"/>
      <c r="M340" s="49"/>
      <c r="N340" s="246" t="str">
        <f>IF(C340="","",'OPĆI DIO'!$C$1)</f>
        <v/>
      </c>
      <c r="O340" s="40" t="str">
        <f t="shared" si="60"/>
        <v/>
      </c>
      <c r="P340" s="40" t="str">
        <f t="shared" si="61"/>
        <v/>
      </c>
      <c r="Q340" s="40" t="str">
        <f t="shared" si="62"/>
        <v/>
      </c>
      <c r="R340" s="40" t="str">
        <f t="shared" si="63"/>
        <v/>
      </c>
      <c r="S340" s="40" t="str">
        <f t="shared" si="64"/>
        <v/>
      </c>
      <c r="AC340" s="236" t="s">
        <v>787</v>
      </c>
      <c r="AD340" s="236" t="s">
        <v>788</v>
      </c>
      <c r="AE340" s="40" t="s">
        <v>3923</v>
      </c>
      <c r="AF340" s="40" t="s">
        <v>3924</v>
      </c>
      <c r="AG340" s="40" t="s">
        <v>3949</v>
      </c>
      <c r="AH340" s="40" t="s">
        <v>3950</v>
      </c>
    </row>
    <row r="341" spans="1:34">
      <c r="A341" s="44" t="str">
        <f>IF(C341="","",VLOOKUP('OPĆI DIO'!$C$1,'OPĆI DIO'!$N$4:$W$137,10,FALSE))</f>
        <v/>
      </c>
      <c r="B341" s="44" t="str">
        <f>IF(C341="","",VLOOKUP('OPĆI DIO'!$C$1,'OPĆI DIO'!$N$4:$W$137,9,FALSE))</f>
        <v/>
      </c>
      <c r="C341" s="50"/>
      <c r="D341" s="45" t="str">
        <f t="shared" si="56"/>
        <v/>
      </c>
      <c r="E341" s="50"/>
      <c r="F341" s="45" t="str">
        <f t="shared" si="57"/>
        <v/>
      </c>
      <c r="G341" s="82"/>
      <c r="H341" s="45" t="str">
        <f t="shared" si="58"/>
        <v/>
      </c>
      <c r="I341" s="45" t="str">
        <f t="shared" si="59"/>
        <v/>
      </c>
      <c r="J341" s="81"/>
      <c r="K341" s="81"/>
      <c r="L341" s="81"/>
      <c r="M341" s="49"/>
      <c r="N341" s="246" t="str">
        <f>IF(C341="","",'OPĆI DIO'!$C$1)</f>
        <v/>
      </c>
      <c r="O341" s="40" t="str">
        <f t="shared" si="60"/>
        <v/>
      </c>
      <c r="P341" s="40" t="str">
        <f t="shared" si="61"/>
        <v/>
      </c>
      <c r="Q341" s="40" t="str">
        <f t="shared" si="62"/>
        <v/>
      </c>
      <c r="R341" s="40" t="str">
        <f t="shared" si="63"/>
        <v/>
      </c>
      <c r="S341" s="40" t="str">
        <f t="shared" si="64"/>
        <v/>
      </c>
      <c r="AC341" s="236" t="s">
        <v>2326</v>
      </c>
      <c r="AD341" s="236" t="s">
        <v>2327</v>
      </c>
      <c r="AE341" s="40" t="s">
        <v>3923</v>
      </c>
      <c r="AF341" s="40" t="s">
        <v>3924</v>
      </c>
      <c r="AG341" s="40" t="s">
        <v>3949</v>
      </c>
      <c r="AH341" s="40" t="s">
        <v>3950</v>
      </c>
    </row>
    <row r="342" spans="1:34">
      <c r="A342" s="44" t="str">
        <f>IF(C342="","",VLOOKUP('OPĆI DIO'!$C$1,'OPĆI DIO'!$N$4:$W$137,10,FALSE))</f>
        <v/>
      </c>
      <c r="B342" s="44" t="str">
        <f>IF(C342="","",VLOOKUP('OPĆI DIO'!$C$1,'OPĆI DIO'!$N$4:$W$137,9,FALSE))</f>
        <v/>
      </c>
      <c r="C342" s="50"/>
      <c r="D342" s="45" t="str">
        <f t="shared" si="56"/>
        <v/>
      </c>
      <c r="E342" s="50"/>
      <c r="F342" s="45" t="str">
        <f t="shared" si="57"/>
        <v/>
      </c>
      <c r="G342" s="82"/>
      <c r="H342" s="45" t="str">
        <f t="shared" si="58"/>
        <v/>
      </c>
      <c r="I342" s="45" t="str">
        <f t="shared" si="59"/>
        <v/>
      </c>
      <c r="J342" s="81"/>
      <c r="K342" s="81"/>
      <c r="L342" s="81"/>
      <c r="M342" s="49"/>
      <c r="N342" s="246" t="str">
        <f>IF(C342="","",'OPĆI DIO'!$C$1)</f>
        <v/>
      </c>
      <c r="O342" s="40" t="str">
        <f t="shared" si="60"/>
        <v/>
      </c>
      <c r="P342" s="40" t="str">
        <f t="shared" si="61"/>
        <v/>
      </c>
      <c r="Q342" s="40" t="str">
        <f t="shared" si="62"/>
        <v/>
      </c>
      <c r="R342" s="40" t="str">
        <f t="shared" si="63"/>
        <v/>
      </c>
      <c r="S342" s="40" t="str">
        <f t="shared" si="64"/>
        <v/>
      </c>
      <c r="AC342" s="236" t="s">
        <v>2328</v>
      </c>
      <c r="AD342" s="236" t="s">
        <v>2329</v>
      </c>
      <c r="AE342" s="40" t="s">
        <v>3923</v>
      </c>
      <c r="AF342" s="40" t="s">
        <v>3924</v>
      </c>
      <c r="AG342" s="40" t="s">
        <v>3949</v>
      </c>
      <c r="AH342" s="40" t="s">
        <v>3950</v>
      </c>
    </row>
    <row r="343" spans="1:34">
      <c r="A343" s="44" t="str">
        <f>IF(C343="","",VLOOKUP('OPĆI DIO'!$C$1,'OPĆI DIO'!$N$4:$W$137,10,FALSE))</f>
        <v/>
      </c>
      <c r="B343" s="44" t="str">
        <f>IF(C343="","",VLOOKUP('OPĆI DIO'!$C$1,'OPĆI DIO'!$N$4:$W$137,9,FALSE))</f>
        <v/>
      </c>
      <c r="C343" s="50"/>
      <c r="D343" s="45" t="str">
        <f t="shared" si="56"/>
        <v/>
      </c>
      <c r="E343" s="50"/>
      <c r="F343" s="45" t="str">
        <f t="shared" si="57"/>
        <v/>
      </c>
      <c r="G343" s="82"/>
      <c r="H343" s="45" t="str">
        <f t="shared" si="58"/>
        <v/>
      </c>
      <c r="I343" s="45" t="str">
        <f t="shared" si="59"/>
        <v/>
      </c>
      <c r="J343" s="81"/>
      <c r="K343" s="81"/>
      <c r="L343" s="81"/>
      <c r="M343" s="49"/>
      <c r="N343" s="246" t="str">
        <f>IF(C343="","",'OPĆI DIO'!$C$1)</f>
        <v/>
      </c>
      <c r="O343" s="40" t="str">
        <f t="shared" si="60"/>
        <v/>
      </c>
      <c r="P343" s="40" t="str">
        <f t="shared" si="61"/>
        <v/>
      </c>
      <c r="Q343" s="40" t="str">
        <f t="shared" si="62"/>
        <v/>
      </c>
      <c r="R343" s="40" t="str">
        <f t="shared" si="63"/>
        <v/>
      </c>
      <c r="S343" s="40" t="str">
        <f t="shared" si="64"/>
        <v/>
      </c>
      <c r="AC343" s="236" t="s">
        <v>4112</v>
      </c>
      <c r="AD343" s="236" t="s">
        <v>4113</v>
      </c>
      <c r="AE343" s="40" t="s">
        <v>3923</v>
      </c>
      <c r="AF343" s="40" t="s">
        <v>3924</v>
      </c>
      <c r="AG343" s="40" t="s">
        <v>3949</v>
      </c>
      <c r="AH343" s="40" t="s">
        <v>3950</v>
      </c>
    </row>
    <row r="344" spans="1:34">
      <c r="A344" s="44" t="str">
        <f>IF(C344="","",VLOOKUP('OPĆI DIO'!$C$1,'OPĆI DIO'!$N$4:$W$137,10,FALSE))</f>
        <v/>
      </c>
      <c r="B344" s="44" t="str">
        <f>IF(C344="","",VLOOKUP('OPĆI DIO'!$C$1,'OPĆI DIO'!$N$4:$W$137,9,FALSE))</f>
        <v/>
      </c>
      <c r="C344" s="50"/>
      <c r="D344" s="45" t="str">
        <f t="shared" si="56"/>
        <v/>
      </c>
      <c r="E344" s="50"/>
      <c r="F344" s="45" t="str">
        <f t="shared" si="57"/>
        <v/>
      </c>
      <c r="G344" s="82"/>
      <c r="H344" s="45" t="str">
        <f t="shared" si="58"/>
        <v/>
      </c>
      <c r="I344" s="45" t="str">
        <f t="shared" si="59"/>
        <v/>
      </c>
      <c r="J344" s="81"/>
      <c r="K344" s="81"/>
      <c r="L344" s="81"/>
      <c r="M344" s="49"/>
      <c r="N344" s="246" t="str">
        <f>IF(C344="","",'OPĆI DIO'!$C$1)</f>
        <v/>
      </c>
      <c r="O344" s="40" t="str">
        <f t="shared" si="60"/>
        <v/>
      </c>
      <c r="P344" s="40" t="str">
        <f t="shared" si="61"/>
        <v/>
      </c>
      <c r="Q344" s="40" t="str">
        <f t="shared" si="62"/>
        <v/>
      </c>
      <c r="R344" s="40" t="str">
        <f t="shared" si="63"/>
        <v/>
      </c>
      <c r="S344" s="40" t="str">
        <f t="shared" si="64"/>
        <v/>
      </c>
      <c r="AC344" s="236" t="s">
        <v>2276</v>
      </c>
      <c r="AD344" s="236" t="s">
        <v>677</v>
      </c>
      <c r="AE344" s="40" t="s">
        <v>3923</v>
      </c>
      <c r="AF344" s="40" t="s">
        <v>3924</v>
      </c>
      <c r="AG344" s="40" t="s">
        <v>3949</v>
      </c>
      <c r="AH344" s="40" t="s">
        <v>3950</v>
      </c>
    </row>
    <row r="345" spans="1:34">
      <c r="A345" s="44" t="str">
        <f>IF(C345="","",VLOOKUP('OPĆI DIO'!$C$1,'OPĆI DIO'!$N$4:$W$137,10,FALSE))</f>
        <v/>
      </c>
      <c r="B345" s="44" t="str">
        <f>IF(C345="","",VLOOKUP('OPĆI DIO'!$C$1,'OPĆI DIO'!$N$4:$W$137,9,FALSE))</f>
        <v/>
      </c>
      <c r="C345" s="50"/>
      <c r="D345" s="45" t="str">
        <f t="shared" si="56"/>
        <v/>
      </c>
      <c r="E345" s="50"/>
      <c r="F345" s="45" t="str">
        <f t="shared" si="57"/>
        <v/>
      </c>
      <c r="G345" s="82"/>
      <c r="H345" s="45" t="str">
        <f t="shared" si="58"/>
        <v/>
      </c>
      <c r="I345" s="45" t="str">
        <f t="shared" si="59"/>
        <v/>
      </c>
      <c r="J345" s="81"/>
      <c r="K345" s="81"/>
      <c r="L345" s="81"/>
      <c r="M345" s="49"/>
      <c r="N345" s="246" t="str">
        <f>IF(C345="","",'OPĆI DIO'!$C$1)</f>
        <v/>
      </c>
      <c r="O345" s="40" t="str">
        <f t="shared" si="60"/>
        <v/>
      </c>
      <c r="P345" s="40" t="str">
        <f t="shared" si="61"/>
        <v/>
      </c>
      <c r="Q345" s="40" t="str">
        <f t="shared" si="62"/>
        <v/>
      </c>
      <c r="R345" s="40" t="str">
        <f t="shared" si="63"/>
        <v/>
      </c>
      <c r="S345" s="40" t="str">
        <f t="shared" si="64"/>
        <v/>
      </c>
    </row>
    <row r="346" spans="1:34">
      <c r="A346" s="44" t="str">
        <f>IF(C346="","",VLOOKUP('OPĆI DIO'!$C$1,'OPĆI DIO'!$N$4:$W$137,10,FALSE))</f>
        <v/>
      </c>
      <c r="B346" s="44" t="str">
        <f>IF(C346="","",VLOOKUP('OPĆI DIO'!$C$1,'OPĆI DIO'!$N$4:$W$137,9,FALSE))</f>
        <v/>
      </c>
      <c r="C346" s="50"/>
      <c r="D346" s="45" t="str">
        <f t="shared" si="56"/>
        <v/>
      </c>
      <c r="E346" s="50"/>
      <c r="F346" s="45" t="str">
        <f t="shared" si="57"/>
        <v/>
      </c>
      <c r="G346" s="82"/>
      <c r="H346" s="45" t="str">
        <f t="shared" si="58"/>
        <v/>
      </c>
      <c r="I346" s="45" t="str">
        <f t="shared" si="59"/>
        <v/>
      </c>
      <c r="J346" s="81"/>
      <c r="K346" s="81"/>
      <c r="L346" s="81"/>
      <c r="M346" s="49"/>
      <c r="N346" s="246" t="str">
        <f>IF(C346="","",'OPĆI DIO'!$C$1)</f>
        <v/>
      </c>
      <c r="O346" s="40" t="str">
        <f t="shared" si="60"/>
        <v/>
      </c>
      <c r="P346" s="40" t="str">
        <f t="shared" si="61"/>
        <v/>
      </c>
      <c r="Q346" s="40" t="str">
        <f t="shared" si="62"/>
        <v/>
      </c>
      <c r="R346" s="40" t="str">
        <f t="shared" si="63"/>
        <v/>
      </c>
      <c r="S346" s="40" t="str">
        <f t="shared" si="64"/>
        <v/>
      </c>
    </row>
    <row r="347" spans="1:34">
      <c r="A347" s="44" t="str">
        <f>IF(C347="","",VLOOKUP('OPĆI DIO'!$C$1,'OPĆI DIO'!$N$4:$W$137,10,FALSE))</f>
        <v/>
      </c>
      <c r="B347" s="44" t="str">
        <f>IF(C347="","",VLOOKUP('OPĆI DIO'!$C$1,'OPĆI DIO'!$N$4:$W$137,9,FALSE))</f>
        <v/>
      </c>
      <c r="C347" s="50"/>
      <c r="D347" s="45" t="str">
        <f t="shared" si="56"/>
        <v/>
      </c>
      <c r="E347" s="50"/>
      <c r="F347" s="45" t="str">
        <f t="shared" si="57"/>
        <v/>
      </c>
      <c r="G347" s="82"/>
      <c r="H347" s="45" t="str">
        <f t="shared" si="58"/>
        <v/>
      </c>
      <c r="I347" s="45" t="str">
        <f t="shared" si="59"/>
        <v/>
      </c>
      <c r="J347" s="81"/>
      <c r="K347" s="81"/>
      <c r="L347" s="81"/>
      <c r="M347" s="49"/>
      <c r="N347" s="246" t="str">
        <f>IF(C347="","",'OPĆI DIO'!$C$1)</f>
        <v/>
      </c>
      <c r="O347" s="40" t="str">
        <f t="shared" si="60"/>
        <v/>
      </c>
      <c r="P347" s="40" t="str">
        <f t="shared" si="61"/>
        <v/>
      </c>
      <c r="Q347" s="40" t="str">
        <f t="shared" si="62"/>
        <v/>
      </c>
      <c r="R347" s="40" t="str">
        <f t="shared" si="63"/>
        <v/>
      </c>
      <c r="S347" s="40" t="str">
        <f t="shared" si="64"/>
        <v/>
      </c>
    </row>
    <row r="348" spans="1:34">
      <c r="A348" s="44" t="str">
        <f>IF(C348="","",VLOOKUP('OPĆI DIO'!$C$1,'OPĆI DIO'!$N$4:$W$137,10,FALSE))</f>
        <v/>
      </c>
      <c r="B348" s="44" t="str">
        <f>IF(C348="","",VLOOKUP('OPĆI DIO'!$C$1,'OPĆI DIO'!$N$4:$W$137,9,FALSE))</f>
        <v/>
      </c>
      <c r="C348" s="50"/>
      <c r="D348" s="45" t="str">
        <f t="shared" si="56"/>
        <v/>
      </c>
      <c r="E348" s="50"/>
      <c r="F348" s="45" t="str">
        <f t="shared" si="57"/>
        <v/>
      </c>
      <c r="G348" s="82"/>
      <c r="H348" s="45" t="str">
        <f t="shared" si="58"/>
        <v/>
      </c>
      <c r="I348" s="45" t="str">
        <f t="shared" si="59"/>
        <v/>
      </c>
      <c r="J348" s="81"/>
      <c r="K348" s="81"/>
      <c r="L348" s="81"/>
      <c r="M348" s="49"/>
      <c r="N348" s="246" t="str">
        <f>IF(C348="","",'OPĆI DIO'!$C$1)</f>
        <v/>
      </c>
      <c r="O348" s="40" t="str">
        <f t="shared" si="60"/>
        <v/>
      </c>
      <c r="P348" s="40" t="str">
        <f t="shared" si="61"/>
        <v/>
      </c>
      <c r="Q348" s="40" t="str">
        <f t="shared" si="62"/>
        <v/>
      </c>
      <c r="R348" s="40" t="str">
        <f t="shared" si="63"/>
        <v/>
      </c>
      <c r="S348" s="40" t="str">
        <f t="shared" si="64"/>
        <v/>
      </c>
    </row>
    <row r="349" spans="1:34">
      <c r="A349" s="44" t="str">
        <f>IF(C349="","",VLOOKUP('OPĆI DIO'!$C$1,'OPĆI DIO'!$N$4:$W$137,10,FALSE))</f>
        <v/>
      </c>
      <c r="B349" s="44" t="str">
        <f>IF(C349="","",VLOOKUP('OPĆI DIO'!$C$1,'OPĆI DIO'!$N$4:$W$137,9,FALSE))</f>
        <v/>
      </c>
      <c r="C349" s="50"/>
      <c r="D349" s="45" t="str">
        <f t="shared" si="56"/>
        <v/>
      </c>
      <c r="E349" s="50"/>
      <c r="F349" s="45" t="str">
        <f t="shared" si="57"/>
        <v/>
      </c>
      <c r="G349" s="82"/>
      <c r="H349" s="45" t="str">
        <f t="shared" si="58"/>
        <v/>
      </c>
      <c r="I349" s="45" t="str">
        <f t="shared" si="59"/>
        <v/>
      </c>
      <c r="J349" s="81"/>
      <c r="K349" s="81"/>
      <c r="L349" s="81"/>
      <c r="M349" s="49"/>
      <c r="N349" s="246" t="str">
        <f>IF(C349="","",'OPĆI DIO'!$C$1)</f>
        <v/>
      </c>
      <c r="O349" s="40" t="str">
        <f t="shared" si="60"/>
        <v/>
      </c>
      <c r="P349" s="40" t="str">
        <f t="shared" si="61"/>
        <v/>
      </c>
      <c r="Q349" s="40" t="str">
        <f t="shared" si="62"/>
        <v/>
      </c>
      <c r="R349" s="40" t="str">
        <f t="shared" si="63"/>
        <v/>
      </c>
      <c r="S349" s="40" t="str">
        <f t="shared" si="64"/>
        <v/>
      </c>
    </row>
    <row r="350" spans="1:34">
      <c r="A350" s="44" t="str">
        <f>IF(C350="","",VLOOKUP('OPĆI DIO'!$C$1,'OPĆI DIO'!$N$4:$W$137,10,FALSE))</f>
        <v/>
      </c>
      <c r="B350" s="44" t="str">
        <f>IF(C350="","",VLOOKUP('OPĆI DIO'!$C$1,'OPĆI DIO'!$N$4:$W$137,9,FALSE))</f>
        <v/>
      </c>
      <c r="C350" s="50"/>
      <c r="D350" s="45" t="str">
        <f t="shared" si="56"/>
        <v/>
      </c>
      <c r="E350" s="50"/>
      <c r="F350" s="45" t="str">
        <f t="shared" si="57"/>
        <v/>
      </c>
      <c r="G350" s="82"/>
      <c r="H350" s="45" t="str">
        <f t="shared" si="58"/>
        <v/>
      </c>
      <c r="I350" s="45" t="str">
        <f t="shared" si="59"/>
        <v/>
      </c>
      <c r="J350" s="81"/>
      <c r="K350" s="81"/>
      <c r="L350" s="81"/>
      <c r="M350" s="49"/>
      <c r="N350" s="246" t="str">
        <f>IF(C350="","",'OPĆI DIO'!$C$1)</f>
        <v/>
      </c>
      <c r="O350" s="40" t="str">
        <f t="shared" si="60"/>
        <v/>
      </c>
      <c r="P350" s="40" t="str">
        <f t="shared" si="61"/>
        <v/>
      </c>
      <c r="Q350" s="40" t="str">
        <f t="shared" si="62"/>
        <v/>
      </c>
      <c r="R350" s="40" t="str">
        <f t="shared" si="63"/>
        <v/>
      </c>
      <c r="S350" s="40" t="str">
        <f t="shared" si="64"/>
        <v/>
      </c>
    </row>
    <row r="351" spans="1:34">
      <c r="A351" s="44" t="str">
        <f>IF(C351="","",VLOOKUP('OPĆI DIO'!$C$1,'OPĆI DIO'!$N$4:$W$137,10,FALSE))</f>
        <v/>
      </c>
      <c r="B351" s="44" t="str">
        <f>IF(C351="","",VLOOKUP('OPĆI DIO'!$C$1,'OPĆI DIO'!$N$4:$W$137,9,FALSE))</f>
        <v/>
      </c>
      <c r="C351" s="50"/>
      <c r="D351" s="45" t="str">
        <f t="shared" si="56"/>
        <v/>
      </c>
      <c r="E351" s="50"/>
      <c r="F351" s="45" t="str">
        <f t="shared" si="57"/>
        <v/>
      </c>
      <c r="G351" s="82"/>
      <c r="H351" s="45" t="str">
        <f t="shared" si="58"/>
        <v/>
      </c>
      <c r="I351" s="45" t="str">
        <f t="shared" si="59"/>
        <v/>
      </c>
      <c r="J351" s="81"/>
      <c r="K351" s="81"/>
      <c r="L351" s="81"/>
      <c r="M351" s="49"/>
      <c r="N351" s="246" t="str">
        <f>IF(C351="","",'OPĆI DIO'!$C$1)</f>
        <v/>
      </c>
      <c r="O351" s="40" t="str">
        <f t="shared" si="60"/>
        <v/>
      </c>
      <c r="P351" s="40" t="str">
        <f t="shared" si="61"/>
        <v/>
      </c>
      <c r="Q351" s="40" t="str">
        <f t="shared" si="62"/>
        <v/>
      </c>
      <c r="R351" s="40" t="str">
        <f t="shared" si="63"/>
        <v/>
      </c>
      <c r="S351" s="40" t="str">
        <f t="shared" si="64"/>
        <v/>
      </c>
    </row>
    <row r="352" spans="1:34">
      <c r="A352" s="44" t="str">
        <f>IF(C352="","",VLOOKUP('OPĆI DIO'!$C$1,'OPĆI DIO'!$N$4:$W$137,10,FALSE))</f>
        <v/>
      </c>
      <c r="B352" s="44" t="str">
        <f>IF(C352="","",VLOOKUP('OPĆI DIO'!$C$1,'OPĆI DIO'!$N$4:$W$137,9,FALSE))</f>
        <v/>
      </c>
      <c r="C352" s="50"/>
      <c r="D352" s="45" t="str">
        <f t="shared" si="56"/>
        <v/>
      </c>
      <c r="E352" s="50"/>
      <c r="F352" s="45" t="str">
        <f t="shared" si="57"/>
        <v/>
      </c>
      <c r="G352" s="82"/>
      <c r="H352" s="45" t="str">
        <f t="shared" si="58"/>
        <v/>
      </c>
      <c r="I352" s="45" t="str">
        <f t="shared" si="59"/>
        <v/>
      </c>
      <c r="J352" s="81"/>
      <c r="K352" s="81"/>
      <c r="L352" s="81"/>
      <c r="M352" s="49"/>
      <c r="N352" s="246" t="str">
        <f>IF(C352="","",'OPĆI DIO'!$C$1)</f>
        <v/>
      </c>
      <c r="O352" s="40" t="str">
        <f t="shared" si="60"/>
        <v/>
      </c>
      <c r="P352" s="40" t="str">
        <f t="shared" si="61"/>
        <v/>
      </c>
      <c r="Q352" s="40" t="str">
        <f t="shared" si="62"/>
        <v/>
      </c>
      <c r="R352" s="40" t="str">
        <f t="shared" si="63"/>
        <v/>
      </c>
      <c r="S352" s="40" t="str">
        <f t="shared" si="64"/>
        <v/>
      </c>
    </row>
    <row r="353" spans="1:19">
      <c r="A353" s="44" t="str">
        <f>IF(C353="","",VLOOKUP('OPĆI DIO'!$C$1,'OPĆI DIO'!$N$4:$W$137,10,FALSE))</f>
        <v/>
      </c>
      <c r="B353" s="44" t="str">
        <f>IF(C353="","",VLOOKUP('OPĆI DIO'!$C$1,'OPĆI DIO'!$N$4:$W$137,9,FALSE))</f>
        <v/>
      </c>
      <c r="C353" s="50"/>
      <c r="D353" s="45" t="str">
        <f t="shared" si="56"/>
        <v/>
      </c>
      <c r="E353" s="50"/>
      <c r="F353" s="45" t="str">
        <f t="shared" si="57"/>
        <v/>
      </c>
      <c r="G353" s="82"/>
      <c r="H353" s="45" t="str">
        <f t="shared" si="58"/>
        <v/>
      </c>
      <c r="I353" s="45" t="str">
        <f t="shared" si="59"/>
        <v/>
      </c>
      <c r="J353" s="81"/>
      <c r="K353" s="81"/>
      <c r="L353" s="81"/>
      <c r="M353" s="49"/>
      <c r="N353" s="246" t="str">
        <f>IF(C353="","",'OPĆI DIO'!$C$1)</f>
        <v/>
      </c>
      <c r="O353" s="40" t="str">
        <f t="shared" si="60"/>
        <v/>
      </c>
      <c r="P353" s="40" t="str">
        <f t="shared" si="61"/>
        <v/>
      </c>
      <c r="Q353" s="40" t="str">
        <f t="shared" si="62"/>
        <v/>
      </c>
      <c r="R353" s="40" t="str">
        <f t="shared" si="63"/>
        <v/>
      </c>
      <c r="S353" s="40" t="str">
        <f t="shared" si="64"/>
        <v/>
      </c>
    </row>
    <row r="354" spans="1:19">
      <c r="A354" s="44" t="str">
        <f>IF(C354="","",VLOOKUP('OPĆI DIO'!$C$1,'OPĆI DIO'!$N$4:$W$137,10,FALSE))</f>
        <v/>
      </c>
      <c r="B354" s="44" t="str">
        <f>IF(C354="","",VLOOKUP('OPĆI DIO'!$C$1,'OPĆI DIO'!$N$4:$W$137,9,FALSE))</f>
        <v/>
      </c>
      <c r="C354" s="50"/>
      <c r="D354" s="45" t="str">
        <f t="shared" si="56"/>
        <v/>
      </c>
      <c r="E354" s="50"/>
      <c r="F354" s="45" t="str">
        <f t="shared" si="57"/>
        <v/>
      </c>
      <c r="G354" s="82"/>
      <c r="H354" s="45" t="str">
        <f t="shared" si="58"/>
        <v/>
      </c>
      <c r="I354" s="45" t="str">
        <f t="shared" si="59"/>
        <v/>
      </c>
      <c r="J354" s="81"/>
      <c r="K354" s="81"/>
      <c r="L354" s="81"/>
      <c r="M354" s="49"/>
      <c r="N354" s="246" t="str">
        <f>IF(C354="","",'OPĆI DIO'!$C$1)</f>
        <v/>
      </c>
      <c r="O354" s="40" t="str">
        <f t="shared" si="60"/>
        <v/>
      </c>
      <c r="P354" s="40" t="str">
        <f t="shared" si="61"/>
        <v/>
      </c>
      <c r="Q354" s="40" t="str">
        <f t="shared" si="62"/>
        <v/>
      </c>
      <c r="R354" s="40" t="str">
        <f t="shared" si="63"/>
        <v/>
      </c>
      <c r="S354" s="40" t="str">
        <f t="shared" si="64"/>
        <v/>
      </c>
    </row>
    <row r="355" spans="1:19">
      <c r="A355" s="44" t="str">
        <f>IF(C355="","",VLOOKUP('OPĆI DIO'!$C$1,'OPĆI DIO'!$N$4:$W$137,10,FALSE))</f>
        <v/>
      </c>
      <c r="B355" s="44" t="str">
        <f>IF(C355="","",VLOOKUP('OPĆI DIO'!$C$1,'OPĆI DIO'!$N$4:$W$137,9,FALSE))</f>
        <v/>
      </c>
      <c r="C355" s="50"/>
      <c r="D355" s="45" t="str">
        <f t="shared" si="56"/>
        <v/>
      </c>
      <c r="E355" s="50"/>
      <c r="F355" s="45" t="str">
        <f t="shared" si="57"/>
        <v/>
      </c>
      <c r="G355" s="82"/>
      <c r="H355" s="45" t="str">
        <f t="shared" si="58"/>
        <v/>
      </c>
      <c r="I355" s="45" t="str">
        <f t="shared" si="59"/>
        <v/>
      </c>
      <c r="J355" s="81"/>
      <c r="K355" s="81"/>
      <c r="L355" s="81"/>
      <c r="M355" s="49"/>
      <c r="N355" s="246" t="str">
        <f>IF(C355="","",'OPĆI DIO'!$C$1)</f>
        <v/>
      </c>
      <c r="O355" s="40" t="str">
        <f t="shared" si="60"/>
        <v/>
      </c>
      <c r="P355" s="40" t="str">
        <f t="shared" si="61"/>
        <v/>
      </c>
      <c r="Q355" s="40" t="str">
        <f t="shared" si="62"/>
        <v/>
      </c>
      <c r="R355" s="40" t="str">
        <f t="shared" si="63"/>
        <v/>
      </c>
      <c r="S355" s="40" t="str">
        <f t="shared" si="64"/>
        <v/>
      </c>
    </row>
    <row r="356" spans="1:19">
      <c r="A356" s="44" t="str">
        <f>IF(C356="","",VLOOKUP('OPĆI DIO'!$C$1,'OPĆI DIO'!$N$4:$W$137,10,FALSE))</f>
        <v/>
      </c>
      <c r="B356" s="44" t="str">
        <f>IF(C356="","",VLOOKUP('OPĆI DIO'!$C$1,'OPĆI DIO'!$N$4:$W$137,9,FALSE))</f>
        <v/>
      </c>
      <c r="C356" s="50"/>
      <c r="D356" s="45" t="str">
        <f t="shared" si="56"/>
        <v/>
      </c>
      <c r="E356" s="50"/>
      <c r="F356" s="45" t="str">
        <f t="shared" si="57"/>
        <v/>
      </c>
      <c r="G356" s="82"/>
      <c r="H356" s="45" t="str">
        <f t="shared" si="58"/>
        <v/>
      </c>
      <c r="I356" s="45" t="str">
        <f t="shared" si="59"/>
        <v/>
      </c>
      <c r="J356" s="81"/>
      <c r="K356" s="81"/>
      <c r="L356" s="81"/>
      <c r="M356" s="49"/>
      <c r="N356" s="246" t="str">
        <f>IF(C356="","",'OPĆI DIO'!$C$1)</f>
        <v/>
      </c>
      <c r="O356" s="40" t="str">
        <f t="shared" si="60"/>
        <v/>
      </c>
      <c r="P356" s="40" t="str">
        <f t="shared" si="61"/>
        <v/>
      </c>
      <c r="Q356" s="40" t="str">
        <f t="shared" si="62"/>
        <v/>
      </c>
      <c r="R356" s="40" t="str">
        <f t="shared" si="63"/>
        <v/>
      </c>
      <c r="S356" s="40" t="str">
        <f t="shared" si="64"/>
        <v/>
      </c>
    </row>
    <row r="357" spans="1:19">
      <c r="A357" s="44" t="str">
        <f>IF(C357="","",VLOOKUP('OPĆI DIO'!$C$1,'OPĆI DIO'!$N$4:$W$137,10,FALSE))</f>
        <v/>
      </c>
      <c r="B357" s="44" t="str">
        <f>IF(C357="","",VLOOKUP('OPĆI DIO'!$C$1,'OPĆI DIO'!$N$4:$W$137,9,FALSE))</f>
        <v/>
      </c>
      <c r="C357" s="50"/>
      <c r="D357" s="45" t="str">
        <f t="shared" si="56"/>
        <v/>
      </c>
      <c r="E357" s="50"/>
      <c r="F357" s="45" t="str">
        <f t="shared" si="57"/>
        <v/>
      </c>
      <c r="G357" s="82"/>
      <c r="H357" s="45" t="str">
        <f t="shared" si="58"/>
        <v/>
      </c>
      <c r="I357" s="45" t="str">
        <f t="shared" si="59"/>
        <v/>
      </c>
      <c r="J357" s="81"/>
      <c r="K357" s="81"/>
      <c r="L357" s="81"/>
      <c r="M357" s="49"/>
      <c r="N357" s="246" t="str">
        <f>IF(C357="","",'OPĆI DIO'!$C$1)</f>
        <v/>
      </c>
      <c r="O357" s="40" t="str">
        <f t="shared" si="60"/>
        <v/>
      </c>
      <c r="P357" s="40" t="str">
        <f t="shared" si="61"/>
        <v/>
      </c>
      <c r="Q357" s="40" t="str">
        <f t="shared" si="62"/>
        <v/>
      </c>
      <c r="R357" s="40" t="str">
        <f t="shared" si="63"/>
        <v/>
      </c>
      <c r="S357" s="40" t="str">
        <f t="shared" si="64"/>
        <v/>
      </c>
    </row>
    <row r="358" spans="1:19">
      <c r="A358" s="44" t="str">
        <f>IF(C358="","",VLOOKUP('OPĆI DIO'!$C$1,'OPĆI DIO'!$N$4:$W$137,10,FALSE))</f>
        <v/>
      </c>
      <c r="B358" s="44" t="str">
        <f>IF(C358="","",VLOOKUP('OPĆI DIO'!$C$1,'OPĆI DIO'!$N$4:$W$137,9,FALSE))</f>
        <v/>
      </c>
      <c r="C358" s="50"/>
      <c r="D358" s="45" t="str">
        <f t="shared" si="56"/>
        <v/>
      </c>
      <c r="E358" s="50"/>
      <c r="F358" s="45" t="str">
        <f t="shared" si="57"/>
        <v/>
      </c>
      <c r="G358" s="82"/>
      <c r="H358" s="45" t="str">
        <f t="shared" si="58"/>
        <v/>
      </c>
      <c r="I358" s="45" t="str">
        <f t="shared" si="59"/>
        <v/>
      </c>
      <c r="J358" s="81"/>
      <c r="K358" s="81"/>
      <c r="L358" s="81"/>
      <c r="M358" s="49"/>
      <c r="N358" s="246" t="str">
        <f>IF(C358="","",'OPĆI DIO'!$C$1)</f>
        <v/>
      </c>
      <c r="O358" s="40" t="str">
        <f t="shared" si="60"/>
        <v/>
      </c>
      <c r="P358" s="40" t="str">
        <f t="shared" si="61"/>
        <v/>
      </c>
      <c r="Q358" s="40" t="str">
        <f t="shared" si="62"/>
        <v/>
      </c>
      <c r="R358" s="40" t="str">
        <f t="shared" si="63"/>
        <v/>
      </c>
      <c r="S358" s="40" t="str">
        <f t="shared" si="64"/>
        <v/>
      </c>
    </row>
    <row r="359" spans="1:19">
      <c r="A359" s="44" t="str">
        <f>IF(C359="","",VLOOKUP('OPĆI DIO'!$C$1,'OPĆI DIO'!$N$4:$W$137,10,FALSE))</f>
        <v/>
      </c>
      <c r="B359" s="44" t="str">
        <f>IF(C359="","",VLOOKUP('OPĆI DIO'!$C$1,'OPĆI DIO'!$N$4:$W$137,9,FALSE))</f>
        <v/>
      </c>
      <c r="C359" s="50"/>
      <c r="D359" s="45" t="str">
        <f t="shared" si="56"/>
        <v/>
      </c>
      <c r="E359" s="50"/>
      <c r="F359" s="45" t="str">
        <f t="shared" si="57"/>
        <v/>
      </c>
      <c r="G359" s="82"/>
      <c r="H359" s="45" t="str">
        <f t="shared" si="58"/>
        <v/>
      </c>
      <c r="I359" s="45" t="str">
        <f t="shared" si="59"/>
        <v/>
      </c>
      <c r="J359" s="81"/>
      <c r="K359" s="81"/>
      <c r="L359" s="81"/>
      <c r="M359" s="49"/>
      <c r="N359" s="246" t="str">
        <f>IF(C359="","",'OPĆI DIO'!$C$1)</f>
        <v/>
      </c>
      <c r="O359" s="40" t="str">
        <f t="shared" si="60"/>
        <v/>
      </c>
      <c r="P359" s="40" t="str">
        <f t="shared" si="61"/>
        <v/>
      </c>
      <c r="Q359" s="40" t="str">
        <f t="shared" si="62"/>
        <v/>
      </c>
      <c r="R359" s="40" t="str">
        <f t="shared" si="63"/>
        <v/>
      </c>
      <c r="S359" s="40" t="str">
        <f t="shared" si="64"/>
        <v/>
      </c>
    </row>
    <row r="360" spans="1:19">
      <c r="A360" s="44" t="str">
        <f>IF(C360="","",VLOOKUP('OPĆI DIO'!$C$1,'OPĆI DIO'!$N$4:$W$137,10,FALSE))</f>
        <v/>
      </c>
      <c r="B360" s="44" t="str">
        <f>IF(C360="","",VLOOKUP('OPĆI DIO'!$C$1,'OPĆI DIO'!$N$4:$W$137,9,FALSE))</f>
        <v/>
      </c>
      <c r="C360" s="50"/>
      <c r="D360" s="45" t="str">
        <f t="shared" si="56"/>
        <v/>
      </c>
      <c r="E360" s="50"/>
      <c r="F360" s="45" t="str">
        <f t="shared" si="57"/>
        <v/>
      </c>
      <c r="G360" s="82"/>
      <c r="H360" s="45" t="str">
        <f t="shared" si="58"/>
        <v/>
      </c>
      <c r="I360" s="45" t="str">
        <f t="shared" si="59"/>
        <v/>
      </c>
      <c r="J360" s="81"/>
      <c r="K360" s="81"/>
      <c r="L360" s="81"/>
      <c r="M360" s="49"/>
      <c r="N360" s="246" t="str">
        <f>IF(C360="","",'OPĆI DIO'!$C$1)</f>
        <v/>
      </c>
      <c r="O360" s="40" t="str">
        <f t="shared" si="60"/>
        <v/>
      </c>
      <c r="P360" s="40" t="str">
        <f t="shared" si="61"/>
        <v/>
      </c>
      <c r="Q360" s="40" t="str">
        <f t="shared" si="62"/>
        <v/>
      </c>
      <c r="R360" s="40" t="str">
        <f t="shared" si="63"/>
        <v/>
      </c>
      <c r="S360" s="40" t="str">
        <f t="shared" si="64"/>
        <v/>
      </c>
    </row>
    <row r="361" spans="1:19">
      <c r="A361" s="44" t="str">
        <f>IF(C361="","",VLOOKUP('OPĆI DIO'!$C$1,'OPĆI DIO'!$N$4:$W$137,10,FALSE))</f>
        <v/>
      </c>
      <c r="B361" s="44" t="str">
        <f>IF(C361="","",VLOOKUP('OPĆI DIO'!$C$1,'OPĆI DIO'!$N$4:$W$137,9,FALSE))</f>
        <v/>
      </c>
      <c r="C361" s="50"/>
      <c r="D361" s="45" t="str">
        <f t="shared" si="56"/>
        <v/>
      </c>
      <c r="E361" s="50"/>
      <c r="F361" s="45" t="str">
        <f t="shared" si="57"/>
        <v/>
      </c>
      <c r="G361" s="82"/>
      <c r="H361" s="45" t="str">
        <f t="shared" si="58"/>
        <v/>
      </c>
      <c r="I361" s="45" t="str">
        <f t="shared" si="59"/>
        <v/>
      </c>
      <c r="J361" s="81"/>
      <c r="K361" s="81"/>
      <c r="L361" s="81"/>
      <c r="M361" s="49"/>
      <c r="N361" s="246" t="str">
        <f>IF(C361="","",'OPĆI DIO'!$C$1)</f>
        <v/>
      </c>
      <c r="O361" s="40" t="str">
        <f t="shared" si="60"/>
        <v/>
      </c>
      <c r="P361" s="40" t="str">
        <f t="shared" si="61"/>
        <v/>
      </c>
      <c r="Q361" s="40" t="str">
        <f t="shared" si="62"/>
        <v/>
      </c>
      <c r="R361" s="40" t="str">
        <f t="shared" si="63"/>
        <v/>
      </c>
      <c r="S361" s="40" t="str">
        <f t="shared" si="64"/>
        <v/>
      </c>
    </row>
    <row r="362" spans="1:19">
      <c r="A362" s="44" t="str">
        <f>IF(C362="","",VLOOKUP('OPĆI DIO'!$C$1,'OPĆI DIO'!$N$4:$W$137,10,FALSE))</f>
        <v/>
      </c>
      <c r="B362" s="44" t="str">
        <f>IF(C362="","",VLOOKUP('OPĆI DIO'!$C$1,'OPĆI DIO'!$N$4:$W$137,9,FALSE))</f>
        <v/>
      </c>
      <c r="C362" s="50"/>
      <c r="D362" s="45" t="str">
        <f t="shared" si="56"/>
        <v/>
      </c>
      <c r="E362" s="50"/>
      <c r="F362" s="45" t="str">
        <f t="shared" si="57"/>
        <v/>
      </c>
      <c r="G362" s="82"/>
      <c r="H362" s="45" t="str">
        <f t="shared" si="58"/>
        <v/>
      </c>
      <c r="I362" s="45" t="str">
        <f t="shared" si="59"/>
        <v/>
      </c>
      <c r="J362" s="81"/>
      <c r="K362" s="81"/>
      <c r="L362" s="81"/>
      <c r="M362" s="49"/>
      <c r="N362" s="246" t="str">
        <f>IF(C362="","",'OPĆI DIO'!$C$1)</f>
        <v/>
      </c>
      <c r="O362" s="40" t="str">
        <f t="shared" si="60"/>
        <v/>
      </c>
      <c r="P362" s="40" t="str">
        <f t="shared" si="61"/>
        <v/>
      </c>
      <c r="Q362" s="40" t="str">
        <f t="shared" si="62"/>
        <v/>
      </c>
      <c r="R362" s="40" t="str">
        <f t="shared" si="63"/>
        <v/>
      </c>
      <c r="S362" s="40" t="str">
        <f t="shared" si="64"/>
        <v/>
      </c>
    </row>
    <row r="363" spans="1:19">
      <c r="A363" s="44" t="str">
        <f>IF(C363="","",VLOOKUP('OPĆI DIO'!$C$1,'OPĆI DIO'!$N$4:$W$137,10,FALSE))</f>
        <v/>
      </c>
      <c r="B363" s="44" t="str">
        <f>IF(C363="","",VLOOKUP('OPĆI DIO'!$C$1,'OPĆI DIO'!$N$4:$W$137,9,FALSE))</f>
        <v/>
      </c>
      <c r="C363" s="50"/>
      <c r="D363" s="45" t="str">
        <f t="shared" si="56"/>
        <v/>
      </c>
      <c r="E363" s="50"/>
      <c r="F363" s="45" t="str">
        <f t="shared" si="57"/>
        <v/>
      </c>
      <c r="G363" s="82"/>
      <c r="H363" s="45" t="str">
        <f t="shared" si="58"/>
        <v/>
      </c>
      <c r="I363" s="45" t="str">
        <f t="shared" si="59"/>
        <v/>
      </c>
      <c r="J363" s="81"/>
      <c r="K363" s="81"/>
      <c r="L363" s="81"/>
      <c r="M363" s="49"/>
      <c r="N363" s="246" t="str">
        <f>IF(C363="","",'OPĆI DIO'!$C$1)</f>
        <v/>
      </c>
      <c r="O363" s="40" t="str">
        <f t="shared" si="60"/>
        <v/>
      </c>
      <c r="P363" s="40" t="str">
        <f t="shared" si="61"/>
        <v/>
      </c>
      <c r="Q363" s="40" t="str">
        <f t="shared" si="62"/>
        <v/>
      </c>
      <c r="R363" s="40" t="str">
        <f t="shared" si="63"/>
        <v/>
      </c>
      <c r="S363" s="40" t="str">
        <f t="shared" si="64"/>
        <v/>
      </c>
    </row>
    <row r="364" spans="1:19">
      <c r="A364" s="44" t="str">
        <f>IF(C364="","",VLOOKUP('OPĆI DIO'!$C$1,'OPĆI DIO'!$N$4:$W$137,10,FALSE))</f>
        <v/>
      </c>
      <c r="B364" s="44" t="str">
        <f>IF(C364="","",VLOOKUP('OPĆI DIO'!$C$1,'OPĆI DIO'!$N$4:$W$137,9,FALSE))</f>
        <v/>
      </c>
      <c r="C364" s="50"/>
      <c r="D364" s="45" t="str">
        <f t="shared" si="56"/>
        <v/>
      </c>
      <c r="E364" s="50"/>
      <c r="F364" s="45" t="str">
        <f t="shared" si="57"/>
        <v/>
      </c>
      <c r="G364" s="82"/>
      <c r="H364" s="45" t="str">
        <f t="shared" si="58"/>
        <v/>
      </c>
      <c r="I364" s="45" t="str">
        <f t="shared" si="59"/>
        <v/>
      </c>
      <c r="J364" s="81"/>
      <c r="K364" s="81"/>
      <c r="L364" s="81"/>
      <c r="M364" s="49"/>
      <c r="N364" s="246" t="str">
        <f>IF(C364="","",'OPĆI DIO'!$C$1)</f>
        <v/>
      </c>
      <c r="O364" s="40" t="str">
        <f t="shared" si="60"/>
        <v/>
      </c>
      <c r="P364" s="40" t="str">
        <f t="shared" si="61"/>
        <v/>
      </c>
      <c r="Q364" s="40" t="str">
        <f t="shared" si="62"/>
        <v/>
      </c>
      <c r="R364" s="40" t="str">
        <f t="shared" si="63"/>
        <v/>
      </c>
      <c r="S364" s="40" t="str">
        <f t="shared" si="64"/>
        <v/>
      </c>
    </row>
    <row r="365" spans="1:19">
      <c r="A365" s="44" t="str">
        <f>IF(C365="","",VLOOKUP('OPĆI DIO'!$C$1,'OPĆI DIO'!$N$4:$W$137,10,FALSE))</f>
        <v/>
      </c>
      <c r="B365" s="44" t="str">
        <f>IF(C365="","",VLOOKUP('OPĆI DIO'!$C$1,'OPĆI DIO'!$N$4:$W$137,9,FALSE))</f>
        <v/>
      </c>
      <c r="C365" s="50"/>
      <c r="D365" s="45" t="str">
        <f t="shared" si="56"/>
        <v/>
      </c>
      <c r="E365" s="50"/>
      <c r="F365" s="45" t="str">
        <f t="shared" si="57"/>
        <v/>
      </c>
      <c r="G365" s="82"/>
      <c r="H365" s="45" t="str">
        <f t="shared" si="58"/>
        <v/>
      </c>
      <c r="I365" s="45" t="str">
        <f t="shared" si="59"/>
        <v/>
      </c>
      <c r="J365" s="81"/>
      <c r="K365" s="81"/>
      <c r="L365" s="81"/>
      <c r="M365" s="49"/>
      <c r="N365" s="246" t="str">
        <f>IF(C365="","",'OPĆI DIO'!$C$1)</f>
        <v/>
      </c>
      <c r="O365" s="40" t="str">
        <f t="shared" si="60"/>
        <v/>
      </c>
      <c r="P365" s="40" t="str">
        <f t="shared" si="61"/>
        <v/>
      </c>
      <c r="Q365" s="40" t="str">
        <f t="shared" si="62"/>
        <v/>
      </c>
      <c r="R365" s="40" t="str">
        <f t="shared" si="63"/>
        <v/>
      </c>
      <c r="S365" s="40" t="str">
        <f t="shared" si="64"/>
        <v/>
      </c>
    </row>
    <row r="366" spans="1:19">
      <c r="A366" s="44" t="str">
        <f>IF(C366="","",VLOOKUP('OPĆI DIO'!$C$1,'OPĆI DIO'!$N$4:$W$137,10,FALSE))</f>
        <v/>
      </c>
      <c r="B366" s="44" t="str">
        <f>IF(C366="","",VLOOKUP('OPĆI DIO'!$C$1,'OPĆI DIO'!$N$4:$W$137,9,FALSE))</f>
        <v/>
      </c>
      <c r="C366" s="50"/>
      <c r="D366" s="45" t="str">
        <f t="shared" si="56"/>
        <v/>
      </c>
      <c r="E366" s="50"/>
      <c r="F366" s="45" t="str">
        <f t="shared" si="57"/>
        <v/>
      </c>
      <c r="G366" s="82"/>
      <c r="H366" s="45" t="str">
        <f t="shared" si="58"/>
        <v/>
      </c>
      <c r="I366" s="45" t="str">
        <f t="shared" si="59"/>
        <v/>
      </c>
      <c r="J366" s="81"/>
      <c r="K366" s="81"/>
      <c r="L366" s="81"/>
      <c r="M366" s="49"/>
      <c r="N366" s="246" t="str">
        <f>IF(C366="","",'OPĆI DIO'!$C$1)</f>
        <v/>
      </c>
      <c r="O366" s="40" t="str">
        <f t="shared" si="60"/>
        <v/>
      </c>
      <c r="P366" s="40" t="str">
        <f t="shared" si="61"/>
        <v/>
      </c>
      <c r="Q366" s="40" t="str">
        <f t="shared" si="62"/>
        <v/>
      </c>
      <c r="R366" s="40" t="str">
        <f t="shared" si="63"/>
        <v/>
      </c>
      <c r="S366" s="40" t="str">
        <f t="shared" si="64"/>
        <v/>
      </c>
    </row>
    <row r="367" spans="1:19">
      <c r="A367" s="44" t="str">
        <f>IF(C367="","",VLOOKUP('OPĆI DIO'!$C$1,'OPĆI DIO'!$N$4:$W$137,10,FALSE))</f>
        <v/>
      </c>
      <c r="B367" s="44" t="str">
        <f>IF(C367="","",VLOOKUP('OPĆI DIO'!$C$1,'OPĆI DIO'!$N$4:$W$137,9,FALSE))</f>
        <v/>
      </c>
      <c r="C367" s="50"/>
      <c r="D367" s="45" t="str">
        <f t="shared" si="56"/>
        <v/>
      </c>
      <c r="E367" s="50"/>
      <c r="F367" s="45" t="str">
        <f t="shared" si="57"/>
        <v/>
      </c>
      <c r="G367" s="82"/>
      <c r="H367" s="45" t="str">
        <f t="shared" si="58"/>
        <v/>
      </c>
      <c r="I367" s="45" t="str">
        <f t="shared" si="59"/>
        <v/>
      </c>
      <c r="J367" s="81"/>
      <c r="K367" s="81"/>
      <c r="L367" s="81"/>
      <c r="M367" s="49"/>
      <c r="N367" s="246" t="str">
        <f>IF(C367="","",'OPĆI DIO'!$C$1)</f>
        <v/>
      </c>
      <c r="O367" s="40" t="str">
        <f t="shared" si="60"/>
        <v/>
      </c>
      <c r="P367" s="40" t="str">
        <f t="shared" si="61"/>
        <v/>
      </c>
      <c r="Q367" s="40" t="str">
        <f t="shared" si="62"/>
        <v/>
      </c>
      <c r="R367" s="40" t="str">
        <f t="shared" si="63"/>
        <v/>
      </c>
      <c r="S367" s="40" t="str">
        <f t="shared" si="64"/>
        <v/>
      </c>
    </row>
    <row r="368" spans="1:19">
      <c r="A368" s="44" t="str">
        <f>IF(C368="","",VLOOKUP('OPĆI DIO'!$C$1,'OPĆI DIO'!$N$4:$W$137,10,FALSE))</f>
        <v/>
      </c>
      <c r="B368" s="44" t="str">
        <f>IF(C368="","",VLOOKUP('OPĆI DIO'!$C$1,'OPĆI DIO'!$N$4:$W$137,9,FALSE))</f>
        <v/>
      </c>
      <c r="C368" s="50"/>
      <c r="D368" s="45" t="str">
        <f t="shared" si="56"/>
        <v/>
      </c>
      <c r="E368" s="50"/>
      <c r="F368" s="45" t="str">
        <f t="shared" si="57"/>
        <v/>
      </c>
      <c r="G368" s="82"/>
      <c r="H368" s="45" t="str">
        <f t="shared" si="58"/>
        <v/>
      </c>
      <c r="I368" s="45" t="str">
        <f t="shared" si="59"/>
        <v/>
      </c>
      <c r="J368" s="81"/>
      <c r="K368" s="81"/>
      <c r="L368" s="81"/>
      <c r="M368" s="49"/>
      <c r="N368" s="246" t="str">
        <f>IF(C368="","",'OPĆI DIO'!$C$1)</f>
        <v/>
      </c>
      <c r="O368" s="40" t="str">
        <f t="shared" si="60"/>
        <v/>
      </c>
      <c r="P368" s="40" t="str">
        <f t="shared" si="61"/>
        <v/>
      </c>
      <c r="Q368" s="40" t="str">
        <f t="shared" si="62"/>
        <v/>
      </c>
      <c r="R368" s="40" t="str">
        <f t="shared" si="63"/>
        <v/>
      </c>
      <c r="S368" s="40" t="str">
        <f t="shared" si="64"/>
        <v/>
      </c>
    </row>
    <row r="369" spans="1:19">
      <c r="A369" s="44" t="str">
        <f>IF(C369="","",VLOOKUP('OPĆI DIO'!$C$1,'OPĆI DIO'!$N$4:$W$137,10,FALSE))</f>
        <v/>
      </c>
      <c r="B369" s="44" t="str">
        <f>IF(C369="","",VLOOKUP('OPĆI DIO'!$C$1,'OPĆI DIO'!$N$4:$W$137,9,FALSE))</f>
        <v/>
      </c>
      <c r="C369" s="50"/>
      <c r="D369" s="45" t="str">
        <f t="shared" si="56"/>
        <v/>
      </c>
      <c r="E369" s="50"/>
      <c r="F369" s="45" t="str">
        <f t="shared" si="57"/>
        <v/>
      </c>
      <c r="G369" s="82"/>
      <c r="H369" s="45" t="str">
        <f t="shared" si="58"/>
        <v/>
      </c>
      <c r="I369" s="45" t="str">
        <f t="shared" si="59"/>
        <v/>
      </c>
      <c r="J369" s="81"/>
      <c r="K369" s="81"/>
      <c r="L369" s="81"/>
      <c r="M369" s="49"/>
      <c r="N369" s="246" t="str">
        <f>IF(C369="","",'OPĆI DIO'!$C$1)</f>
        <v/>
      </c>
      <c r="O369" s="40" t="str">
        <f t="shared" si="60"/>
        <v/>
      </c>
      <c r="P369" s="40" t="str">
        <f t="shared" si="61"/>
        <v/>
      </c>
      <c r="Q369" s="40" t="str">
        <f t="shared" si="62"/>
        <v/>
      </c>
      <c r="R369" s="40" t="str">
        <f t="shared" si="63"/>
        <v/>
      </c>
      <c r="S369" s="40" t="str">
        <f t="shared" si="64"/>
        <v/>
      </c>
    </row>
    <row r="370" spans="1:19">
      <c r="A370" s="44" t="str">
        <f>IF(C370="","",VLOOKUP('OPĆI DIO'!$C$1,'OPĆI DIO'!$N$4:$W$137,10,FALSE))</f>
        <v/>
      </c>
      <c r="B370" s="44" t="str">
        <f>IF(C370="","",VLOOKUP('OPĆI DIO'!$C$1,'OPĆI DIO'!$N$4:$W$137,9,FALSE))</f>
        <v/>
      </c>
      <c r="C370" s="50"/>
      <c r="D370" s="45" t="str">
        <f t="shared" si="56"/>
        <v/>
      </c>
      <c r="E370" s="50"/>
      <c r="F370" s="45" t="str">
        <f t="shared" si="57"/>
        <v/>
      </c>
      <c r="G370" s="82"/>
      <c r="H370" s="45" t="str">
        <f t="shared" si="58"/>
        <v/>
      </c>
      <c r="I370" s="45" t="str">
        <f t="shared" si="59"/>
        <v/>
      </c>
      <c r="J370" s="81"/>
      <c r="K370" s="81"/>
      <c r="L370" s="81"/>
      <c r="M370" s="49"/>
      <c r="N370" s="246" t="str">
        <f>IF(C370="","",'OPĆI DIO'!$C$1)</f>
        <v/>
      </c>
      <c r="O370" s="40" t="str">
        <f t="shared" si="60"/>
        <v/>
      </c>
      <c r="P370" s="40" t="str">
        <f t="shared" si="61"/>
        <v/>
      </c>
      <c r="Q370" s="40" t="str">
        <f t="shared" si="62"/>
        <v/>
      </c>
      <c r="R370" s="40" t="str">
        <f t="shared" si="63"/>
        <v/>
      </c>
      <c r="S370" s="40" t="str">
        <f t="shared" si="64"/>
        <v/>
      </c>
    </row>
    <row r="371" spans="1:19">
      <c r="A371" s="44" t="str">
        <f>IF(C371="","",VLOOKUP('OPĆI DIO'!$C$1,'OPĆI DIO'!$N$4:$W$137,10,FALSE))</f>
        <v/>
      </c>
      <c r="B371" s="44" t="str">
        <f>IF(C371="","",VLOOKUP('OPĆI DIO'!$C$1,'OPĆI DIO'!$N$4:$W$137,9,FALSE))</f>
        <v/>
      </c>
      <c r="C371" s="50"/>
      <c r="D371" s="45" t="str">
        <f t="shared" si="56"/>
        <v/>
      </c>
      <c r="E371" s="50"/>
      <c r="F371" s="45" t="str">
        <f t="shared" si="57"/>
        <v/>
      </c>
      <c r="G371" s="82"/>
      <c r="H371" s="45" t="str">
        <f t="shared" si="58"/>
        <v/>
      </c>
      <c r="I371" s="45" t="str">
        <f t="shared" si="59"/>
        <v/>
      </c>
      <c r="J371" s="81"/>
      <c r="K371" s="81"/>
      <c r="L371" s="81"/>
      <c r="M371" s="49"/>
      <c r="N371" s="246" t="str">
        <f>IF(C371="","",'OPĆI DIO'!$C$1)</f>
        <v/>
      </c>
      <c r="O371" s="40" t="str">
        <f t="shared" si="60"/>
        <v/>
      </c>
      <c r="P371" s="40" t="str">
        <f t="shared" si="61"/>
        <v/>
      </c>
      <c r="Q371" s="40" t="str">
        <f t="shared" si="62"/>
        <v/>
      </c>
      <c r="R371" s="40" t="str">
        <f t="shared" si="63"/>
        <v/>
      </c>
      <c r="S371" s="40" t="str">
        <f t="shared" si="64"/>
        <v/>
      </c>
    </row>
    <row r="372" spans="1:19">
      <c r="A372" s="44" t="str">
        <f>IF(C372="","",VLOOKUP('OPĆI DIO'!$C$1,'OPĆI DIO'!$N$4:$W$137,10,FALSE))</f>
        <v/>
      </c>
      <c r="B372" s="44" t="str">
        <f>IF(C372="","",VLOOKUP('OPĆI DIO'!$C$1,'OPĆI DIO'!$N$4:$W$137,9,FALSE))</f>
        <v/>
      </c>
      <c r="C372" s="50"/>
      <c r="D372" s="45" t="str">
        <f t="shared" si="56"/>
        <v/>
      </c>
      <c r="E372" s="50"/>
      <c r="F372" s="45" t="str">
        <f t="shared" si="57"/>
        <v/>
      </c>
      <c r="G372" s="82"/>
      <c r="H372" s="45" t="str">
        <f t="shared" si="58"/>
        <v/>
      </c>
      <c r="I372" s="45" t="str">
        <f t="shared" si="59"/>
        <v/>
      </c>
      <c r="J372" s="81"/>
      <c r="K372" s="81"/>
      <c r="L372" s="81"/>
      <c r="M372" s="49"/>
      <c r="N372" s="246" t="str">
        <f>IF(C372="","",'OPĆI DIO'!$C$1)</f>
        <v/>
      </c>
      <c r="O372" s="40" t="str">
        <f t="shared" si="60"/>
        <v/>
      </c>
      <c r="P372" s="40" t="str">
        <f t="shared" si="61"/>
        <v/>
      </c>
      <c r="Q372" s="40" t="str">
        <f t="shared" si="62"/>
        <v/>
      </c>
      <c r="R372" s="40" t="str">
        <f t="shared" si="63"/>
        <v/>
      </c>
      <c r="S372" s="40" t="str">
        <f t="shared" si="64"/>
        <v/>
      </c>
    </row>
    <row r="373" spans="1:19">
      <c r="A373" s="44" t="str">
        <f>IF(C373="","",VLOOKUP('OPĆI DIO'!$C$1,'OPĆI DIO'!$N$4:$W$137,10,FALSE))</f>
        <v/>
      </c>
      <c r="B373" s="44" t="str">
        <f>IF(C373="","",VLOOKUP('OPĆI DIO'!$C$1,'OPĆI DIO'!$N$4:$W$137,9,FALSE))</f>
        <v/>
      </c>
      <c r="C373" s="50"/>
      <c r="D373" s="45" t="str">
        <f t="shared" si="56"/>
        <v/>
      </c>
      <c r="E373" s="50"/>
      <c r="F373" s="45" t="str">
        <f t="shared" si="57"/>
        <v/>
      </c>
      <c r="G373" s="82"/>
      <c r="H373" s="45" t="str">
        <f t="shared" si="58"/>
        <v/>
      </c>
      <c r="I373" s="45" t="str">
        <f t="shared" si="59"/>
        <v/>
      </c>
      <c r="J373" s="81"/>
      <c r="K373" s="81"/>
      <c r="L373" s="81"/>
      <c r="M373" s="49"/>
      <c r="N373" s="246" t="str">
        <f>IF(C373="","",'OPĆI DIO'!$C$1)</f>
        <v/>
      </c>
      <c r="O373" s="40" t="str">
        <f t="shared" si="60"/>
        <v/>
      </c>
      <c r="P373" s="40" t="str">
        <f t="shared" si="61"/>
        <v/>
      </c>
      <c r="Q373" s="40" t="str">
        <f t="shared" si="62"/>
        <v/>
      </c>
      <c r="R373" s="40" t="str">
        <f t="shared" si="63"/>
        <v/>
      </c>
      <c r="S373" s="40" t="str">
        <f t="shared" si="64"/>
        <v/>
      </c>
    </row>
    <row r="374" spans="1:19">
      <c r="A374" s="44" t="str">
        <f>IF(C374="","",VLOOKUP('OPĆI DIO'!$C$1,'OPĆI DIO'!$N$4:$W$137,10,FALSE))</f>
        <v/>
      </c>
      <c r="B374" s="44" t="str">
        <f>IF(C374="","",VLOOKUP('OPĆI DIO'!$C$1,'OPĆI DIO'!$N$4:$W$137,9,FALSE))</f>
        <v/>
      </c>
      <c r="C374" s="50"/>
      <c r="D374" s="45" t="str">
        <f t="shared" si="56"/>
        <v/>
      </c>
      <c r="E374" s="50"/>
      <c r="F374" s="45" t="str">
        <f t="shared" si="57"/>
        <v/>
      </c>
      <c r="G374" s="82"/>
      <c r="H374" s="45" t="str">
        <f t="shared" si="58"/>
        <v/>
      </c>
      <c r="I374" s="45" t="str">
        <f t="shared" si="59"/>
        <v/>
      </c>
      <c r="J374" s="81"/>
      <c r="K374" s="81"/>
      <c r="L374" s="81"/>
      <c r="M374" s="49"/>
      <c r="N374" s="246" t="str">
        <f>IF(C374="","",'OPĆI DIO'!$C$1)</f>
        <v/>
      </c>
      <c r="O374" s="40" t="str">
        <f t="shared" si="60"/>
        <v/>
      </c>
      <c r="P374" s="40" t="str">
        <f t="shared" si="61"/>
        <v/>
      </c>
      <c r="Q374" s="40" t="str">
        <f t="shared" si="62"/>
        <v/>
      </c>
      <c r="R374" s="40" t="str">
        <f t="shared" si="63"/>
        <v/>
      </c>
      <c r="S374" s="40" t="str">
        <f t="shared" si="64"/>
        <v/>
      </c>
    </row>
    <row r="375" spans="1:19">
      <c r="A375" s="44" t="str">
        <f>IF(C375="","",VLOOKUP('OPĆI DIO'!$C$1,'OPĆI DIO'!$N$4:$W$137,10,FALSE))</f>
        <v/>
      </c>
      <c r="B375" s="44" t="str">
        <f>IF(C375="","",VLOOKUP('OPĆI DIO'!$C$1,'OPĆI DIO'!$N$4:$W$137,9,FALSE))</f>
        <v/>
      </c>
      <c r="C375" s="50"/>
      <c r="D375" s="45" t="str">
        <f t="shared" si="56"/>
        <v/>
      </c>
      <c r="E375" s="50"/>
      <c r="F375" s="45" t="str">
        <f t="shared" si="57"/>
        <v/>
      </c>
      <c r="G375" s="82"/>
      <c r="H375" s="45" t="str">
        <f t="shared" si="58"/>
        <v/>
      </c>
      <c r="I375" s="45" t="str">
        <f t="shared" si="59"/>
        <v/>
      </c>
      <c r="J375" s="81"/>
      <c r="K375" s="81"/>
      <c r="L375" s="81"/>
      <c r="M375" s="49"/>
      <c r="N375" s="246" t="str">
        <f>IF(C375="","",'OPĆI DIO'!$C$1)</f>
        <v/>
      </c>
      <c r="O375" s="40" t="str">
        <f t="shared" si="60"/>
        <v/>
      </c>
      <c r="P375" s="40" t="str">
        <f t="shared" si="61"/>
        <v/>
      </c>
      <c r="Q375" s="40" t="str">
        <f t="shared" si="62"/>
        <v/>
      </c>
      <c r="R375" s="40" t="str">
        <f t="shared" si="63"/>
        <v/>
      </c>
      <c r="S375" s="40" t="str">
        <f t="shared" si="64"/>
        <v/>
      </c>
    </row>
    <row r="376" spans="1:19">
      <c r="A376" s="44" t="str">
        <f>IF(C376="","",VLOOKUP('OPĆI DIO'!$C$1,'OPĆI DIO'!$N$4:$W$137,10,FALSE))</f>
        <v/>
      </c>
      <c r="B376" s="44" t="str">
        <f>IF(C376="","",VLOOKUP('OPĆI DIO'!$C$1,'OPĆI DIO'!$N$4:$W$137,9,FALSE))</f>
        <v/>
      </c>
      <c r="C376" s="50"/>
      <c r="D376" s="45" t="str">
        <f t="shared" si="56"/>
        <v/>
      </c>
      <c r="E376" s="50"/>
      <c r="F376" s="45" t="str">
        <f t="shared" si="57"/>
        <v/>
      </c>
      <c r="G376" s="82"/>
      <c r="H376" s="45" t="str">
        <f t="shared" si="58"/>
        <v/>
      </c>
      <c r="I376" s="45" t="str">
        <f t="shared" si="59"/>
        <v/>
      </c>
      <c r="J376" s="81"/>
      <c r="K376" s="81"/>
      <c r="L376" s="81"/>
      <c r="M376" s="49"/>
      <c r="N376" s="246" t="str">
        <f>IF(C376="","",'OPĆI DIO'!$C$1)</f>
        <v/>
      </c>
      <c r="O376" s="40" t="str">
        <f t="shared" si="60"/>
        <v/>
      </c>
      <c r="P376" s="40" t="str">
        <f t="shared" si="61"/>
        <v/>
      </c>
      <c r="Q376" s="40" t="str">
        <f t="shared" si="62"/>
        <v/>
      </c>
      <c r="R376" s="40" t="str">
        <f t="shared" si="63"/>
        <v/>
      </c>
      <c r="S376" s="40" t="str">
        <f t="shared" si="64"/>
        <v/>
      </c>
    </row>
    <row r="377" spans="1:19">
      <c r="A377" s="44" t="str">
        <f>IF(C377="","",VLOOKUP('OPĆI DIO'!$C$1,'OPĆI DIO'!$N$4:$W$137,10,FALSE))</f>
        <v/>
      </c>
      <c r="B377" s="44" t="str">
        <f>IF(C377="","",VLOOKUP('OPĆI DIO'!$C$1,'OPĆI DIO'!$N$4:$W$137,9,FALSE))</f>
        <v/>
      </c>
      <c r="C377" s="50"/>
      <c r="D377" s="45" t="str">
        <f t="shared" si="56"/>
        <v/>
      </c>
      <c r="E377" s="50"/>
      <c r="F377" s="45" t="str">
        <f t="shared" si="57"/>
        <v/>
      </c>
      <c r="G377" s="82"/>
      <c r="H377" s="45" t="str">
        <f t="shared" si="58"/>
        <v/>
      </c>
      <c r="I377" s="45" t="str">
        <f t="shared" si="59"/>
        <v/>
      </c>
      <c r="J377" s="81"/>
      <c r="K377" s="81"/>
      <c r="L377" s="81"/>
      <c r="M377" s="49"/>
      <c r="N377" s="246" t="str">
        <f>IF(C377="","",'OPĆI DIO'!$C$1)</f>
        <v/>
      </c>
      <c r="O377" s="40" t="str">
        <f t="shared" si="60"/>
        <v/>
      </c>
      <c r="P377" s="40" t="str">
        <f t="shared" si="61"/>
        <v/>
      </c>
      <c r="Q377" s="40" t="str">
        <f t="shared" si="62"/>
        <v/>
      </c>
      <c r="R377" s="40" t="str">
        <f t="shared" si="63"/>
        <v/>
      </c>
      <c r="S377" s="40" t="str">
        <f t="shared" si="64"/>
        <v/>
      </c>
    </row>
    <row r="378" spans="1:19">
      <c r="A378" s="44" t="str">
        <f>IF(C378="","",VLOOKUP('OPĆI DIO'!$C$1,'OPĆI DIO'!$N$4:$W$137,10,FALSE))</f>
        <v/>
      </c>
      <c r="B378" s="44" t="str">
        <f>IF(C378="","",VLOOKUP('OPĆI DIO'!$C$1,'OPĆI DIO'!$N$4:$W$137,9,FALSE))</f>
        <v/>
      </c>
      <c r="C378" s="50"/>
      <c r="D378" s="45" t="str">
        <f t="shared" si="56"/>
        <v/>
      </c>
      <c r="E378" s="50"/>
      <c r="F378" s="45" t="str">
        <f t="shared" si="57"/>
        <v/>
      </c>
      <c r="G378" s="82"/>
      <c r="H378" s="45" t="str">
        <f t="shared" si="58"/>
        <v/>
      </c>
      <c r="I378" s="45" t="str">
        <f t="shared" si="59"/>
        <v/>
      </c>
      <c r="J378" s="81"/>
      <c r="K378" s="81"/>
      <c r="L378" s="81"/>
      <c r="M378" s="49"/>
      <c r="N378" s="246" t="str">
        <f>IF(C378="","",'OPĆI DIO'!$C$1)</f>
        <v/>
      </c>
      <c r="O378" s="40" t="str">
        <f t="shared" si="60"/>
        <v/>
      </c>
      <c r="P378" s="40" t="str">
        <f t="shared" si="61"/>
        <v/>
      </c>
      <c r="Q378" s="40" t="str">
        <f t="shared" si="62"/>
        <v/>
      </c>
      <c r="R378" s="40" t="str">
        <f t="shared" si="63"/>
        <v/>
      </c>
      <c r="S378" s="40" t="str">
        <f t="shared" si="64"/>
        <v/>
      </c>
    </row>
    <row r="379" spans="1:19">
      <c r="A379" s="44" t="str">
        <f>IF(C379="","",VLOOKUP('OPĆI DIO'!$C$1,'OPĆI DIO'!$N$4:$W$137,10,FALSE))</f>
        <v/>
      </c>
      <c r="B379" s="44" t="str">
        <f>IF(C379="","",VLOOKUP('OPĆI DIO'!$C$1,'OPĆI DIO'!$N$4:$W$137,9,FALSE))</f>
        <v/>
      </c>
      <c r="C379" s="50"/>
      <c r="D379" s="45" t="str">
        <f t="shared" si="56"/>
        <v/>
      </c>
      <c r="E379" s="50"/>
      <c r="F379" s="45" t="str">
        <f t="shared" si="57"/>
        <v/>
      </c>
      <c r="G379" s="82"/>
      <c r="H379" s="45" t="str">
        <f t="shared" si="58"/>
        <v/>
      </c>
      <c r="I379" s="45" t="str">
        <f t="shared" si="59"/>
        <v/>
      </c>
      <c r="J379" s="81"/>
      <c r="K379" s="81"/>
      <c r="L379" s="81"/>
      <c r="M379" s="49"/>
      <c r="N379" s="246" t="str">
        <f>IF(C379="","",'OPĆI DIO'!$C$1)</f>
        <v/>
      </c>
      <c r="O379" s="40" t="str">
        <f t="shared" si="60"/>
        <v/>
      </c>
      <c r="P379" s="40" t="str">
        <f t="shared" si="61"/>
        <v/>
      </c>
      <c r="Q379" s="40" t="str">
        <f t="shared" si="62"/>
        <v/>
      </c>
      <c r="R379" s="40" t="str">
        <f t="shared" si="63"/>
        <v/>
      </c>
      <c r="S379" s="40" t="str">
        <f t="shared" si="64"/>
        <v/>
      </c>
    </row>
    <row r="380" spans="1:19">
      <c r="A380" s="44" t="str">
        <f>IF(C380="","",VLOOKUP('OPĆI DIO'!$C$1,'OPĆI DIO'!$N$4:$W$137,10,FALSE))</f>
        <v/>
      </c>
      <c r="B380" s="44" t="str">
        <f>IF(C380="","",VLOOKUP('OPĆI DIO'!$C$1,'OPĆI DIO'!$N$4:$W$137,9,FALSE))</f>
        <v/>
      </c>
      <c r="C380" s="50"/>
      <c r="D380" s="45" t="str">
        <f t="shared" si="56"/>
        <v/>
      </c>
      <c r="E380" s="50"/>
      <c r="F380" s="45" t="str">
        <f t="shared" si="57"/>
        <v/>
      </c>
      <c r="G380" s="82"/>
      <c r="H380" s="45" t="str">
        <f t="shared" si="58"/>
        <v/>
      </c>
      <c r="I380" s="45" t="str">
        <f t="shared" si="59"/>
        <v/>
      </c>
      <c r="J380" s="81"/>
      <c r="K380" s="81"/>
      <c r="L380" s="81"/>
      <c r="M380" s="49"/>
      <c r="N380" s="246" t="str">
        <f>IF(C380="","",'OPĆI DIO'!$C$1)</f>
        <v/>
      </c>
      <c r="O380" s="40" t="str">
        <f t="shared" si="60"/>
        <v/>
      </c>
      <c r="P380" s="40" t="str">
        <f t="shared" si="61"/>
        <v/>
      </c>
      <c r="Q380" s="40" t="str">
        <f t="shared" si="62"/>
        <v/>
      </c>
      <c r="R380" s="40" t="str">
        <f t="shared" si="63"/>
        <v/>
      </c>
      <c r="S380" s="40" t="str">
        <f t="shared" si="64"/>
        <v/>
      </c>
    </row>
    <row r="381" spans="1:19">
      <c r="A381" s="44" t="str">
        <f>IF(C381="","",VLOOKUP('OPĆI DIO'!$C$1,'OPĆI DIO'!$N$4:$W$137,10,FALSE))</f>
        <v/>
      </c>
      <c r="B381" s="44" t="str">
        <f>IF(C381="","",VLOOKUP('OPĆI DIO'!$C$1,'OPĆI DIO'!$N$4:$W$137,9,FALSE))</f>
        <v/>
      </c>
      <c r="C381" s="50"/>
      <c r="D381" s="45" t="str">
        <f t="shared" si="56"/>
        <v/>
      </c>
      <c r="E381" s="50"/>
      <c r="F381" s="45" t="str">
        <f t="shared" si="57"/>
        <v/>
      </c>
      <c r="G381" s="82"/>
      <c r="H381" s="45" t="str">
        <f t="shared" si="58"/>
        <v/>
      </c>
      <c r="I381" s="45" t="str">
        <f t="shared" si="59"/>
        <v/>
      </c>
      <c r="J381" s="81"/>
      <c r="K381" s="81"/>
      <c r="L381" s="81"/>
      <c r="M381" s="49"/>
      <c r="N381" s="246" t="str">
        <f>IF(C381="","",'OPĆI DIO'!$C$1)</f>
        <v/>
      </c>
      <c r="O381" s="40" t="str">
        <f t="shared" si="60"/>
        <v/>
      </c>
      <c r="P381" s="40" t="str">
        <f t="shared" si="61"/>
        <v/>
      </c>
      <c r="Q381" s="40" t="str">
        <f t="shared" si="62"/>
        <v/>
      </c>
      <c r="R381" s="40" t="str">
        <f t="shared" si="63"/>
        <v/>
      </c>
      <c r="S381" s="40" t="str">
        <f t="shared" si="64"/>
        <v/>
      </c>
    </row>
    <row r="382" spans="1:19">
      <c r="A382" s="44" t="str">
        <f>IF(C382="","",VLOOKUP('OPĆI DIO'!$C$1,'OPĆI DIO'!$N$4:$W$137,10,FALSE))</f>
        <v/>
      </c>
      <c r="B382" s="44" t="str">
        <f>IF(C382="","",VLOOKUP('OPĆI DIO'!$C$1,'OPĆI DIO'!$N$4:$W$137,9,FALSE))</f>
        <v/>
      </c>
      <c r="C382" s="50"/>
      <c r="D382" s="45" t="str">
        <f t="shared" si="56"/>
        <v/>
      </c>
      <c r="E382" s="50"/>
      <c r="F382" s="45" t="str">
        <f t="shared" si="57"/>
        <v/>
      </c>
      <c r="G382" s="82"/>
      <c r="H382" s="45" t="str">
        <f t="shared" si="58"/>
        <v/>
      </c>
      <c r="I382" s="45" t="str">
        <f t="shared" si="59"/>
        <v/>
      </c>
      <c r="J382" s="81"/>
      <c r="K382" s="81"/>
      <c r="L382" s="81"/>
      <c r="M382" s="49"/>
      <c r="N382" s="246" t="str">
        <f>IF(C382="","",'OPĆI DIO'!$C$1)</f>
        <v/>
      </c>
      <c r="O382" s="40" t="str">
        <f t="shared" si="60"/>
        <v/>
      </c>
      <c r="P382" s="40" t="str">
        <f t="shared" si="61"/>
        <v/>
      </c>
      <c r="Q382" s="40" t="str">
        <f t="shared" si="62"/>
        <v/>
      </c>
      <c r="R382" s="40" t="str">
        <f t="shared" si="63"/>
        <v/>
      </c>
      <c r="S382" s="40" t="str">
        <f t="shared" si="64"/>
        <v/>
      </c>
    </row>
    <row r="383" spans="1:19">
      <c r="A383" s="44" t="str">
        <f>IF(C383="","",VLOOKUP('OPĆI DIO'!$C$1,'OPĆI DIO'!$N$4:$W$137,10,FALSE))</f>
        <v/>
      </c>
      <c r="B383" s="44" t="str">
        <f>IF(C383="","",VLOOKUP('OPĆI DIO'!$C$1,'OPĆI DIO'!$N$4:$W$137,9,FALSE))</f>
        <v/>
      </c>
      <c r="C383" s="50"/>
      <c r="D383" s="45" t="str">
        <f t="shared" si="56"/>
        <v/>
      </c>
      <c r="E383" s="50"/>
      <c r="F383" s="45" t="str">
        <f t="shared" si="57"/>
        <v/>
      </c>
      <c r="G383" s="82"/>
      <c r="H383" s="45" t="str">
        <f t="shared" si="58"/>
        <v/>
      </c>
      <c r="I383" s="45" t="str">
        <f t="shared" si="59"/>
        <v/>
      </c>
      <c r="J383" s="81"/>
      <c r="K383" s="81"/>
      <c r="L383" s="81"/>
      <c r="M383" s="49"/>
      <c r="N383" s="246" t="str">
        <f>IF(C383="","",'OPĆI DIO'!$C$1)</f>
        <v/>
      </c>
      <c r="O383" s="40" t="str">
        <f t="shared" si="60"/>
        <v/>
      </c>
      <c r="P383" s="40" t="str">
        <f t="shared" si="61"/>
        <v/>
      </c>
      <c r="Q383" s="40" t="str">
        <f t="shared" si="62"/>
        <v/>
      </c>
      <c r="R383" s="40" t="str">
        <f t="shared" si="63"/>
        <v/>
      </c>
      <c r="S383" s="40" t="str">
        <f t="shared" si="64"/>
        <v/>
      </c>
    </row>
    <row r="384" spans="1:19">
      <c r="A384" s="44" t="str">
        <f>IF(C384="","",VLOOKUP('OPĆI DIO'!$C$1,'OPĆI DIO'!$N$4:$W$137,10,FALSE))</f>
        <v/>
      </c>
      <c r="B384" s="44" t="str">
        <f>IF(C384="","",VLOOKUP('OPĆI DIO'!$C$1,'OPĆI DIO'!$N$4:$W$137,9,FALSE))</f>
        <v/>
      </c>
      <c r="C384" s="50"/>
      <c r="D384" s="45" t="str">
        <f t="shared" si="56"/>
        <v/>
      </c>
      <c r="E384" s="50"/>
      <c r="F384" s="45" t="str">
        <f t="shared" si="57"/>
        <v/>
      </c>
      <c r="G384" s="82"/>
      <c r="H384" s="45" t="str">
        <f t="shared" si="58"/>
        <v/>
      </c>
      <c r="I384" s="45" t="str">
        <f t="shared" si="59"/>
        <v/>
      </c>
      <c r="J384" s="81"/>
      <c r="K384" s="81"/>
      <c r="L384" s="81"/>
      <c r="M384" s="49"/>
      <c r="N384" s="246" t="str">
        <f>IF(C384="","",'OPĆI DIO'!$C$1)</f>
        <v/>
      </c>
      <c r="O384" s="40" t="str">
        <f t="shared" si="60"/>
        <v/>
      </c>
      <c r="P384" s="40" t="str">
        <f t="shared" si="61"/>
        <v/>
      </c>
      <c r="Q384" s="40" t="str">
        <f t="shared" si="62"/>
        <v/>
      </c>
      <c r="R384" s="40" t="str">
        <f t="shared" si="63"/>
        <v/>
      </c>
      <c r="S384" s="40" t="str">
        <f t="shared" si="64"/>
        <v/>
      </c>
    </row>
    <row r="385" spans="1:19">
      <c r="A385" s="44" t="str">
        <f>IF(C385="","",VLOOKUP('OPĆI DIO'!$C$1,'OPĆI DIO'!$N$4:$W$137,10,FALSE))</f>
        <v/>
      </c>
      <c r="B385" s="44" t="str">
        <f>IF(C385="","",VLOOKUP('OPĆI DIO'!$C$1,'OPĆI DIO'!$N$4:$W$137,9,FALSE))</f>
        <v/>
      </c>
      <c r="C385" s="50"/>
      <c r="D385" s="45" t="str">
        <f t="shared" si="56"/>
        <v/>
      </c>
      <c r="E385" s="50"/>
      <c r="F385" s="45" t="str">
        <f t="shared" si="57"/>
        <v/>
      </c>
      <c r="G385" s="82"/>
      <c r="H385" s="45" t="str">
        <f t="shared" si="58"/>
        <v/>
      </c>
      <c r="I385" s="45" t="str">
        <f t="shared" si="59"/>
        <v/>
      </c>
      <c r="J385" s="81"/>
      <c r="K385" s="81"/>
      <c r="L385" s="81"/>
      <c r="M385" s="49"/>
      <c r="N385" s="246" t="str">
        <f>IF(C385="","",'OPĆI DIO'!$C$1)</f>
        <v/>
      </c>
      <c r="O385" s="40" t="str">
        <f t="shared" si="60"/>
        <v/>
      </c>
      <c r="P385" s="40" t="str">
        <f t="shared" si="61"/>
        <v/>
      </c>
      <c r="Q385" s="40" t="str">
        <f t="shared" si="62"/>
        <v/>
      </c>
      <c r="R385" s="40" t="str">
        <f t="shared" si="63"/>
        <v/>
      </c>
      <c r="S385" s="40" t="str">
        <f t="shared" si="64"/>
        <v/>
      </c>
    </row>
    <row r="386" spans="1:19">
      <c r="A386" s="44" t="str">
        <f>IF(C386="","",VLOOKUP('OPĆI DIO'!$C$1,'OPĆI DIO'!$N$4:$W$137,10,FALSE))</f>
        <v/>
      </c>
      <c r="B386" s="44" t="str">
        <f>IF(C386="","",VLOOKUP('OPĆI DIO'!$C$1,'OPĆI DIO'!$N$4:$W$137,9,FALSE))</f>
        <v/>
      </c>
      <c r="C386" s="50"/>
      <c r="D386" s="45" t="str">
        <f t="shared" si="56"/>
        <v/>
      </c>
      <c r="E386" s="50"/>
      <c r="F386" s="45" t="str">
        <f t="shared" si="57"/>
        <v/>
      </c>
      <c r="G386" s="82"/>
      <c r="H386" s="45" t="str">
        <f t="shared" si="58"/>
        <v/>
      </c>
      <c r="I386" s="45" t="str">
        <f t="shared" si="59"/>
        <v/>
      </c>
      <c r="J386" s="81"/>
      <c r="K386" s="81"/>
      <c r="L386" s="81"/>
      <c r="M386" s="49"/>
      <c r="N386" s="246" t="str">
        <f>IF(C386="","",'OPĆI DIO'!$C$1)</f>
        <v/>
      </c>
      <c r="O386" s="40" t="str">
        <f t="shared" si="60"/>
        <v/>
      </c>
      <c r="P386" s="40" t="str">
        <f t="shared" si="61"/>
        <v/>
      </c>
      <c r="Q386" s="40" t="str">
        <f t="shared" si="62"/>
        <v/>
      </c>
      <c r="R386" s="40" t="str">
        <f t="shared" si="63"/>
        <v/>
      </c>
      <c r="S386" s="40" t="str">
        <f t="shared" si="64"/>
        <v/>
      </c>
    </row>
    <row r="387" spans="1:19">
      <c r="A387" s="44" t="str">
        <f>IF(C387="","",VLOOKUP('OPĆI DIO'!$C$1,'OPĆI DIO'!$N$4:$W$137,10,FALSE))</f>
        <v/>
      </c>
      <c r="B387" s="44" t="str">
        <f>IF(C387="","",VLOOKUP('OPĆI DIO'!$C$1,'OPĆI DIO'!$N$4:$W$137,9,FALSE))</f>
        <v/>
      </c>
      <c r="C387" s="50"/>
      <c r="D387" s="45" t="str">
        <f t="shared" ref="D387:D450" si="65">IFERROR(VLOOKUP(C387,$T$6:$U$24,2,FALSE),"")</f>
        <v/>
      </c>
      <c r="E387" s="50"/>
      <c r="F387" s="45" t="str">
        <f t="shared" si="57"/>
        <v/>
      </c>
      <c r="G387" s="82"/>
      <c r="H387" s="45" t="str">
        <f t="shared" si="58"/>
        <v/>
      </c>
      <c r="I387" s="45" t="str">
        <f t="shared" si="59"/>
        <v/>
      </c>
      <c r="J387" s="81"/>
      <c r="K387" s="81"/>
      <c r="L387" s="81"/>
      <c r="M387" s="49"/>
      <c r="N387" s="246" t="str">
        <f>IF(C387="","",'OPĆI DIO'!$C$1)</f>
        <v/>
      </c>
      <c r="O387" s="40" t="str">
        <f t="shared" si="60"/>
        <v/>
      </c>
      <c r="P387" s="40" t="str">
        <f t="shared" si="61"/>
        <v/>
      </c>
      <c r="Q387" s="40" t="str">
        <f t="shared" si="62"/>
        <v/>
      </c>
      <c r="R387" s="40" t="str">
        <f t="shared" si="63"/>
        <v/>
      </c>
      <c r="S387" s="40" t="str">
        <f t="shared" si="64"/>
        <v/>
      </c>
    </row>
    <row r="388" spans="1:19">
      <c r="A388" s="44" t="str">
        <f>IF(C388="","",VLOOKUP('OPĆI DIO'!$C$1,'OPĆI DIO'!$N$4:$W$137,10,FALSE))</f>
        <v/>
      </c>
      <c r="B388" s="44" t="str">
        <f>IF(C388="","",VLOOKUP('OPĆI DIO'!$C$1,'OPĆI DIO'!$N$4:$W$137,9,FALSE))</f>
        <v/>
      </c>
      <c r="C388" s="50"/>
      <c r="D388" s="45" t="str">
        <f t="shared" si="65"/>
        <v/>
      </c>
      <c r="E388" s="50"/>
      <c r="F388" s="45" t="str">
        <f t="shared" ref="F388:F451" si="66">IFERROR(VLOOKUP(E388,$W$5:$Y$129,2,FALSE),"")</f>
        <v/>
      </c>
      <c r="G388" s="82"/>
      <c r="H388" s="45" t="str">
        <f t="shared" ref="H388:H451" si="67">IFERROR(VLOOKUP(G388,$AC$6:$AD$344,2,FALSE),"")</f>
        <v/>
      </c>
      <c r="I388" s="45" t="str">
        <f t="shared" ref="I388:I451" si="68">IFERROR(VLOOKUP(G388,$AC$6:$AG$344,3,FALSE),"")</f>
        <v/>
      </c>
      <c r="J388" s="81"/>
      <c r="K388" s="81"/>
      <c r="L388" s="81"/>
      <c r="M388" s="49"/>
      <c r="N388" s="246" t="str">
        <f>IF(C388="","",'OPĆI DIO'!$C$1)</f>
        <v/>
      </c>
      <c r="O388" s="40" t="str">
        <f t="shared" ref="O388:O451" si="69">LEFT(E388,3)</f>
        <v/>
      </c>
      <c r="P388" s="40" t="str">
        <f t="shared" ref="P388:P451" si="70">LEFT(E388,2)</f>
        <v/>
      </c>
      <c r="Q388" s="40" t="str">
        <f t="shared" ref="Q388:Q451" si="71">LEFT(C388,3)</f>
        <v/>
      </c>
      <c r="R388" s="40" t="str">
        <f t="shared" ref="R388:R451" si="72">MID(I388,2,2)</f>
        <v/>
      </c>
      <c r="S388" s="40" t="str">
        <f t="shared" ref="S388:S451" si="73">LEFT(E388,1)</f>
        <v/>
      </c>
    </row>
    <row r="389" spans="1:19">
      <c r="A389" s="44" t="str">
        <f>IF(C389="","",VLOOKUP('OPĆI DIO'!$C$1,'OPĆI DIO'!$N$4:$W$137,10,FALSE))</f>
        <v/>
      </c>
      <c r="B389" s="44" t="str">
        <f>IF(C389="","",VLOOKUP('OPĆI DIO'!$C$1,'OPĆI DIO'!$N$4:$W$137,9,FALSE))</f>
        <v/>
      </c>
      <c r="C389" s="50"/>
      <c r="D389" s="45" t="str">
        <f t="shared" si="65"/>
        <v/>
      </c>
      <c r="E389" s="50"/>
      <c r="F389" s="45" t="str">
        <f t="shared" si="66"/>
        <v/>
      </c>
      <c r="G389" s="82"/>
      <c r="H389" s="45" t="str">
        <f t="shared" si="67"/>
        <v/>
      </c>
      <c r="I389" s="45" t="str">
        <f t="shared" si="68"/>
        <v/>
      </c>
      <c r="J389" s="81"/>
      <c r="K389" s="81"/>
      <c r="L389" s="81"/>
      <c r="M389" s="49"/>
      <c r="N389" s="246" t="str">
        <f>IF(C389="","",'OPĆI DIO'!$C$1)</f>
        <v/>
      </c>
      <c r="O389" s="40" t="str">
        <f t="shared" si="69"/>
        <v/>
      </c>
      <c r="P389" s="40" t="str">
        <f t="shared" si="70"/>
        <v/>
      </c>
      <c r="Q389" s="40" t="str">
        <f t="shared" si="71"/>
        <v/>
      </c>
      <c r="R389" s="40" t="str">
        <f t="shared" si="72"/>
        <v/>
      </c>
      <c r="S389" s="40" t="str">
        <f t="shared" si="73"/>
        <v/>
      </c>
    </row>
    <row r="390" spans="1:19">
      <c r="A390" s="44" t="str">
        <f>IF(C390="","",VLOOKUP('OPĆI DIO'!$C$1,'OPĆI DIO'!$N$4:$W$137,10,FALSE))</f>
        <v/>
      </c>
      <c r="B390" s="44" t="str">
        <f>IF(C390="","",VLOOKUP('OPĆI DIO'!$C$1,'OPĆI DIO'!$N$4:$W$137,9,FALSE))</f>
        <v/>
      </c>
      <c r="C390" s="50"/>
      <c r="D390" s="45" t="str">
        <f t="shared" si="65"/>
        <v/>
      </c>
      <c r="E390" s="50"/>
      <c r="F390" s="45" t="str">
        <f t="shared" si="66"/>
        <v/>
      </c>
      <c r="G390" s="82"/>
      <c r="H390" s="45" t="str">
        <f t="shared" si="67"/>
        <v/>
      </c>
      <c r="I390" s="45" t="str">
        <f t="shared" si="68"/>
        <v/>
      </c>
      <c r="J390" s="81"/>
      <c r="K390" s="81"/>
      <c r="L390" s="81"/>
      <c r="M390" s="49"/>
      <c r="N390" s="246" t="str">
        <f>IF(C390="","",'OPĆI DIO'!$C$1)</f>
        <v/>
      </c>
      <c r="O390" s="40" t="str">
        <f t="shared" si="69"/>
        <v/>
      </c>
      <c r="P390" s="40" t="str">
        <f t="shared" si="70"/>
        <v/>
      </c>
      <c r="Q390" s="40" t="str">
        <f t="shared" si="71"/>
        <v/>
      </c>
      <c r="R390" s="40" t="str">
        <f t="shared" si="72"/>
        <v/>
      </c>
      <c r="S390" s="40" t="str">
        <f t="shared" si="73"/>
        <v/>
      </c>
    </row>
    <row r="391" spans="1:19">
      <c r="A391" s="44" t="str">
        <f>IF(C391="","",VLOOKUP('OPĆI DIO'!$C$1,'OPĆI DIO'!$N$4:$W$137,10,FALSE))</f>
        <v/>
      </c>
      <c r="B391" s="44" t="str">
        <f>IF(C391="","",VLOOKUP('OPĆI DIO'!$C$1,'OPĆI DIO'!$N$4:$W$137,9,FALSE))</f>
        <v/>
      </c>
      <c r="C391" s="50"/>
      <c r="D391" s="45" t="str">
        <f t="shared" si="65"/>
        <v/>
      </c>
      <c r="E391" s="50"/>
      <c r="F391" s="45" t="str">
        <f t="shared" si="66"/>
        <v/>
      </c>
      <c r="G391" s="82"/>
      <c r="H391" s="45" t="str">
        <f t="shared" si="67"/>
        <v/>
      </c>
      <c r="I391" s="45" t="str">
        <f t="shared" si="68"/>
        <v/>
      </c>
      <c r="J391" s="81"/>
      <c r="K391" s="81"/>
      <c r="L391" s="81"/>
      <c r="M391" s="49"/>
      <c r="N391" s="246" t="str">
        <f>IF(C391="","",'OPĆI DIO'!$C$1)</f>
        <v/>
      </c>
      <c r="O391" s="40" t="str">
        <f t="shared" si="69"/>
        <v/>
      </c>
      <c r="P391" s="40" t="str">
        <f t="shared" si="70"/>
        <v/>
      </c>
      <c r="Q391" s="40" t="str">
        <f t="shared" si="71"/>
        <v/>
      </c>
      <c r="R391" s="40" t="str">
        <f t="shared" si="72"/>
        <v/>
      </c>
      <c r="S391" s="40" t="str">
        <f t="shared" si="73"/>
        <v/>
      </c>
    </row>
    <row r="392" spans="1:19">
      <c r="A392" s="44" t="str">
        <f>IF(C392="","",VLOOKUP('OPĆI DIO'!$C$1,'OPĆI DIO'!$N$4:$W$137,10,FALSE))</f>
        <v/>
      </c>
      <c r="B392" s="44" t="str">
        <f>IF(C392="","",VLOOKUP('OPĆI DIO'!$C$1,'OPĆI DIO'!$N$4:$W$137,9,FALSE))</f>
        <v/>
      </c>
      <c r="C392" s="50"/>
      <c r="D392" s="45" t="str">
        <f t="shared" si="65"/>
        <v/>
      </c>
      <c r="E392" s="50"/>
      <c r="F392" s="45" t="str">
        <f t="shared" si="66"/>
        <v/>
      </c>
      <c r="G392" s="82"/>
      <c r="H392" s="45" t="str">
        <f t="shared" si="67"/>
        <v/>
      </c>
      <c r="I392" s="45" t="str">
        <f t="shared" si="68"/>
        <v/>
      </c>
      <c r="J392" s="81"/>
      <c r="K392" s="81"/>
      <c r="L392" s="81"/>
      <c r="M392" s="49"/>
      <c r="N392" s="246" t="str">
        <f>IF(C392="","",'OPĆI DIO'!$C$1)</f>
        <v/>
      </c>
      <c r="O392" s="40" t="str">
        <f t="shared" si="69"/>
        <v/>
      </c>
      <c r="P392" s="40" t="str">
        <f t="shared" si="70"/>
        <v/>
      </c>
      <c r="Q392" s="40" t="str">
        <f t="shared" si="71"/>
        <v/>
      </c>
      <c r="R392" s="40" t="str">
        <f t="shared" si="72"/>
        <v/>
      </c>
      <c r="S392" s="40" t="str">
        <f t="shared" si="73"/>
        <v/>
      </c>
    </row>
    <row r="393" spans="1:19">
      <c r="A393" s="44" t="str">
        <f>IF(C393="","",VLOOKUP('OPĆI DIO'!$C$1,'OPĆI DIO'!$N$4:$W$137,10,FALSE))</f>
        <v/>
      </c>
      <c r="B393" s="44" t="str">
        <f>IF(C393="","",VLOOKUP('OPĆI DIO'!$C$1,'OPĆI DIO'!$N$4:$W$137,9,FALSE))</f>
        <v/>
      </c>
      <c r="C393" s="50"/>
      <c r="D393" s="45" t="str">
        <f t="shared" si="65"/>
        <v/>
      </c>
      <c r="E393" s="50"/>
      <c r="F393" s="45" t="str">
        <f t="shared" si="66"/>
        <v/>
      </c>
      <c r="G393" s="82"/>
      <c r="H393" s="45" t="str">
        <f t="shared" si="67"/>
        <v/>
      </c>
      <c r="I393" s="45" t="str">
        <f t="shared" si="68"/>
        <v/>
      </c>
      <c r="J393" s="81"/>
      <c r="K393" s="81"/>
      <c r="L393" s="81"/>
      <c r="M393" s="49"/>
      <c r="N393" s="246" t="str">
        <f>IF(C393="","",'OPĆI DIO'!$C$1)</f>
        <v/>
      </c>
      <c r="O393" s="40" t="str">
        <f t="shared" si="69"/>
        <v/>
      </c>
      <c r="P393" s="40" t="str">
        <f t="shared" si="70"/>
        <v/>
      </c>
      <c r="Q393" s="40" t="str">
        <f t="shared" si="71"/>
        <v/>
      </c>
      <c r="R393" s="40" t="str">
        <f t="shared" si="72"/>
        <v/>
      </c>
      <c r="S393" s="40" t="str">
        <f t="shared" si="73"/>
        <v/>
      </c>
    </row>
    <row r="394" spans="1:19">
      <c r="A394" s="44" t="str">
        <f>IF(C394="","",VLOOKUP('OPĆI DIO'!$C$1,'OPĆI DIO'!$N$4:$W$137,10,FALSE))</f>
        <v/>
      </c>
      <c r="B394" s="44" t="str">
        <f>IF(C394="","",VLOOKUP('OPĆI DIO'!$C$1,'OPĆI DIO'!$N$4:$W$137,9,FALSE))</f>
        <v/>
      </c>
      <c r="C394" s="50"/>
      <c r="D394" s="45" t="str">
        <f t="shared" si="65"/>
        <v/>
      </c>
      <c r="E394" s="50"/>
      <c r="F394" s="45" t="str">
        <f t="shared" si="66"/>
        <v/>
      </c>
      <c r="G394" s="82"/>
      <c r="H394" s="45" t="str">
        <f t="shared" si="67"/>
        <v/>
      </c>
      <c r="I394" s="45" t="str">
        <f t="shared" si="68"/>
        <v/>
      </c>
      <c r="J394" s="81"/>
      <c r="K394" s="81"/>
      <c r="L394" s="81"/>
      <c r="M394" s="49"/>
      <c r="N394" s="246" t="str">
        <f>IF(C394="","",'OPĆI DIO'!$C$1)</f>
        <v/>
      </c>
      <c r="O394" s="40" t="str">
        <f t="shared" si="69"/>
        <v/>
      </c>
      <c r="P394" s="40" t="str">
        <f t="shared" si="70"/>
        <v/>
      </c>
      <c r="Q394" s="40" t="str">
        <f t="shared" si="71"/>
        <v/>
      </c>
      <c r="R394" s="40" t="str">
        <f t="shared" si="72"/>
        <v/>
      </c>
      <c r="S394" s="40" t="str">
        <f t="shared" si="73"/>
        <v/>
      </c>
    </row>
    <row r="395" spans="1:19">
      <c r="A395" s="44" t="str">
        <f>IF(C395="","",VLOOKUP('OPĆI DIO'!$C$1,'OPĆI DIO'!$N$4:$W$137,10,FALSE))</f>
        <v/>
      </c>
      <c r="B395" s="44" t="str">
        <f>IF(C395="","",VLOOKUP('OPĆI DIO'!$C$1,'OPĆI DIO'!$N$4:$W$137,9,FALSE))</f>
        <v/>
      </c>
      <c r="C395" s="50"/>
      <c r="D395" s="45" t="str">
        <f t="shared" si="65"/>
        <v/>
      </c>
      <c r="E395" s="50"/>
      <c r="F395" s="45" t="str">
        <f t="shared" si="66"/>
        <v/>
      </c>
      <c r="G395" s="82"/>
      <c r="H395" s="45" t="str">
        <f t="shared" si="67"/>
        <v/>
      </c>
      <c r="I395" s="45" t="str">
        <f t="shared" si="68"/>
        <v/>
      </c>
      <c r="J395" s="81"/>
      <c r="K395" s="81"/>
      <c r="L395" s="81"/>
      <c r="M395" s="49"/>
      <c r="N395" s="246" t="str">
        <f>IF(C395="","",'OPĆI DIO'!$C$1)</f>
        <v/>
      </c>
      <c r="O395" s="40" t="str">
        <f t="shared" si="69"/>
        <v/>
      </c>
      <c r="P395" s="40" t="str">
        <f t="shared" si="70"/>
        <v/>
      </c>
      <c r="Q395" s="40" t="str">
        <f t="shared" si="71"/>
        <v/>
      </c>
      <c r="R395" s="40" t="str">
        <f t="shared" si="72"/>
        <v/>
      </c>
      <c r="S395" s="40" t="str">
        <f t="shared" si="73"/>
        <v/>
      </c>
    </row>
    <row r="396" spans="1:19">
      <c r="A396" s="44" t="str">
        <f>IF(C396="","",VLOOKUP('OPĆI DIO'!$C$1,'OPĆI DIO'!$N$4:$W$137,10,FALSE))</f>
        <v/>
      </c>
      <c r="B396" s="44" t="str">
        <f>IF(C396="","",VLOOKUP('OPĆI DIO'!$C$1,'OPĆI DIO'!$N$4:$W$137,9,FALSE))</f>
        <v/>
      </c>
      <c r="C396" s="50"/>
      <c r="D396" s="45" t="str">
        <f t="shared" si="65"/>
        <v/>
      </c>
      <c r="E396" s="50"/>
      <c r="F396" s="45" t="str">
        <f t="shared" si="66"/>
        <v/>
      </c>
      <c r="G396" s="82"/>
      <c r="H396" s="45" t="str">
        <f t="shared" si="67"/>
        <v/>
      </c>
      <c r="I396" s="45" t="str">
        <f t="shared" si="68"/>
        <v/>
      </c>
      <c r="J396" s="81"/>
      <c r="K396" s="81"/>
      <c r="L396" s="81"/>
      <c r="M396" s="49"/>
      <c r="N396" s="246" t="str">
        <f>IF(C396="","",'OPĆI DIO'!$C$1)</f>
        <v/>
      </c>
      <c r="O396" s="40" t="str">
        <f t="shared" si="69"/>
        <v/>
      </c>
      <c r="P396" s="40" t="str">
        <f t="shared" si="70"/>
        <v/>
      </c>
      <c r="Q396" s="40" t="str">
        <f t="shared" si="71"/>
        <v/>
      </c>
      <c r="R396" s="40" t="str">
        <f t="shared" si="72"/>
        <v/>
      </c>
      <c r="S396" s="40" t="str">
        <f t="shared" si="73"/>
        <v/>
      </c>
    </row>
    <row r="397" spans="1:19">
      <c r="A397" s="44" t="str">
        <f>IF(C397="","",VLOOKUP('OPĆI DIO'!$C$1,'OPĆI DIO'!$N$4:$W$137,10,FALSE))</f>
        <v/>
      </c>
      <c r="B397" s="44" t="str">
        <f>IF(C397="","",VLOOKUP('OPĆI DIO'!$C$1,'OPĆI DIO'!$N$4:$W$137,9,FALSE))</f>
        <v/>
      </c>
      <c r="C397" s="50"/>
      <c r="D397" s="45" t="str">
        <f t="shared" si="65"/>
        <v/>
      </c>
      <c r="E397" s="50"/>
      <c r="F397" s="45" t="str">
        <f t="shared" si="66"/>
        <v/>
      </c>
      <c r="G397" s="82"/>
      <c r="H397" s="45" t="str">
        <f t="shared" si="67"/>
        <v/>
      </c>
      <c r="I397" s="45" t="str">
        <f t="shared" si="68"/>
        <v/>
      </c>
      <c r="J397" s="81"/>
      <c r="K397" s="81"/>
      <c r="L397" s="81"/>
      <c r="M397" s="49"/>
      <c r="N397" s="246" t="str">
        <f>IF(C397="","",'OPĆI DIO'!$C$1)</f>
        <v/>
      </c>
      <c r="O397" s="40" t="str">
        <f t="shared" si="69"/>
        <v/>
      </c>
      <c r="P397" s="40" t="str">
        <f t="shared" si="70"/>
        <v/>
      </c>
      <c r="Q397" s="40" t="str">
        <f t="shared" si="71"/>
        <v/>
      </c>
      <c r="R397" s="40" t="str">
        <f t="shared" si="72"/>
        <v/>
      </c>
      <c r="S397" s="40" t="str">
        <f t="shared" si="73"/>
        <v/>
      </c>
    </row>
    <row r="398" spans="1:19">
      <c r="A398" s="44" t="str">
        <f>IF(C398="","",VLOOKUP('OPĆI DIO'!$C$1,'OPĆI DIO'!$N$4:$W$137,10,FALSE))</f>
        <v/>
      </c>
      <c r="B398" s="44" t="str">
        <f>IF(C398="","",VLOOKUP('OPĆI DIO'!$C$1,'OPĆI DIO'!$N$4:$W$137,9,FALSE))</f>
        <v/>
      </c>
      <c r="C398" s="50"/>
      <c r="D398" s="45" t="str">
        <f t="shared" si="65"/>
        <v/>
      </c>
      <c r="E398" s="50"/>
      <c r="F398" s="45" t="str">
        <f t="shared" si="66"/>
        <v/>
      </c>
      <c r="G398" s="82"/>
      <c r="H398" s="45" t="str">
        <f t="shared" si="67"/>
        <v/>
      </c>
      <c r="I398" s="45" t="str">
        <f t="shared" si="68"/>
        <v/>
      </c>
      <c r="J398" s="81"/>
      <c r="K398" s="81"/>
      <c r="L398" s="81"/>
      <c r="M398" s="49"/>
      <c r="N398" s="246" t="str">
        <f>IF(C398="","",'OPĆI DIO'!$C$1)</f>
        <v/>
      </c>
      <c r="O398" s="40" t="str">
        <f t="shared" si="69"/>
        <v/>
      </c>
      <c r="P398" s="40" t="str">
        <f t="shared" si="70"/>
        <v/>
      </c>
      <c r="Q398" s="40" t="str">
        <f t="shared" si="71"/>
        <v/>
      </c>
      <c r="R398" s="40" t="str">
        <f t="shared" si="72"/>
        <v/>
      </c>
      <c r="S398" s="40" t="str">
        <f t="shared" si="73"/>
        <v/>
      </c>
    </row>
    <row r="399" spans="1:19">
      <c r="A399" s="44" t="str">
        <f>IF(C399="","",VLOOKUP('OPĆI DIO'!$C$1,'OPĆI DIO'!$N$4:$W$137,10,FALSE))</f>
        <v/>
      </c>
      <c r="B399" s="44" t="str">
        <f>IF(C399="","",VLOOKUP('OPĆI DIO'!$C$1,'OPĆI DIO'!$N$4:$W$137,9,FALSE))</f>
        <v/>
      </c>
      <c r="C399" s="50"/>
      <c r="D399" s="45" t="str">
        <f t="shared" si="65"/>
        <v/>
      </c>
      <c r="E399" s="50"/>
      <c r="F399" s="45" t="str">
        <f t="shared" si="66"/>
        <v/>
      </c>
      <c r="G399" s="82"/>
      <c r="H399" s="45" t="str">
        <f t="shared" si="67"/>
        <v/>
      </c>
      <c r="I399" s="45" t="str">
        <f t="shared" si="68"/>
        <v/>
      </c>
      <c r="J399" s="81"/>
      <c r="K399" s="81"/>
      <c r="L399" s="81"/>
      <c r="M399" s="49"/>
      <c r="N399" s="246" t="str">
        <f>IF(C399="","",'OPĆI DIO'!$C$1)</f>
        <v/>
      </c>
      <c r="O399" s="40" t="str">
        <f t="shared" si="69"/>
        <v/>
      </c>
      <c r="P399" s="40" t="str">
        <f t="shared" si="70"/>
        <v/>
      </c>
      <c r="Q399" s="40" t="str">
        <f t="shared" si="71"/>
        <v/>
      </c>
      <c r="R399" s="40" t="str">
        <f t="shared" si="72"/>
        <v/>
      </c>
      <c r="S399" s="40" t="str">
        <f t="shared" si="73"/>
        <v/>
      </c>
    </row>
    <row r="400" spans="1:19">
      <c r="A400" s="44" t="str">
        <f>IF(C400="","",VLOOKUP('OPĆI DIO'!$C$1,'OPĆI DIO'!$N$4:$W$137,10,FALSE))</f>
        <v/>
      </c>
      <c r="B400" s="44" t="str">
        <f>IF(C400="","",VLOOKUP('OPĆI DIO'!$C$1,'OPĆI DIO'!$N$4:$W$137,9,FALSE))</f>
        <v/>
      </c>
      <c r="C400" s="50"/>
      <c r="D400" s="45" t="str">
        <f t="shared" si="65"/>
        <v/>
      </c>
      <c r="E400" s="50"/>
      <c r="F400" s="45" t="str">
        <f t="shared" si="66"/>
        <v/>
      </c>
      <c r="G400" s="82"/>
      <c r="H400" s="45" t="str">
        <f t="shared" si="67"/>
        <v/>
      </c>
      <c r="I400" s="45" t="str">
        <f t="shared" si="68"/>
        <v/>
      </c>
      <c r="J400" s="81"/>
      <c r="K400" s="81"/>
      <c r="L400" s="81"/>
      <c r="M400" s="49"/>
      <c r="N400" s="246" t="str">
        <f>IF(C400="","",'OPĆI DIO'!$C$1)</f>
        <v/>
      </c>
      <c r="O400" s="40" t="str">
        <f t="shared" si="69"/>
        <v/>
      </c>
      <c r="P400" s="40" t="str">
        <f t="shared" si="70"/>
        <v/>
      </c>
      <c r="Q400" s="40" t="str">
        <f t="shared" si="71"/>
        <v/>
      </c>
      <c r="R400" s="40" t="str">
        <f t="shared" si="72"/>
        <v/>
      </c>
      <c r="S400" s="40" t="str">
        <f t="shared" si="73"/>
        <v/>
      </c>
    </row>
    <row r="401" spans="1:19">
      <c r="A401" s="44" t="str">
        <f>IF(C401="","",VLOOKUP('OPĆI DIO'!$C$1,'OPĆI DIO'!$N$4:$W$137,10,FALSE))</f>
        <v/>
      </c>
      <c r="B401" s="44" t="str">
        <f>IF(C401="","",VLOOKUP('OPĆI DIO'!$C$1,'OPĆI DIO'!$N$4:$W$137,9,FALSE))</f>
        <v/>
      </c>
      <c r="C401" s="50"/>
      <c r="D401" s="45" t="str">
        <f t="shared" si="65"/>
        <v/>
      </c>
      <c r="E401" s="50"/>
      <c r="F401" s="45" t="str">
        <f t="shared" si="66"/>
        <v/>
      </c>
      <c r="G401" s="82"/>
      <c r="H401" s="45" t="str">
        <f t="shared" si="67"/>
        <v/>
      </c>
      <c r="I401" s="45" t="str">
        <f t="shared" si="68"/>
        <v/>
      </c>
      <c r="J401" s="81"/>
      <c r="K401" s="81"/>
      <c r="L401" s="81"/>
      <c r="M401" s="49"/>
      <c r="N401" s="246" t="str">
        <f>IF(C401="","",'OPĆI DIO'!$C$1)</f>
        <v/>
      </c>
      <c r="O401" s="40" t="str">
        <f t="shared" si="69"/>
        <v/>
      </c>
      <c r="P401" s="40" t="str">
        <f t="shared" si="70"/>
        <v/>
      </c>
      <c r="Q401" s="40" t="str">
        <f t="shared" si="71"/>
        <v/>
      </c>
      <c r="R401" s="40" t="str">
        <f t="shared" si="72"/>
        <v/>
      </c>
      <c r="S401" s="40" t="str">
        <f t="shared" si="73"/>
        <v/>
      </c>
    </row>
    <row r="402" spans="1:19">
      <c r="A402" s="44" t="str">
        <f>IF(C402="","",VLOOKUP('OPĆI DIO'!$C$1,'OPĆI DIO'!$N$4:$W$137,10,FALSE))</f>
        <v/>
      </c>
      <c r="B402" s="44" t="str">
        <f>IF(C402="","",VLOOKUP('OPĆI DIO'!$C$1,'OPĆI DIO'!$N$4:$W$137,9,FALSE))</f>
        <v/>
      </c>
      <c r="C402" s="50"/>
      <c r="D402" s="45" t="str">
        <f t="shared" si="65"/>
        <v/>
      </c>
      <c r="E402" s="50"/>
      <c r="F402" s="45" t="str">
        <f t="shared" si="66"/>
        <v/>
      </c>
      <c r="G402" s="82"/>
      <c r="H402" s="45" t="str">
        <f t="shared" si="67"/>
        <v/>
      </c>
      <c r="I402" s="45" t="str">
        <f t="shared" si="68"/>
        <v/>
      </c>
      <c r="J402" s="81"/>
      <c r="K402" s="81"/>
      <c r="L402" s="81"/>
      <c r="M402" s="49"/>
      <c r="N402" s="246" t="str">
        <f>IF(C402="","",'OPĆI DIO'!$C$1)</f>
        <v/>
      </c>
      <c r="O402" s="40" t="str">
        <f t="shared" si="69"/>
        <v/>
      </c>
      <c r="P402" s="40" t="str">
        <f t="shared" si="70"/>
        <v/>
      </c>
      <c r="Q402" s="40" t="str">
        <f t="shared" si="71"/>
        <v/>
      </c>
      <c r="R402" s="40" t="str">
        <f t="shared" si="72"/>
        <v/>
      </c>
      <c r="S402" s="40" t="str">
        <f t="shared" si="73"/>
        <v/>
      </c>
    </row>
    <row r="403" spans="1:19">
      <c r="A403" s="44" t="str">
        <f>IF(C403="","",VLOOKUP('OPĆI DIO'!$C$1,'OPĆI DIO'!$N$4:$W$137,10,FALSE))</f>
        <v/>
      </c>
      <c r="B403" s="44" t="str">
        <f>IF(C403="","",VLOOKUP('OPĆI DIO'!$C$1,'OPĆI DIO'!$N$4:$W$137,9,FALSE))</f>
        <v/>
      </c>
      <c r="C403" s="50"/>
      <c r="D403" s="45" t="str">
        <f t="shared" si="65"/>
        <v/>
      </c>
      <c r="E403" s="50"/>
      <c r="F403" s="45" t="str">
        <f t="shared" si="66"/>
        <v/>
      </c>
      <c r="G403" s="82"/>
      <c r="H403" s="45" t="str">
        <f t="shared" si="67"/>
        <v/>
      </c>
      <c r="I403" s="45" t="str">
        <f t="shared" si="68"/>
        <v/>
      </c>
      <c r="J403" s="81"/>
      <c r="K403" s="81"/>
      <c r="L403" s="81"/>
      <c r="M403" s="49"/>
      <c r="N403" s="246" t="str">
        <f>IF(C403="","",'OPĆI DIO'!$C$1)</f>
        <v/>
      </c>
      <c r="O403" s="40" t="str">
        <f t="shared" si="69"/>
        <v/>
      </c>
      <c r="P403" s="40" t="str">
        <f t="shared" si="70"/>
        <v/>
      </c>
      <c r="Q403" s="40" t="str">
        <f t="shared" si="71"/>
        <v/>
      </c>
      <c r="R403" s="40" t="str">
        <f t="shared" si="72"/>
        <v/>
      </c>
      <c r="S403" s="40" t="str">
        <f t="shared" si="73"/>
        <v/>
      </c>
    </row>
    <row r="404" spans="1:19">
      <c r="A404" s="44" t="str">
        <f>IF(C404="","",VLOOKUP('OPĆI DIO'!$C$1,'OPĆI DIO'!$N$4:$W$137,10,FALSE))</f>
        <v/>
      </c>
      <c r="B404" s="44" t="str">
        <f>IF(C404="","",VLOOKUP('OPĆI DIO'!$C$1,'OPĆI DIO'!$N$4:$W$137,9,FALSE))</f>
        <v/>
      </c>
      <c r="C404" s="50"/>
      <c r="D404" s="45" t="str">
        <f t="shared" si="65"/>
        <v/>
      </c>
      <c r="E404" s="50"/>
      <c r="F404" s="45" t="str">
        <f t="shared" si="66"/>
        <v/>
      </c>
      <c r="G404" s="82"/>
      <c r="H404" s="45" t="str">
        <f t="shared" si="67"/>
        <v/>
      </c>
      <c r="I404" s="45" t="str">
        <f t="shared" si="68"/>
        <v/>
      </c>
      <c r="J404" s="81"/>
      <c r="K404" s="81"/>
      <c r="L404" s="81"/>
      <c r="M404" s="49"/>
      <c r="N404" s="246" t="str">
        <f>IF(C404="","",'OPĆI DIO'!$C$1)</f>
        <v/>
      </c>
      <c r="O404" s="40" t="str">
        <f t="shared" si="69"/>
        <v/>
      </c>
      <c r="P404" s="40" t="str">
        <f t="shared" si="70"/>
        <v/>
      </c>
      <c r="Q404" s="40" t="str">
        <f t="shared" si="71"/>
        <v/>
      </c>
      <c r="R404" s="40" t="str">
        <f t="shared" si="72"/>
        <v/>
      </c>
      <c r="S404" s="40" t="str">
        <f t="shared" si="73"/>
        <v/>
      </c>
    </row>
    <row r="405" spans="1:19">
      <c r="A405" s="44" t="str">
        <f>IF(C405="","",VLOOKUP('OPĆI DIO'!$C$1,'OPĆI DIO'!$N$4:$W$137,10,FALSE))</f>
        <v/>
      </c>
      <c r="B405" s="44" t="str">
        <f>IF(C405="","",VLOOKUP('OPĆI DIO'!$C$1,'OPĆI DIO'!$N$4:$W$137,9,FALSE))</f>
        <v/>
      </c>
      <c r="C405" s="50"/>
      <c r="D405" s="45" t="str">
        <f t="shared" si="65"/>
        <v/>
      </c>
      <c r="E405" s="50"/>
      <c r="F405" s="45" t="str">
        <f t="shared" si="66"/>
        <v/>
      </c>
      <c r="G405" s="82"/>
      <c r="H405" s="45" t="str">
        <f t="shared" si="67"/>
        <v/>
      </c>
      <c r="I405" s="45" t="str">
        <f t="shared" si="68"/>
        <v/>
      </c>
      <c r="J405" s="81"/>
      <c r="K405" s="81"/>
      <c r="L405" s="81"/>
      <c r="M405" s="49"/>
      <c r="N405" s="246" t="str">
        <f>IF(C405="","",'OPĆI DIO'!$C$1)</f>
        <v/>
      </c>
      <c r="O405" s="40" t="str">
        <f t="shared" si="69"/>
        <v/>
      </c>
      <c r="P405" s="40" t="str">
        <f t="shared" si="70"/>
        <v/>
      </c>
      <c r="Q405" s="40" t="str">
        <f t="shared" si="71"/>
        <v/>
      </c>
      <c r="R405" s="40" t="str">
        <f t="shared" si="72"/>
        <v/>
      </c>
      <c r="S405" s="40" t="str">
        <f t="shared" si="73"/>
        <v/>
      </c>
    </row>
    <row r="406" spans="1:19">
      <c r="A406" s="44" t="str">
        <f>IF(C406="","",VLOOKUP('OPĆI DIO'!$C$1,'OPĆI DIO'!$N$4:$W$137,10,FALSE))</f>
        <v/>
      </c>
      <c r="B406" s="44" t="str">
        <f>IF(C406="","",VLOOKUP('OPĆI DIO'!$C$1,'OPĆI DIO'!$N$4:$W$137,9,FALSE))</f>
        <v/>
      </c>
      <c r="C406" s="50"/>
      <c r="D406" s="45" t="str">
        <f t="shared" si="65"/>
        <v/>
      </c>
      <c r="E406" s="50"/>
      <c r="F406" s="45" t="str">
        <f t="shared" si="66"/>
        <v/>
      </c>
      <c r="G406" s="82"/>
      <c r="H406" s="45" t="str">
        <f t="shared" si="67"/>
        <v/>
      </c>
      <c r="I406" s="45" t="str">
        <f t="shared" si="68"/>
        <v/>
      </c>
      <c r="J406" s="81"/>
      <c r="K406" s="81"/>
      <c r="L406" s="81"/>
      <c r="M406" s="49"/>
      <c r="N406" s="246" t="str">
        <f>IF(C406="","",'OPĆI DIO'!$C$1)</f>
        <v/>
      </c>
      <c r="O406" s="40" t="str">
        <f t="shared" si="69"/>
        <v/>
      </c>
      <c r="P406" s="40" t="str">
        <f t="shared" si="70"/>
        <v/>
      </c>
      <c r="Q406" s="40" t="str">
        <f t="shared" si="71"/>
        <v/>
      </c>
      <c r="R406" s="40" t="str">
        <f t="shared" si="72"/>
        <v/>
      </c>
      <c r="S406" s="40" t="str">
        <f t="shared" si="73"/>
        <v/>
      </c>
    </row>
    <row r="407" spans="1:19">
      <c r="A407" s="44" t="str">
        <f>IF(C407="","",VLOOKUP('OPĆI DIO'!$C$1,'OPĆI DIO'!$N$4:$W$137,10,FALSE))</f>
        <v/>
      </c>
      <c r="B407" s="44" t="str">
        <f>IF(C407="","",VLOOKUP('OPĆI DIO'!$C$1,'OPĆI DIO'!$N$4:$W$137,9,FALSE))</f>
        <v/>
      </c>
      <c r="C407" s="50"/>
      <c r="D407" s="45" t="str">
        <f t="shared" si="65"/>
        <v/>
      </c>
      <c r="E407" s="50"/>
      <c r="F407" s="45" t="str">
        <f t="shared" si="66"/>
        <v/>
      </c>
      <c r="G407" s="82"/>
      <c r="H407" s="45" t="str">
        <f t="shared" si="67"/>
        <v/>
      </c>
      <c r="I407" s="45" t="str">
        <f t="shared" si="68"/>
        <v/>
      </c>
      <c r="J407" s="81"/>
      <c r="K407" s="81"/>
      <c r="L407" s="81"/>
      <c r="M407" s="49"/>
      <c r="N407" s="246" t="str">
        <f>IF(C407="","",'OPĆI DIO'!$C$1)</f>
        <v/>
      </c>
      <c r="O407" s="40" t="str">
        <f t="shared" si="69"/>
        <v/>
      </c>
      <c r="P407" s="40" t="str">
        <f t="shared" si="70"/>
        <v/>
      </c>
      <c r="Q407" s="40" t="str">
        <f t="shared" si="71"/>
        <v/>
      </c>
      <c r="R407" s="40" t="str">
        <f t="shared" si="72"/>
        <v/>
      </c>
      <c r="S407" s="40" t="str">
        <f t="shared" si="73"/>
        <v/>
      </c>
    </row>
    <row r="408" spans="1:19">
      <c r="A408" s="44" t="str">
        <f>IF(C408="","",VLOOKUP('OPĆI DIO'!$C$1,'OPĆI DIO'!$N$4:$W$137,10,FALSE))</f>
        <v/>
      </c>
      <c r="B408" s="44" t="str">
        <f>IF(C408="","",VLOOKUP('OPĆI DIO'!$C$1,'OPĆI DIO'!$N$4:$W$137,9,FALSE))</f>
        <v/>
      </c>
      <c r="C408" s="50"/>
      <c r="D408" s="45" t="str">
        <f t="shared" si="65"/>
        <v/>
      </c>
      <c r="E408" s="50"/>
      <c r="F408" s="45" t="str">
        <f t="shared" si="66"/>
        <v/>
      </c>
      <c r="G408" s="82"/>
      <c r="H408" s="45" t="str">
        <f t="shared" si="67"/>
        <v/>
      </c>
      <c r="I408" s="45" t="str">
        <f t="shared" si="68"/>
        <v/>
      </c>
      <c r="J408" s="81"/>
      <c r="K408" s="81"/>
      <c r="L408" s="81"/>
      <c r="M408" s="49"/>
      <c r="N408" s="246" t="str">
        <f>IF(C408="","",'OPĆI DIO'!$C$1)</f>
        <v/>
      </c>
      <c r="O408" s="40" t="str">
        <f t="shared" si="69"/>
        <v/>
      </c>
      <c r="P408" s="40" t="str">
        <f t="shared" si="70"/>
        <v/>
      </c>
      <c r="Q408" s="40" t="str">
        <f t="shared" si="71"/>
        <v/>
      </c>
      <c r="R408" s="40" t="str">
        <f t="shared" si="72"/>
        <v/>
      </c>
      <c r="S408" s="40" t="str">
        <f t="shared" si="73"/>
        <v/>
      </c>
    </row>
    <row r="409" spans="1:19">
      <c r="A409" s="44" t="str">
        <f>IF(C409="","",VLOOKUP('OPĆI DIO'!$C$1,'OPĆI DIO'!$N$4:$W$137,10,FALSE))</f>
        <v/>
      </c>
      <c r="B409" s="44" t="str">
        <f>IF(C409="","",VLOOKUP('OPĆI DIO'!$C$1,'OPĆI DIO'!$N$4:$W$137,9,FALSE))</f>
        <v/>
      </c>
      <c r="C409" s="50"/>
      <c r="D409" s="45" t="str">
        <f t="shared" si="65"/>
        <v/>
      </c>
      <c r="E409" s="50"/>
      <c r="F409" s="45" t="str">
        <f t="shared" si="66"/>
        <v/>
      </c>
      <c r="G409" s="82"/>
      <c r="H409" s="45" t="str">
        <f t="shared" si="67"/>
        <v/>
      </c>
      <c r="I409" s="45" t="str">
        <f t="shared" si="68"/>
        <v/>
      </c>
      <c r="J409" s="81"/>
      <c r="K409" s="81"/>
      <c r="L409" s="81"/>
      <c r="M409" s="49"/>
      <c r="N409" s="246" t="str">
        <f>IF(C409="","",'OPĆI DIO'!$C$1)</f>
        <v/>
      </c>
      <c r="O409" s="40" t="str">
        <f t="shared" si="69"/>
        <v/>
      </c>
      <c r="P409" s="40" t="str">
        <f t="shared" si="70"/>
        <v/>
      </c>
      <c r="Q409" s="40" t="str">
        <f t="shared" si="71"/>
        <v/>
      </c>
      <c r="R409" s="40" t="str">
        <f t="shared" si="72"/>
        <v/>
      </c>
      <c r="S409" s="40" t="str">
        <f t="shared" si="73"/>
        <v/>
      </c>
    </row>
    <row r="410" spans="1:19">
      <c r="A410" s="44" t="str">
        <f>IF(C410="","",VLOOKUP('OPĆI DIO'!$C$1,'OPĆI DIO'!$N$4:$W$137,10,FALSE))</f>
        <v/>
      </c>
      <c r="B410" s="44" t="str">
        <f>IF(C410="","",VLOOKUP('OPĆI DIO'!$C$1,'OPĆI DIO'!$N$4:$W$137,9,FALSE))</f>
        <v/>
      </c>
      <c r="C410" s="50"/>
      <c r="D410" s="45" t="str">
        <f t="shared" si="65"/>
        <v/>
      </c>
      <c r="E410" s="50"/>
      <c r="F410" s="45" t="str">
        <f t="shared" si="66"/>
        <v/>
      </c>
      <c r="G410" s="82"/>
      <c r="H410" s="45" t="str">
        <f t="shared" si="67"/>
        <v/>
      </c>
      <c r="I410" s="45" t="str">
        <f t="shared" si="68"/>
        <v/>
      </c>
      <c r="J410" s="81"/>
      <c r="K410" s="81"/>
      <c r="L410" s="81"/>
      <c r="M410" s="49"/>
      <c r="N410" s="246" t="str">
        <f>IF(C410="","",'OPĆI DIO'!$C$1)</f>
        <v/>
      </c>
      <c r="O410" s="40" t="str">
        <f t="shared" si="69"/>
        <v/>
      </c>
      <c r="P410" s="40" t="str">
        <f t="shared" si="70"/>
        <v/>
      </c>
      <c r="Q410" s="40" t="str">
        <f t="shared" si="71"/>
        <v/>
      </c>
      <c r="R410" s="40" t="str">
        <f t="shared" si="72"/>
        <v/>
      </c>
      <c r="S410" s="40" t="str">
        <f t="shared" si="73"/>
        <v/>
      </c>
    </row>
    <row r="411" spans="1:19">
      <c r="A411" s="44" t="str">
        <f>IF(C411="","",VLOOKUP('OPĆI DIO'!$C$1,'OPĆI DIO'!$N$4:$W$137,10,FALSE))</f>
        <v/>
      </c>
      <c r="B411" s="44" t="str">
        <f>IF(C411="","",VLOOKUP('OPĆI DIO'!$C$1,'OPĆI DIO'!$N$4:$W$137,9,FALSE))</f>
        <v/>
      </c>
      <c r="C411" s="50"/>
      <c r="D411" s="45" t="str">
        <f t="shared" si="65"/>
        <v/>
      </c>
      <c r="E411" s="50"/>
      <c r="F411" s="45" t="str">
        <f t="shared" si="66"/>
        <v/>
      </c>
      <c r="G411" s="82"/>
      <c r="H411" s="45" t="str">
        <f t="shared" si="67"/>
        <v/>
      </c>
      <c r="I411" s="45" t="str">
        <f t="shared" si="68"/>
        <v/>
      </c>
      <c r="J411" s="81"/>
      <c r="K411" s="81"/>
      <c r="L411" s="81"/>
      <c r="M411" s="49"/>
      <c r="N411" s="246" t="str">
        <f>IF(C411="","",'OPĆI DIO'!$C$1)</f>
        <v/>
      </c>
      <c r="O411" s="40" t="str">
        <f t="shared" si="69"/>
        <v/>
      </c>
      <c r="P411" s="40" t="str">
        <f t="shared" si="70"/>
        <v/>
      </c>
      <c r="Q411" s="40" t="str">
        <f t="shared" si="71"/>
        <v/>
      </c>
      <c r="R411" s="40" t="str">
        <f t="shared" si="72"/>
        <v/>
      </c>
      <c r="S411" s="40" t="str">
        <f t="shared" si="73"/>
        <v/>
      </c>
    </row>
    <row r="412" spans="1:19">
      <c r="A412" s="44" t="str">
        <f>IF(C412="","",VLOOKUP('OPĆI DIO'!$C$1,'OPĆI DIO'!$N$4:$W$137,10,FALSE))</f>
        <v/>
      </c>
      <c r="B412" s="44" t="str">
        <f>IF(C412="","",VLOOKUP('OPĆI DIO'!$C$1,'OPĆI DIO'!$N$4:$W$137,9,FALSE))</f>
        <v/>
      </c>
      <c r="C412" s="50"/>
      <c r="D412" s="45" t="str">
        <f t="shared" si="65"/>
        <v/>
      </c>
      <c r="E412" s="50"/>
      <c r="F412" s="45" t="str">
        <f t="shared" si="66"/>
        <v/>
      </c>
      <c r="G412" s="82"/>
      <c r="H412" s="45" t="str">
        <f t="shared" si="67"/>
        <v/>
      </c>
      <c r="I412" s="45" t="str">
        <f t="shared" si="68"/>
        <v/>
      </c>
      <c r="J412" s="81"/>
      <c r="K412" s="81"/>
      <c r="L412" s="81"/>
      <c r="M412" s="49"/>
      <c r="N412" s="246" t="str">
        <f>IF(C412="","",'OPĆI DIO'!$C$1)</f>
        <v/>
      </c>
      <c r="O412" s="40" t="str">
        <f t="shared" si="69"/>
        <v/>
      </c>
      <c r="P412" s="40" t="str">
        <f t="shared" si="70"/>
        <v/>
      </c>
      <c r="Q412" s="40" t="str">
        <f t="shared" si="71"/>
        <v/>
      </c>
      <c r="R412" s="40" t="str">
        <f t="shared" si="72"/>
        <v/>
      </c>
      <c r="S412" s="40" t="str">
        <f t="shared" si="73"/>
        <v/>
      </c>
    </row>
    <row r="413" spans="1:19">
      <c r="A413" s="44" t="str">
        <f>IF(C413="","",VLOOKUP('OPĆI DIO'!$C$1,'OPĆI DIO'!$N$4:$W$137,10,FALSE))</f>
        <v/>
      </c>
      <c r="B413" s="44" t="str">
        <f>IF(C413="","",VLOOKUP('OPĆI DIO'!$C$1,'OPĆI DIO'!$N$4:$W$137,9,FALSE))</f>
        <v/>
      </c>
      <c r="C413" s="50"/>
      <c r="D413" s="45" t="str">
        <f t="shared" si="65"/>
        <v/>
      </c>
      <c r="E413" s="50"/>
      <c r="F413" s="45" t="str">
        <f t="shared" si="66"/>
        <v/>
      </c>
      <c r="G413" s="82"/>
      <c r="H413" s="45" t="str">
        <f t="shared" si="67"/>
        <v/>
      </c>
      <c r="I413" s="45" t="str">
        <f t="shared" si="68"/>
        <v/>
      </c>
      <c r="J413" s="81"/>
      <c r="K413" s="81"/>
      <c r="L413" s="81"/>
      <c r="M413" s="49"/>
      <c r="N413" s="246" t="str">
        <f>IF(C413="","",'OPĆI DIO'!$C$1)</f>
        <v/>
      </c>
      <c r="O413" s="40" t="str">
        <f t="shared" si="69"/>
        <v/>
      </c>
      <c r="P413" s="40" t="str">
        <f t="shared" si="70"/>
        <v/>
      </c>
      <c r="Q413" s="40" t="str">
        <f t="shared" si="71"/>
        <v/>
      </c>
      <c r="R413" s="40" t="str">
        <f t="shared" si="72"/>
        <v/>
      </c>
      <c r="S413" s="40" t="str">
        <f t="shared" si="73"/>
        <v/>
      </c>
    </row>
    <row r="414" spans="1:19">
      <c r="A414" s="44" t="str">
        <f>IF(C414="","",VLOOKUP('OPĆI DIO'!$C$1,'OPĆI DIO'!$N$4:$W$137,10,FALSE))</f>
        <v/>
      </c>
      <c r="B414" s="44" t="str">
        <f>IF(C414="","",VLOOKUP('OPĆI DIO'!$C$1,'OPĆI DIO'!$N$4:$W$137,9,FALSE))</f>
        <v/>
      </c>
      <c r="C414" s="50"/>
      <c r="D414" s="45" t="str">
        <f t="shared" si="65"/>
        <v/>
      </c>
      <c r="E414" s="50"/>
      <c r="F414" s="45" t="str">
        <f t="shared" si="66"/>
        <v/>
      </c>
      <c r="G414" s="82"/>
      <c r="H414" s="45" t="str">
        <f t="shared" si="67"/>
        <v/>
      </c>
      <c r="I414" s="45" t="str">
        <f t="shared" si="68"/>
        <v/>
      </c>
      <c r="J414" s="81"/>
      <c r="K414" s="81"/>
      <c r="L414" s="81"/>
      <c r="M414" s="49"/>
      <c r="N414" s="246" t="str">
        <f>IF(C414="","",'OPĆI DIO'!$C$1)</f>
        <v/>
      </c>
      <c r="O414" s="40" t="str">
        <f t="shared" si="69"/>
        <v/>
      </c>
      <c r="P414" s="40" t="str">
        <f t="shared" si="70"/>
        <v/>
      </c>
      <c r="Q414" s="40" t="str">
        <f t="shared" si="71"/>
        <v/>
      </c>
      <c r="R414" s="40" t="str">
        <f t="shared" si="72"/>
        <v/>
      </c>
      <c r="S414" s="40" t="str">
        <f t="shared" si="73"/>
        <v/>
      </c>
    </row>
    <row r="415" spans="1:19">
      <c r="A415" s="44" t="str">
        <f>IF(C415="","",VLOOKUP('OPĆI DIO'!$C$1,'OPĆI DIO'!$N$4:$W$137,10,FALSE))</f>
        <v/>
      </c>
      <c r="B415" s="44" t="str">
        <f>IF(C415="","",VLOOKUP('OPĆI DIO'!$C$1,'OPĆI DIO'!$N$4:$W$137,9,FALSE))</f>
        <v/>
      </c>
      <c r="C415" s="50"/>
      <c r="D415" s="45" t="str">
        <f t="shared" si="65"/>
        <v/>
      </c>
      <c r="E415" s="50"/>
      <c r="F415" s="45" t="str">
        <f t="shared" si="66"/>
        <v/>
      </c>
      <c r="G415" s="82"/>
      <c r="H415" s="45" t="str">
        <f t="shared" si="67"/>
        <v/>
      </c>
      <c r="I415" s="45" t="str">
        <f t="shared" si="68"/>
        <v/>
      </c>
      <c r="J415" s="81"/>
      <c r="K415" s="81"/>
      <c r="L415" s="81"/>
      <c r="M415" s="49"/>
      <c r="N415" s="246" t="str">
        <f>IF(C415="","",'OPĆI DIO'!$C$1)</f>
        <v/>
      </c>
      <c r="O415" s="40" t="str">
        <f t="shared" si="69"/>
        <v/>
      </c>
      <c r="P415" s="40" t="str">
        <f t="shared" si="70"/>
        <v/>
      </c>
      <c r="Q415" s="40" t="str">
        <f t="shared" si="71"/>
        <v/>
      </c>
      <c r="R415" s="40" t="str">
        <f t="shared" si="72"/>
        <v/>
      </c>
      <c r="S415" s="40" t="str">
        <f t="shared" si="73"/>
        <v/>
      </c>
    </row>
    <row r="416" spans="1:19">
      <c r="A416" s="44" t="str">
        <f>IF(C416="","",VLOOKUP('OPĆI DIO'!$C$1,'OPĆI DIO'!$N$4:$W$137,10,FALSE))</f>
        <v/>
      </c>
      <c r="B416" s="44" t="str">
        <f>IF(C416="","",VLOOKUP('OPĆI DIO'!$C$1,'OPĆI DIO'!$N$4:$W$137,9,FALSE))</f>
        <v/>
      </c>
      <c r="C416" s="50"/>
      <c r="D416" s="45" t="str">
        <f t="shared" si="65"/>
        <v/>
      </c>
      <c r="E416" s="50"/>
      <c r="F416" s="45" t="str">
        <f t="shared" si="66"/>
        <v/>
      </c>
      <c r="G416" s="82"/>
      <c r="H416" s="45" t="str">
        <f t="shared" si="67"/>
        <v/>
      </c>
      <c r="I416" s="45" t="str">
        <f t="shared" si="68"/>
        <v/>
      </c>
      <c r="J416" s="81"/>
      <c r="K416" s="81"/>
      <c r="L416" s="81"/>
      <c r="M416" s="49"/>
      <c r="N416" s="246" t="str">
        <f>IF(C416="","",'OPĆI DIO'!$C$1)</f>
        <v/>
      </c>
      <c r="O416" s="40" t="str">
        <f t="shared" si="69"/>
        <v/>
      </c>
      <c r="P416" s="40" t="str">
        <f t="shared" si="70"/>
        <v/>
      </c>
      <c r="Q416" s="40" t="str">
        <f t="shared" si="71"/>
        <v/>
      </c>
      <c r="R416" s="40" t="str">
        <f t="shared" si="72"/>
        <v/>
      </c>
      <c r="S416" s="40" t="str">
        <f t="shared" si="73"/>
        <v/>
      </c>
    </row>
    <row r="417" spans="1:19">
      <c r="A417" s="44" t="str">
        <f>IF(C417="","",VLOOKUP('OPĆI DIO'!$C$1,'OPĆI DIO'!$N$4:$W$137,10,FALSE))</f>
        <v/>
      </c>
      <c r="B417" s="44" t="str">
        <f>IF(C417="","",VLOOKUP('OPĆI DIO'!$C$1,'OPĆI DIO'!$N$4:$W$137,9,FALSE))</f>
        <v/>
      </c>
      <c r="C417" s="50"/>
      <c r="D417" s="45" t="str">
        <f t="shared" si="65"/>
        <v/>
      </c>
      <c r="E417" s="50"/>
      <c r="F417" s="45" t="str">
        <f t="shared" si="66"/>
        <v/>
      </c>
      <c r="G417" s="82"/>
      <c r="H417" s="45" t="str">
        <f t="shared" si="67"/>
        <v/>
      </c>
      <c r="I417" s="45" t="str">
        <f t="shared" si="68"/>
        <v/>
      </c>
      <c r="J417" s="81"/>
      <c r="K417" s="81"/>
      <c r="L417" s="81"/>
      <c r="M417" s="49"/>
      <c r="N417" s="246" t="str">
        <f>IF(C417="","",'OPĆI DIO'!$C$1)</f>
        <v/>
      </c>
      <c r="O417" s="40" t="str">
        <f t="shared" si="69"/>
        <v/>
      </c>
      <c r="P417" s="40" t="str">
        <f t="shared" si="70"/>
        <v/>
      </c>
      <c r="Q417" s="40" t="str">
        <f t="shared" si="71"/>
        <v/>
      </c>
      <c r="R417" s="40" t="str">
        <f t="shared" si="72"/>
        <v/>
      </c>
      <c r="S417" s="40" t="str">
        <f t="shared" si="73"/>
        <v/>
      </c>
    </row>
    <row r="418" spans="1:19">
      <c r="A418" s="44" t="str">
        <f>IF(C418="","",VLOOKUP('OPĆI DIO'!$C$1,'OPĆI DIO'!$N$4:$W$137,10,FALSE))</f>
        <v/>
      </c>
      <c r="B418" s="44" t="str">
        <f>IF(C418="","",VLOOKUP('OPĆI DIO'!$C$1,'OPĆI DIO'!$N$4:$W$137,9,FALSE))</f>
        <v/>
      </c>
      <c r="C418" s="50"/>
      <c r="D418" s="45" t="str">
        <f t="shared" si="65"/>
        <v/>
      </c>
      <c r="E418" s="50"/>
      <c r="F418" s="45" t="str">
        <f t="shared" si="66"/>
        <v/>
      </c>
      <c r="G418" s="82"/>
      <c r="H418" s="45" t="str">
        <f t="shared" si="67"/>
        <v/>
      </c>
      <c r="I418" s="45" t="str">
        <f t="shared" si="68"/>
        <v/>
      </c>
      <c r="J418" s="81"/>
      <c r="K418" s="81"/>
      <c r="L418" s="81"/>
      <c r="M418" s="49"/>
      <c r="N418" s="246" t="str">
        <f>IF(C418="","",'OPĆI DIO'!$C$1)</f>
        <v/>
      </c>
      <c r="O418" s="40" t="str">
        <f t="shared" si="69"/>
        <v/>
      </c>
      <c r="P418" s="40" t="str">
        <f t="shared" si="70"/>
        <v/>
      </c>
      <c r="Q418" s="40" t="str">
        <f t="shared" si="71"/>
        <v/>
      </c>
      <c r="R418" s="40" t="str">
        <f t="shared" si="72"/>
        <v/>
      </c>
      <c r="S418" s="40" t="str">
        <f t="shared" si="73"/>
        <v/>
      </c>
    </row>
    <row r="419" spans="1:19">
      <c r="A419" s="44" t="str">
        <f>IF(C419="","",VLOOKUP('OPĆI DIO'!$C$1,'OPĆI DIO'!$N$4:$W$137,10,FALSE))</f>
        <v/>
      </c>
      <c r="B419" s="44" t="str">
        <f>IF(C419="","",VLOOKUP('OPĆI DIO'!$C$1,'OPĆI DIO'!$N$4:$W$137,9,FALSE))</f>
        <v/>
      </c>
      <c r="C419" s="50"/>
      <c r="D419" s="45" t="str">
        <f t="shared" si="65"/>
        <v/>
      </c>
      <c r="E419" s="50"/>
      <c r="F419" s="45" t="str">
        <f t="shared" si="66"/>
        <v/>
      </c>
      <c r="G419" s="82"/>
      <c r="H419" s="45" t="str">
        <f t="shared" si="67"/>
        <v/>
      </c>
      <c r="I419" s="45" t="str">
        <f t="shared" si="68"/>
        <v/>
      </c>
      <c r="J419" s="81"/>
      <c r="K419" s="81"/>
      <c r="L419" s="81"/>
      <c r="M419" s="49"/>
      <c r="N419" s="246" t="str">
        <f>IF(C419="","",'OPĆI DIO'!$C$1)</f>
        <v/>
      </c>
      <c r="O419" s="40" t="str">
        <f t="shared" si="69"/>
        <v/>
      </c>
      <c r="P419" s="40" t="str">
        <f t="shared" si="70"/>
        <v/>
      </c>
      <c r="Q419" s="40" t="str">
        <f t="shared" si="71"/>
        <v/>
      </c>
      <c r="R419" s="40" t="str">
        <f t="shared" si="72"/>
        <v/>
      </c>
      <c r="S419" s="40" t="str">
        <f t="shared" si="73"/>
        <v/>
      </c>
    </row>
    <row r="420" spans="1:19">
      <c r="A420" s="44" t="str">
        <f>IF(C420="","",VLOOKUP('OPĆI DIO'!$C$1,'OPĆI DIO'!$N$4:$W$137,10,FALSE))</f>
        <v/>
      </c>
      <c r="B420" s="44" t="str">
        <f>IF(C420="","",VLOOKUP('OPĆI DIO'!$C$1,'OPĆI DIO'!$N$4:$W$137,9,FALSE))</f>
        <v/>
      </c>
      <c r="C420" s="50"/>
      <c r="D420" s="45" t="str">
        <f t="shared" si="65"/>
        <v/>
      </c>
      <c r="E420" s="50"/>
      <c r="F420" s="45" t="str">
        <f t="shared" si="66"/>
        <v/>
      </c>
      <c r="G420" s="82"/>
      <c r="H420" s="45" t="str">
        <f t="shared" si="67"/>
        <v/>
      </c>
      <c r="I420" s="45" t="str">
        <f t="shared" si="68"/>
        <v/>
      </c>
      <c r="J420" s="81"/>
      <c r="K420" s="81"/>
      <c r="L420" s="81"/>
      <c r="M420" s="49"/>
      <c r="N420" s="246" t="str">
        <f>IF(C420="","",'OPĆI DIO'!$C$1)</f>
        <v/>
      </c>
      <c r="O420" s="40" t="str">
        <f t="shared" si="69"/>
        <v/>
      </c>
      <c r="P420" s="40" t="str">
        <f t="shared" si="70"/>
        <v/>
      </c>
      <c r="Q420" s="40" t="str">
        <f t="shared" si="71"/>
        <v/>
      </c>
      <c r="R420" s="40" t="str">
        <f t="shared" si="72"/>
        <v/>
      </c>
      <c r="S420" s="40" t="str">
        <f t="shared" si="73"/>
        <v/>
      </c>
    </row>
    <row r="421" spans="1:19">
      <c r="A421" s="44" t="str">
        <f>IF(C421="","",VLOOKUP('OPĆI DIO'!$C$1,'OPĆI DIO'!$N$4:$W$137,10,FALSE))</f>
        <v/>
      </c>
      <c r="B421" s="44" t="str">
        <f>IF(C421="","",VLOOKUP('OPĆI DIO'!$C$1,'OPĆI DIO'!$N$4:$W$137,9,FALSE))</f>
        <v/>
      </c>
      <c r="C421" s="50"/>
      <c r="D421" s="45" t="str">
        <f t="shared" si="65"/>
        <v/>
      </c>
      <c r="E421" s="50"/>
      <c r="F421" s="45" t="str">
        <f t="shared" si="66"/>
        <v/>
      </c>
      <c r="G421" s="82"/>
      <c r="H421" s="45" t="str">
        <f t="shared" si="67"/>
        <v/>
      </c>
      <c r="I421" s="45" t="str">
        <f t="shared" si="68"/>
        <v/>
      </c>
      <c r="J421" s="81"/>
      <c r="K421" s="81"/>
      <c r="L421" s="81"/>
      <c r="M421" s="49"/>
      <c r="N421" s="246" t="str">
        <f>IF(C421="","",'OPĆI DIO'!$C$1)</f>
        <v/>
      </c>
      <c r="O421" s="40" t="str">
        <f t="shared" si="69"/>
        <v/>
      </c>
      <c r="P421" s="40" t="str">
        <f t="shared" si="70"/>
        <v/>
      </c>
      <c r="Q421" s="40" t="str">
        <f t="shared" si="71"/>
        <v/>
      </c>
      <c r="R421" s="40" t="str">
        <f t="shared" si="72"/>
        <v/>
      </c>
      <c r="S421" s="40" t="str">
        <f t="shared" si="73"/>
        <v/>
      </c>
    </row>
    <row r="422" spans="1:19">
      <c r="A422" s="44" t="str">
        <f>IF(C422="","",VLOOKUP('OPĆI DIO'!$C$1,'OPĆI DIO'!$N$4:$W$137,10,FALSE))</f>
        <v/>
      </c>
      <c r="B422" s="44" t="str">
        <f>IF(C422="","",VLOOKUP('OPĆI DIO'!$C$1,'OPĆI DIO'!$N$4:$W$137,9,FALSE))</f>
        <v/>
      </c>
      <c r="C422" s="50"/>
      <c r="D422" s="45" t="str">
        <f t="shared" si="65"/>
        <v/>
      </c>
      <c r="E422" s="50"/>
      <c r="F422" s="45" t="str">
        <f t="shared" si="66"/>
        <v/>
      </c>
      <c r="G422" s="82"/>
      <c r="H422" s="45" t="str">
        <f t="shared" si="67"/>
        <v/>
      </c>
      <c r="I422" s="45" t="str">
        <f t="shared" si="68"/>
        <v/>
      </c>
      <c r="J422" s="81"/>
      <c r="K422" s="81"/>
      <c r="L422" s="81"/>
      <c r="M422" s="49"/>
      <c r="N422" s="246" t="str">
        <f>IF(C422="","",'OPĆI DIO'!$C$1)</f>
        <v/>
      </c>
      <c r="O422" s="40" t="str">
        <f t="shared" si="69"/>
        <v/>
      </c>
      <c r="P422" s="40" t="str">
        <f t="shared" si="70"/>
        <v/>
      </c>
      <c r="Q422" s="40" t="str">
        <f t="shared" si="71"/>
        <v/>
      </c>
      <c r="R422" s="40" t="str">
        <f t="shared" si="72"/>
        <v/>
      </c>
      <c r="S422" s="40" t="str">
        <f t="shared" si="73"/>
        <v/>
      </c>
    </row>
    <row r="423" spans="1:19">
      <c r="A423" s="44" t="str">
        <f>IF(C423="","",VLOOKUP('OPĆI DIO'!$C$1,'OPĆI DIO'!$N$4:$W$137,10,FALSE))</f>
        <v/>
      </c>
      <c r="B423" s="44" t="str">
        <f>IF(C423="","",VLOOKUP('OPĆI DIO'!$C$1,'OPĆI DIO'!$N$4:$W$137,9,FALSE))</f>
        <v/>
      </c>
      <c r="C423" s="50"/>
      <c r="D423" s="45" t="str">
        <f t="shared" si="65"/>
        <v/>
      </c>
      <c r="E423" s="50"/>
      <c r="F423" s="45" t="str">
        <f t="shared" si="66"/>
        <v/>
      </c>
      <c r="G423" s="82"/>
      <c r="H423" s="45" t="str">
        <f t="shared" si="67"/>
        <v/>
      </c>
      <c r="I423" s="45" t="str">
        <f t="shared" si="68"/>
        <v/>
      </c>
      <c r="J423" s="81"/>
      <c r="K423" s="81"/>
      <c r="L423" s="81"/>
      <c r="M423" s="49"/>
      <c r="N423" s="246" t="str">
        <f>IF(C423="","",'OPĆI DIO'!$C$1)</f>
        <v/>
      </c>
      <c r="O423" s="40" t="str">
        <f t="shared" si="69"/>
        <v/>
      </c>
      <c r="P423" s="40" t="str">
        <f t="shared" si="70"/>
        <v/>
      </c>
      <c r="Q423" s="40" t="str">
        <f t="shared" si="71"/>
        <v/>
      </c>
      <c r="R423" s="40" t="str">
        <f t="shared" si="72"/>
        <v/>
      </c>
      <c r="S423" s="40" t="str">
        <f t="shared" si="73"/>
        <v/>
      </c>
    </row>
    <row r="424" spans="1:19">
      <c r="A424" s="44" t="str">
        <f>IF(C424="","",VLOOKUP('OPĆI DIO'!$C$1,'OPĆI DIO'!$N$4:$W$137,10,FALSE))</f>
        <v/>
      </c>
      <c r="B424" s="44" t="str">
        <f>IF(C424="","",VLOOKUP('OPĆI DIO'!$C$1,'OPĆI DIO'!$N$4:$W$137,9,FALSE))</f>
        <v/>
      </c>
      <c r="C424" s="50"/>
      <c r="D424" s="45" t="str">
        <f t="shared" si="65"/>
        <v/>
      </c>
      <c r="E424" s="50"/>
      <c r="F424" s="45" t="str">
        <f t="shared" si="66"/>
        <v/>
      </c>
      <c r="G424" s="82"/>
      <c r="H424" s="45" t="str">
        <f t="shared" si="67"/>
        <v/>
      </c>
      <c r="I424" s="45" t="str">
        <f t="shared" si="68"/>
        <v/>
      </c>
      <c r="J424" s="81"/>
      <c r="K424" s="81"/>
      <c r="L424" s="81"/>
      <c r="M424" s="49"/>
      <c r="N424" s="246" t="str">
        <f>IF(C424="","",'OPĆI DIO'!$C$1)</f>
        <v/>
      </c>
      <c r="O424" s="40" t="str">
        <f t="shared" si="69"/>
        <v/>
      </c>
      <c r="P424" s="40" t="str">
        <f t="shared" si="70"/>
        <v/>
      </c>
      <c r="Q424" s="40" t="str">
        <f t="shared" si="71"/>
        <v/>
      </c>
      <c r="R424" s="40" t="str">
        <f t="shared" si="72"/>
        <v/>
      </c>
      <c r="S424" s="40" t="str">
        <f t="shared" si="73"/>
        <v/>
      </c>
    </row>
    <row r="425" spans="1:19">
      <c r="A425" s="44" t="str">
        <f>IF(C425="","",VLOOKUP('OPĆI DIO'!$C$1,'OPĆI DIO'!$N$4:$W$137,10,FALSE))</f>
        <v/>
      </c>
      <c r="B425" s="44" t="str">
        <f>IF(C425="","",VLOOKUP('OPĆI DIO'!$C$1,'OPĆI DIO'!$N$4:$W$137,9,FALSE))</f>
        <v/>
      </c>
      <c r="C425" s="50"/>
      <c r="D425" s="45" t="str">
        <f t="shared" si="65"/>
        <v/>
      </c>
      <c r="E425" s="50"/>
      <c r="F425" s="45" t="str">
        <f t="shared" si="66"/>
        <v/>
      </c>
      <c r="G425" s="82"/>
      <c r="H425" s="45" t="str">
        <f t="shared" si="67"/>
        <v/>
      </c>
      <c r="I425" s="45" t="str">
        <f t="shared" si="68"/>
        <v/>
      </c>
      <c r="J425" s="81"/>
      <c r="K425" s="81"/>
      <c r="L425" s="81"/>
      <c r="M425" s="49"/>
      <c r="N425" s="246" t="str">
        <f>IF(C425="","",'OPĆI DIO'!$C$1)</f>
        <v/>
      </c>
      <c r="O425" s="40" t="str">
        <f t="shared" si="69"/>
        <v/>
      </c>
      <c r="P425" s="40" t="str">
        <f t="shared" si="70"/>
        <v/>
      </c>
      <c r="Q425" s="40" t="str">
        <f t="shared" si="71"/>
        <v/>
      </c>
      <c r="R425" s="40" t="str">
        <f t="shared" si="72"/>
        <v/>
      </c>
      <c r="S425" s="40" t="str">
        <f t="shared" si="73"/>
        <v/>
      </c>
    </row>
    <row r="426" spans="1:19">
      <c r="A426" s="44" t="str">
        <f>IF(C426="","",VLOOKUP('OPĆI DIO'!$C$1,'OPĆI DIO'!$N$4:$W$137,10,FALSE))</f>
        <v/>
      </c>
      <c r="B426" s="44" t="str">
        <f>IF(C426="","",VLOOKUP('OPĆI DIO'!$C$1,'OPĆI DIO'!$N$4:$W$137,9,FALSE))</f>
        <v/>
      </c>
      <c r="C426" s="50"/>
      <c r="D426" s="45" t="str">
        <f t="shared" si="65"/>
        <v/>
      </c>
      <c r="E426" s="50"/>
      <c r="F426" s="45" t="str">
        <f t="shared" si="66"/>
        <v/>
      </c>
      <c r="G426" s="82"/>
      <c r="H426" s="45" t="str">
        <f t="shared" si="67"/>
        <v/>
      </c>
      <c r="I426" s="45" t="str">
        <f t="shared" si="68"/>
        <v/>
      </c>
      <c r="J426" s="81"/>
      <c r="K426" s="81"/>
      <c r="L426" s="81"/>
      <c r="M426" s="49"/>
      <c r="N426" s="246" t="str">
        <f>IF(C426="","",'OPĆI DIO'!$C$1)</f>
        <v/>
      </c>
      <c r="O426" s="40" t="str">
        <f t="shared" si="69"/>
        <v/>
      </c>
      <c r="P426" s="40" t="str">
        <f t="shared" si="70"/>
        <v/>
      </c>
      <c r="Q426" s="40" t="str">
        <f t="shared" si="71"/>
        <v/>
      </c>
      <c r="R426" s="40" t="str">
        <f t="shared" si="72"/>
        <v/>
      </c>
      <c r="S426" s="40" t="str">
        <f t="shared" si="73"/>
        <v/>
      </c>
    </row>
    <row r="427" spans="1:19">
      <c r="A427" s="44" t="str">
        <f>IF(C427="","",VLOOKUP('OPĆI DIO'!$C$1,'OPĆI DIO'!$N$4:$W$137,10,FALSE))</f>
        <v/>
      </c>
      <c r="B427" s="44" t="str">
        <f>IF(C427="","",VLOOKUP('OPĆI DIO'!$C$1,'OPĆI DIO'!$N$4:$W$137,9,FALSE))</f>
        <v/>
      </c>
      <c r="C427" s="50"/>
      <c r="D427" s="45" t="str">
        <f t="shared" si="65"/>
        <v/>
      </c>
      <c r="E427" s="50"/>
      <c r="F427" s="45" t="str">
        <f t="shared" si="66"/>
        <v/>
      </c>
      <c r="G427" s="82"/>
      <c r="H427" s="45" t="str">
        <f t="shared" si="67"/>
        <v/>
      </c>
      <c r="I427" s="45" t="str">
        <f t="shared" si="68"/>
        <v/>
      </c>
      <c r="J427" s="81"/>
      <c r="K427" s="81"/>
      <c r="L427" s="81"/>
      <c r="M427" s="49"/>
      <c r="N427" s="246" t="str">
        <f>IF(C427="","",'OPĆI DIO'!$C$1)</f>
        <v/>
      </c>
      <c r="O427" s="40" t="str">
        <f t="shared" si="69"/>
        <v/>
      </c>
      <c r="P427" s="40" t="str">
        <f t="shared" si="70"/>
        <v/>
      </c>
      <c r="Q427" s="40" t="str">
        <f t="shared" si="71"/>
        <v/>
      </c>
      <c r="R427" s="40" t="str">
        <f t="shared" si="72"/>
        <v/>
      </c>
      <c r="S427" s="40" t="str">
        <f t="shared" si="73"/>
        <v/>
      </c>
    </row>
    <row r="428" spans="1:19">
      <c r="A428" s="44" t="str">
        <f>IF(C428="","",VLOOKUP('OPĆI DIO'!$C$1,'OPĆI DIO'!$N$4:$W$137,10,FALSE))</f>
        <v/>
      </c>
      <c r="B428" s="44" t="str">
        <f>IF(C428="","",VLOOKUP('OPĆI DIO'!$C$1,'OPĆI DIO'!$N$4:$W$137,9,FALSE))</f>
        <v/>
      </c>
      <c r="C428" s="50"/>
      <c r="D428" s="45" t="str">
        <f t="shared" si="65"/>
        <v/>
      </c>
      <c r="E428" s="50"/>
      <c r="F428" s="45" t="str">
        <f t="shared" si="66"/>
        <v/>
      </c>
      <c r="G428" s="82"/>
      <c r="H428" s="45" t="str">
        <f t="shared" si="67"/>
        <v/>
      </c>
      <c r="I428" s="45" t="str">
        <f t="shared" si="68"/>
        <v/>
      </c>
      <c r="J428" s="81"/>
      <c r="K428" s="81"/>
      <c r="L428" s="81"/>
      <c r="M428" s="49"/>
      <c r="N428" s="246" t="str">
        <f>IF(C428="","",'OPĆI DIO'!$C$1)</f>
        <v/>
      </c>
      <c r="O428" s="40" t="str">
        <f t="shared" si="69"/>
        <v/>
      </c>
      <c r="P428" s="40" t="str">
        <f t="shared" si="70"/>
        <v/>
      </c>
      <c r="Q428" s="40" t="str">
        <f t="shared" si="71"/>
        <v/>
      </c>
      <c r="R428" s="40" t="str">
        <f t="shared" si="72"/>
        <v/>
      </c>
      <c r="S428" s="40" t="str">
        <f t="shared" si="73"/>
        <v/>
      </c>
    </row>
    <row r="429" spans="1:19">
      <c r="A429" s="44" t="str">
        <f>IF(C429="","",VLOOKUP('OPĆI DIO'!$C$1,'OPĆI DIO'!$N$4:$W$137,10,FALSE))</f>
        <v/>
      </c>
      <c r="B429" s="44" t="str">
        <f>IF(C429="","",VLOOKUP('OPĆI DIO'!$C$1,'OPĆI DIO'!$N$4:$W$137,9,FALSE))</f>
        <v/>
      </c>
      <c r="C429" s="50"/>
      <c r="D429" s="45" t="str">
        <f t="shared" si="65"/>
        <v/>
      </c>
      <c r="E429" s="50"/>
      <c r="F429" s="45" t="str">
        <f t="shared" si="66"/>
        <v/>
      </c>
      <c r="G429" s="82"/>
      <c r="H429" s="45" t="str">
        <f t="shared" si="67"/>
        <v/>
      </c>
      <c r="I429" s="45" t="str">
        <f t="shared" si="68"/>
        <v/>
      </c>
      <c r="J429" s="81"/>
      <c r="K429" s="81"/>
      <c r="L429" s="81"/>
      <c r="M429" s="49"/>
      <c r="N429" s="246" t="str">
        <f>IF(C429="","",'OPĆI DIO'!$C$1)</f>
        <v/>
      </c>
      <c r="O429" s="40" t="str">
        <f t="shared" si="69"/>
        <v/>
      </c>
      <c r="P429" s="40" t="str">
        <f t="shared" si="70"/>
        <v/>
      </c>
      <c r="Q429" s="40" t="str">
        <f t="shared" si="71"/>
        <v/>
      </c>
      <c r="R429" s="40" t="str">
        <f t="shared" si="72"/>
        <v/>
      </c>
      <c r="S429" s="40" t="str">
        <f t="shared" si="73"/>
        <v/>
      </c>
    </row>
    <row r="430" spans="1:19">
      <c r="A430" s="44" t="str">
        <f>IF(C430="","",VLOOKUP('OPĆI DIO'!$C$1,'OPĆI DIO'!$N$4:$W$137,10,FALSE))</f>
        <v/>
      </c>
      <c r="B430" s="44" t="str">
        <f>IF(C430="","",VLOOKUP('OPĆI DIO'!$C$1,'OPĆI DIO'!$N$4:$W$137,9,FALSE))</f>
        <v/>
      </c>
      <c r="C430" s="50"/>
      <c r="D430" s="45" t="str">
        <f t="shared" si="65"/>
        <v/>
      </c>
      <c r="E430" s="50"/>
      <c r="F430" s="45" t="str">
        <f t="shared" si="66"/>
        <v/>
      </c>
      <c r="G430" s="82"/>
      <c r="H430" s="45" t="str">
        <f t="shared" si="67"/>
        <v/>
      </c>
      <c r="I430" s="45" t="str">
        <f t="shared" si="68"/>
        <v/>
      </c>
      <c r="J430" s="81"/>
      <c r="K430" s="81"/>
      <c r="L430" s="81"/>
      <c r="M430" s="49"/>
      <c r="N430" s="246" t="str">
        <f>IF(C430="","",'OPĆI DIO'!$C$1)</f>
        <v/>
      </c>
      <c r="O430" s="40" t="str">
        <f t="shared" si="69"/>
        <v/>
      </c>
      <c r="P430" s="40" t="str">
        <f t="shared" si="70"/>
        <v/>
      </c>
      <c r="Q430" s="40" t="str">
        <f t="shared" si="71"/>
        <v/>
      </c>
      <c r="R430" s="40" t="str">
        <f t="shared" si="72"/>
        <v/>
      </c>
      <c r="S430" s="40" t="str">
        <f t="shared" si="73"/>
        <v/>
      </c>
    </row>
    <row r="431" spans="1:19">
      <c r="A431" s="44" t="str">
        <f>IF(C431="","",VLOOKUP('OPĆI DIO'!$C$1,'OPĆI DIO'!$N$4:$W$137,10,FALSE))</f>
        <v/>
      </c>
      <c r="B431" s="44" t="str">
        <f>IF(C431="","",VLOOKUP('OPĆI DIO'!$C$1,'OPĆI DIO'!$N$4:$W$137,9,FALSE))</f>
        <v/>
      </c>
      <c r="C431" s="50"/>
      <c r="D431" s="45" t="str">
        <f t="shared" si="65"/>
        <v/>
      </c>
      <c r="E431" s="50"/>
      <c r="F431" s="45" t="str">
        <f t="shared" si="66"/>
        <v/>
      </c>
      <c r="G431" s="82"/>
      <c r="H431" s="45" t="str">
        <f t="shared" si="67"/>
        <v/>
      </c>
      <c r="I431" s="45" t="str">
        <f t="shared" si="68"/>
        <v/>
      </c>
      <c r="J431" s="81"/>
      <c r="K431" s="81"/>
      <c r="L431" s="81"/>
      <c r="M431" s="49"/>
      <c r="N431" s="246" t="str">
        <f>IF(C431="","",'OPĆI DIO'!$C$1)</f>
        <v/>
      </c>
      <c r="O431" s="40" t="str">
        <f t="shared" si="69"/>
        <v/>
      </c>
      <c r="P431" s="40" t="str">
        <f t="shared" si="70"/>
        <v/>
      </c>
      <c r="Q431" s="40" t="str">
        <f t="shared" si="71"/>
        <v/>
      </c>
      <c r="R431" s="40" t="str">
        <f t="shared" si="72"/>
        <v/>
      </c>
      <c r="S431" s="40" t="str">
        <f t="shared" si="73"/>
        <v/>
      </c>
    </row>
    <row r="432" spans="1:19">
      <c r="A432" s="44" t="str">
        <f>IF(C432="","",VLOOKUP('OPĆI DIO'!$C$1,'OPĆI DIO'!$N$4:$W$137,10,FALSE))</f>
        <v/>
      </c>
      <c r="B432" s="44" t="str">
        <f>IF(C432="","",VLOOKUP('OPĆI DIO'!$C$1,'OPĆI DIO'!$N$4:$W$137,9,FALSE))</f>
        <v/>
      </c>
      <c r="C432" s="50"/>
      <c r="D432" s="45" t="str">
        <f t="shared" si="65"/>
        <v/>
      </c>
      <c r="E432" s="50"/>
      <c r="F432" s="45" t="str">
        <f t="shared" si="66"/>
        <v/>
      </c>
      <c r="G432" s="82"/>
      <c r="H432" s="45" t="str">
        <f t="shared" si="67"/>
        <v/>
      </c>
      <c r="I432" s="45" t="str">
        <f t="shared" si="68"/>
        <v/>
      </c>
      <c r="J432" s="81"/>
      <c r="K432" s="81"/>
      <c r="L432" s="81"/>
      <c r="M432" s="49"/>
      <c r="N432" s="246" t="str">
        <f>IF(C432="","",'OPĆI DIO'!$C$1)</f>
        <v/>
      </c>
      <c r="O432" s="40" t="str">
        <f t="shared" si="69"/>
        <v/>
      </c>
      <c r="P432" s="40" t="str">
        <f t="shared" si="70"/>
        <v/>
      </c>
      <c r="Q432" s="40" t="str">
        <f t="shared" si="71"/>
        <v/>
      </c>
      <c r="R432" s="40" t="str">
        <f t="shared" si="72"/>
        <v/>
      </c>
      <c r="S432" s="40" t="str">
        <f t="shared" si="73"/>
        <v/>
      </c>
    </row>
    <row r="433" spans="1:19">
      <c r="A433" s="44" t="str">
        <f>IF(C433="","",VLOOKUP('OPĆI DIO'!$C$1,'OPĆI DIO'!$N$4:$W$137,10,FALSE))</f>
        <v/>
      </c>
      <c r="B433" s="44" t="str">
        <f>IF(C433="","",VLOOKUP('OPĆI DIO'!$C$1,'OPĆI DIO'!$N$4:$W$137,9,FALSE))</f>
        <v/>
      </c>
      <c r="C433" s="50"/>
      <c r="D433" s="45" t="str">
        <f t="shared" si="65"/>
        <v/>
      </c>
      <c r="E433" s="50"/>
      <c r="F433" s="45" t="str">
        <f t="shared" si="66"/>
        <v/>
      </c>
      <c r="G433" s="82"/>
      <c r="H433" s="45" t="str">
        <f t="shared" si="67"/>
        <v/>
      </c>
      <c r="I433" s="45" t="str">
        <f t="shared" si="68"/>
        <v/>
      </c>
      <c r="J433" s="81"/>
      <c r="K433" s="81"/>
      <c r="L433" s="81"/>
      <c r="M433" s="49"/>
      <c r="N433" s="246" t="str">
        <f>IF(C433="","",'OPĆI DIO'!$C$1)</f>
        <v/>
      </c>
      <c r="O433" s="40" t="str">
        <f t="shared" si="69"/>
        <v/>
      </c>
      <c r="P433" s="40" t="str">
        <f t="shared" si="70"/>
        <v/>
      </c>
      <c r="Q433" s="40" t="str">
        <f t="shared" si="71"/>
        <v/>
      </c>
      <c r="R433" s="40" t="str">
        <f t="shared" si="72"/>
        <v/>
      </c>
      <c r="S433" s="40" t="str">
        <f t="shared" si="73"/>
        <v/>
      </c>
    </row>
    <row r="434" spans="1:19">
      <c r="A434" s="44" t="str">
        <f>IF(C434="","",VLOOKUP('OPĆI DIO'!$C$1,'OPĆI DIO'!$N$4:$W$137,10,FALSE))</f>
        <v/>
      </c>
      <c r="B434" s="44" t="str">
        <f>IF(C434="","",VLOOKUP('OPĆI DIO'!$C$1,'OPĆI DIO'!$N$4:$W$137,9,FALSE))</f>
        <v/>
      </c>
      <c r="C434" s="50"/>
      <c r="D434" s="45" t="str">
        <f t="shared" si="65"/>
        <v/>
      </c>
      <c r="E434" s="50"/>
      <c r="F434" s="45" t="str">
        <f t="shared" si="66"/>
        <v/>
      </c>
      <c r="G434" s="82"/>
      <c r="H434" s="45" t="str">
        <f t="shared" si="67"/>
        <v/>
      </c>
      <c r="I434" s="45" t="str">
        <f t="shared" si="68"/>
        <v/>
      </c>
      <c r="J434" s="81"/>
      <c r="K434" s="81"/>
      <c r="L434" s="81"/>
      <c r="M434" s="49"/>
      <c r="N434" s="246" t="str">
        <f>IF(C434="","",'OPĆI DIO'!$C$1)</f>
        <v/>
      </c>
      <c r="O434" s="40" t="str">
        <f t="shared" si="69"/>
        <v/>
      </c>
      <c r="P434" s="40" t="str">
        <f t="shared" si="70"/>
        <v/>
      </c>
      <c r="Q434" s="40" t="str">
        <f t="shared" si="71"/>
        <v/>
      </c>
      <c r="R434" s="40" t="str">
        <f t="shared" si="72"/>
        <v/>
      </c>
      <c r="S434" s="40" t="str">
        <f t="shared" si="73"/>
        <v/>
      </c>
    </row>
    <row r="435" spans="1:19">
      <c r="A435" s="44" t="str">
        <f>IF(C435="","",VLOOKUP('OPĆI DIO'!$C$1,'OPĆI DIO'!$N$4:$W$137,10,FALSE))</f>
        <v/>
      </c>
      <c r="B435" s="44" t="str">
        <f>IF(C435="","",VLOOKUP('OPĆI DIO'!$C$1,'OPĆI DIO'!$N$4:$W$137,9,FALSE))</f>
        <v/>
      </c>
      <c r="C435" s="50"/>
      <c r="D435" s="45" t="str">
        <f t="shared" si="65"/>
        <v/>
      </c>
      <c r="E435" s="50"/>
      <c r="F435" s="45" t="str">
        <f t="shared" si="66"/>
        <v/>
      </c>
      <c r="G435" s="82"/>
      <c r="H435" s="45" t="str">
        <f t="shared" si="67"/>
        <v/>
      </c>
      <c r="I435" s="45" t="str">
        <f t="shared" si="68"/>
        <v/>
      </c>
      <c r="J435" s="81"/>
      <c r="K435" s="81"/>
      <c r="L435" s="81"/>
      <c r="M435" s="49"/>
      <c r="N435" s="246" t="str">
        <f>IF(C435="","",'OPĆI DIO'!$C$1)</f>
        <v/>
      </c>
      <c r="O435" s="40" t="str">
        <f t="shared" si="69"/>
        <v/>
      </c>
      <c r="P435" s="40" t="str">
        <f t="shared" si="70"/>
        <v/>
      </c>
      <c r="Q435" s="40" t="str">
        <f t="shared" si="71"/>
        <v/>
      </c>
      <c r="R435" s="40" t="str">
        <f t="shared" si="72"/>
        <v/>
      </c>
      <c r="S435" s="40" t="str">
        <f t="shared" si="73"/>
        <v/>
      </c>
    </row>
    <row r="436" spans="1:19">
      <c r="A436" s="44" t="str">
        <f>IF(C436="","",VLOOKUP('OPĆI DIO'!$C$1,'OPĆI DIO'!$N$4:$W$137,10,FALSE))</f>
        <v/>
      </c>
      <c r="B436" s="44" t="str">
        <f>IF(C436="","",VLOOKUP('OPĆI DIO'!$C$1,'OPĆI DIO'!$N$4:$W$137,9,FALSE))</f>
        <v/>
      </c>
      <c r="C436" s="50"/>
      <c r="D436" s="45" t="str">
        <f t="shared" si="65"/>
        <v/>
      </c>
      <c r="E436" s="50"/>
      <c r="F436" s="45" t="str">
        <f t="shared" si="66"/>
        <v/>
      </c>
      <c r="G436" s="82"/>
      <c r="H436" s="45" t="str">
        <f t="shared" si="67"/>
        <v/>
      </c>
      <c r="I436" s="45" t="str">
        <f t="shared" si="68"/>
        <v/>
      </c>
      <c r="J436" s="81"/>
      <c r="K436" s="81"/>
      <c r="L436" s="81"/>
      <c r="M436" s="49"/>
      <c r="N436" s="246" t="str">
        <f>IF(C436="","",'OPĆI DIO'!$C$1)</f>
        <v/>
      </c>
      <c r="O436" s="40" t="str">
        <f t="shared" si="69"/>
        <v/>
      </c>
      <c r="P436" s="40" t="str">
        <f t="shared" si="70"/>
        <v/>
      </c>
      <c r="Q436" s="40" t="str">
        <f t="shared" si="71"/>
        <v/>
      </c>
      <c r="R436" s="40" t="str">
        <f t="shared" si="72"/>
        <v/>
      </c>
      <c r="S436" s="40" t="str">
        <f t="shared" si="73"/>
        <v/>
      </c>
    </row>
    <row r="437" spans="1:19">
      <c r="A437" s="44" t="str">
        <f>IF(C437="","",VLOOKUP('OPĆI DIO'!$C$1,'OPĆI DIO'!$N$4:$W$137,10,FALSE))</f>
        <v/>
      </c>
      <c r="B437" s="44" t="str">
        <f>IF(C437="","",VLOOKUP('OPĆI DIO'!$C$1,'OPĆI DIO'!$N$4:$W$137,9,FALSE))</f>
        <v/>
      </c>
      <c r="C437" s="50"/>
      <c r="D437" s="45" t="str">
        <f t="shared" si="65"/>
        <v/>
      </c>
      <c r="E437" s="50"/>
      <c r="F437" s="45" t="str">
        <f t="shared" si="66"/>
        <v/>
      </c>
      <c r="G437" s="82"/>
      <c r="H437" s="45" t="str">
        <f t="shared" si="67"/>
        <v/>
      </c>
      <c r="I437" s="45" t="str">
        <f t="shared" si="68"/>
        <v/>
      </c>
      <c r="J437" s="81"/>
      <c r="K437" s="81"/>
      <c r="L437" s="81"/>
      <c r="M437" s="49"/>
      <c r="N437" s="246" t="str">
        <f>IF(C437="","",'OPĆI DIO'!$C$1)</f>
        <v/>
      </c>
      <c r="O437" s="40" t="str">
        <f t="shared" si="69"/>
        <v/>
      </c>
      <c r="P437" s="40" t="str">
        <f t="shared" si="70"/>
        <v/>
      </c>
      <c r="Q437" s="40" t="str">
        <f t="shared" si="71"/>
        <v/>
      </c>
      <c r="R437" s="40" t="str">
        <f t="shared" si="72"/>
        <v/>
      </c>
      <c r="S437" s="40" t="str">
        <f t="shared" si="73"/>
        <v/>
      </c>
    </row>
    <row r="438" spans="1:19">
      <c r="A438" s="44" t="str">
        <f>IF(C438="","",VLOOKUP('OPĆI DIO'!$C$1,'OPĆI DIO'!$N$4:$W$137,10,FALSE))</f>
        <v/>
      </c>
      <c r="B438" s="44" t="str">
        <f>IF(C438="","",VLOOKUP('OPĆI DIO'!$C$1,'OPĆI DIO'!$N$4:$W$137,9,FALSE))</f>
        <v/>
      </c>
      <c r="C438" s="50"/>
      <c r="D438" s="45" t="str">
        <f t="shared" si="65"/>
        <v/>
      </c>
      <c r="E438" s="50"/>
      <c r="F438" s="45" t="str">
        <f t="shared" si="66"/>
        <v/>
      </c>
      <c r="G438" s="82"/>
      <c r="H438" s="45" t="str">
        <f t="shared" si="67"/>
        <v/>
      </c>
      <c r="I438" s="45" t="str">
        <f t="shared" si="68"/>
        <v/>
      </c>
      <c r="J438" s="81"/>
      <c r="K438" s="81"/>
      <c r="L438" s="81"/>
      <c r="M438" s="49"/>
      <c r="N438" s="246" t="str">
        <f>IF(C438="","",'OPĆI DIO'!$C$1)</f>
        <v/>
      </c>
      <c r="O438" s="40" t="str">
        <f t="shared" si="69"/>
        <v/>
      </c>
      <c r="P438" s="40" t="str">
        <f t="shared" si="70"/>
        <v/>
      </c>
      <c r="Q438" s="40" t="str">
        <f t="shared" si="71"/>
        <v/>
      </c>
      <c r="R438" s="40" t="str">
        <f t="shared" si="72"/>
        <v/>
      </c>
      <c r="S438" s="40" t="str">
        <f t="shared" si="73"/>
        <v/>
      </c>
    </row>
    <row r="439" spans="1:19">
      <c r="A439" s="44" t="str">
        <f>IF(C439="","",VLOOKUP('OPĆI DIO'!$C$1,'OPĆI DIO'!$N$4:$W$137,10,FALSE))</f>
        <v/>
      </c>
      <c r="B439" s="44" t="str">
        <f>IF(C439="","",VLOOKUP('OPĆI DIO'!$C$1,'OPĆI DIO'!$N$4:$W$137,9,FALSE))</f>
        <v/>
      </c>
      <c r="C439" s="50"/>
      <c r="D439" s="45" t="str">
        <f t="shared" si="65"/>
        <v/>
      </c>
      <c r="E439" s="50"/>
      <c r="F439" s="45" t="str">
        <f t="shared" si="66"/>
        <v/>
      </c>
      <c r="G439" s="82"/>
      <c r="H439" s="45" t="str">
        <f t="shared" si="67"/>
        <v/>
      </c>
      <c r="I439" s="45" t="str">
        <f t="shared" si="68"/>
        <v/>
      </c>
      <c r="J439" s="81"/>
      <c r="K439" s="81"/>
      <c r="L439" s="81"/>
      <c r="M439" s="49"/>
      <c r="N439" s="246" t="str">
        <f>IF(C439="","",'OPĆI DIO'!$C$1)</f>
        <v/>
      </c>
      <c r="O439" s="40" t="str">
        <f t="shared" si="69"/>
        <v/>
      </c>
      <c r="P439" s="40" t="str">
        <f t="shared" si="70"/>
        <v/>
      </c>
      <c r="Q439" s="40" t="str">
        <f t="shared" si="71"/>
        <v/>
      </c>
      <c r="R439" s="40" t="str">
        <f t="shared" si="72"/>
        <v/>
      </c>
      <c r="S439" s="40" t="str">
        <f t="shared" si="73"/>
        <v/>
      </c>
    </row>
    <row r="440" spans="1:19">
      <c r="A440" s="44" t="str">
        <f>IF(C440="","",VLOOKUP('OPĆI DIO'!$C$1,'OPĆI DIO'!$N$4:$W$137,10,FALSE))</f>
        <v/>
      </c>
      <c r="B440" s="44" t="str">
        <f>IF(C440="","",VLOOKUP('OPĆI DIO'!$C$1,'OPĆI DIO'!$N$4:$W$137,9,FALSE))</f>
        <v/>
      </c>
      <c r="C440" s="50"/>
      <c r="D440" s="45" t="str">
        <f t="shared" si="65"/>
        <v/>
      </c>
      <c r="E440" s="50"/>
      <c r="F440" s="45" t="str">
        <f t="shared" si="66"/>
        <v/>
      </c>
      <c r="G440" s="82"/>
      <c r="H440" s="45" t="str">
        <f t="shared" si="67"/>
        <v/>
      </c>
      <c r="I440" s="45" t="str">
        <f t="shared" si="68"/>
        <v/>
      </c>
      <c r="J440" s="81"/>
      <c r="K440" s="81"/>
      <c r="L440" s="81"/>
      <c r="M440" s="49"/>
      <c r="N440" s="246" t="str">
        <f>IF(C440="","",'OPĆI DIO'!$C$1)</f>
        <v/>
      </c>
      <c r="O440" s="40" t="str">
        <f t="shared" si="69"/>
        <v/>
      </c>
      <c r="P440" s="40" t="str">
        <f t="shared" si="70"/>
        <v/>
      </c>
      <c r="Q440" s="40" t="str">
        <f t="shared" si="71"/>
        <v/>
      </c>
      <c r="R440" s="40" t="str">
        <f t="shared" si="72"/>
        <v/>
      </c>
      <c r="S440" s="40" t="str">
        <f t="shared" si="73"/>
        <v/>
      </c>
    </row>
    <row r="441" spans="1:19">
      <c r="A441" s="44" t="str">
        <f>IF(C441="","",VLOOKUP('OPĆI DIO'!$C$1,'OPĆI DIO'!$N$4:$W$137,10,FALSE))</f>
        <v/>
      </c>
      <c r="B441" s="44" t="str">
        <f>IF(C441="","",VLOOKUP('OPĆI DIO'!$C$1,'OPĆI DIO'!$N$4:$W$137,9,FALSE))</f>
        <v/>
      </c>
      <c r="C441" s="50"/>
      <c r="D441" s="45" t="str">
        <f t="shared" si="65"/>
        <v/>
      </c>
      <c r="E441" s="50"/>
      <c r="F441" s="45" t="str">
        <f t="shared" si="66"/>
        <v/>
      </c>
      <c r="G441" s="82"/>
      <c r="H441" s="45" t="str">
        <f t="shared" si="67"/>
        <v/>
      </c>
      <c r="I441" s="45" t="str">
        <f t="shared" si="68"/>
        <v/>
      </c>
      <c r="J441" s="81"/>
      <c r="K441" s="81"/>
      <c r="L441" s="81"/>
      <c r="M441" s="49"/>
      <c r="N441" s="246" t="str">
        <f>IF(C441="","",'OPĆI DIO'!$C$1)</f>
        <v/>
      </c>
      <c r="O441" s="40" t="str">
        <f t="shared" si="69"/>
        <v/>
      </c>
      <c r="P441" s="40" t="str">
        <f t="shared" si="70"/>
        <v/>
      </c>
      <c r="Q441" s="40" t="str">
        <f t="shared" si="71"/>
        <v/>
      </c>
      <c r="R441" s="40" t="str">
        <f t="shared" si="72"/>
        <v/>
      </c>
      <c r="S441" s="40" t="str">
        <f t="shared" si="73"/>
        <v/>
      </c>
    </row>
    <row r="442" spans="1:19">
      <c r="A442" s="44" t="str">
        <f>IF(C442="","",VLOOKUP('OPĆI DIO'!$C$1,'OPĆI DIO'!$N$4:$W$137,10,FALSE))</f>
        <v/>
      </c>
      <c r="B442" s="44" t="str">
        <f>IF(C442="","",VLOOKUP('OPĆI DIO'!$C$1,'OPĆI DIO'!$N$4:$W$137,9,FALSE))</f>
        <v/>
      </c>
      <c r="C442" s="50"/>
      <c r="D442" s="45" t="str">
        <f t="shared" si="65"/>
        <v/>
      </c>
      <c r="E442" s="50"/>
      <c r="F442" s="45" t="str">
        <f t="shared" si="66"/>
        <v/>
      </c>
      <c r="G442" s="82"/>
      <c r="H442" s="45" t="str">
        <f t="shared" si="67"/>
        <v/>
      </c>
      <c r="I442" s="45" t="str">
        <f t="shared" si="68"/>
        <v/>
      </c>
      <c r="J442" s="81"/>
      <c r="K442" s="81"/>
      <c r="L442" s="81"/>
      <c r="M442" s="49"/>
      <c r="N442" s="246" t="str">
        <f>IF(C442="","",'OPĆI DIO'!$C$1)</f>
        <v/>
      </c>
      <c r="O442" s="40" t="str">
        <f t="shared" si="69"/>
        <v/>
      </c>
      <c r="P442" s="40" t="str">
        <f t="shared" si="70"/>
        <v/>
      </c>
      <c r="Q442" s="40" t="str">
        <f t="shared" si="71"/>
        <v/>
      </c>
      <c r="R442" s="40" t="str">
        <f t="shared" si="72"/>
        <v/>
      </c>
      <c r="S442" s="40" t="str">
        <f t="shared" si="73"/>
        <v/>
      </c>
    </row>
    <row r="443" spans="1:19">
      <c r="A443" s="44" t="str">
        <f>IF(C443="","",VLOOKUP('OPĆI DIO'!$C$1,'OPĆI DIO'!$N$4:$W$137,10,FALSE))</f>
        <v/>
      </c>
      <c r="B443" s="44" t="str">
        <f>IF(C443="","",VLOOKUP('OPĆI DIO'!$C$1,'OPĆI DIO'!$N$4:$W$137,9,FALSE))</f>
        <v/>
      </c>
      <c r="C443" s="50"/>
      <c r="D443" s="45" t="str">
        <f t="shared" si="65"/>
        <v/>
      </c>
      <c r="E443" s="50"/>
      <c r="F443" s="45" t="str">
        <f t="shared" si="66"/>
        <v/>
      </c>
      <c r="G443" s="82"/>
      <c r="H443" s="45" t="str">
        <f t="shared" si="67"/>
        <v/>
      </c>
      <c r="I443" s="45" t="str">
        <f t="shared" si="68"/>
        <v/>
      </c>
      <c r="J443" s="81"/>
      <c r="K443" s="81"/>
      <c r="L443" s="81"/>
      <c r="M443" s="49"/>
      <c r="N443" s="246" t="str">
        <f>IF(C443="","",'OPĆI DIO'!$C$1)</f>
        <v/>
      </c>
      <c r="O443" s="40" t="str">
        <f t="shared" si="69"/>
        <v/>
      </c>
      <c r="P443" s="40" t="str">
        <f t="shared" si="70"/>
        <v/>
      </c>
      <c r="Q443" s="40" t="str">
        <f t="shared" si="71"/>
        <v/>
      </c>
      <c r="R443" s="40" t="str">
        <f t="shared" si="72"/>
        <v/>
      </c>
      <c r="S443" s="40" t="str">
        <f t="shared" si="73"/>
        <v/>
      </c>
    </row>
    <row r="444" spans="1:19">
      <c r="A444" s="44" t="str">
        <f>IF(C444="","",VLOOKUP('OPĆI DIO'!$C$1,'OPĆI DIO'!$N$4:$W$137,10,FALSE))</f>
        <v/>
      </c>
      <c r="B444" s="44" t="str">
        <f>IF(C444="","",VLOOKUP('OPĆI DIO'!$C$1,'OPĆI DIO'!$N$4:$W$137,9,FALSE))</f>
        <v/>
      </c>
      <c r="C444" s="50"/>
      <c r="D444" s="45" t="str">
        <f t="shared" si="65"/>
        <v/>
      </c>
      <c r="E444" s="50"/>
      <c r="F444" s="45" t="str">
        <f t="shared" si="66"/>
        <v/>
      </c>
      <c r="G444" s="82"/>
      <c r="H444" s="45" t="str">
        <f t="shared" si="67"/>
        <v/>
      </c>
      <c r="I444" s="45" t="str">
        <f t="shared" si="68"/>
        <v/>
      </c>
      <c r="J444" s="81"/>
      <c r="K444" s="81"/>
      <c r="L444" s="81"/>
      <c r="M444" s="49"/>
      <c r="N444" s="246" t="str">
        <f>IF(C444="","",'OPĆI DIO'!$C$1)</f>
        <v/>
      </c>
      <c r="O444" s="40" t="str">
        <f t="shared" si="69"/>
        <v/>
      </c>
      <c r="P444" s="40" t="str">
        <f t="shared" si="70"/>
        <v/>
      </c>
      <c r="Q444" s="40" t="str">
        <f t="shared" si="71"/>
        <v/>
      </c>
      <c r="R444" s="40" t="str">
        <f t="shared" si="72"/>
        <v/>
      </c>
      <c r="S444" s="40" t="str">
        <f t="shared" si="73"/>
        <v/>
      </c>
    </row>
    <row r="445" spans="1:19">
      <c r="A445" s="44" t="str">
        <f>IF(C445="","",VLOOKUP('OPĆI DIO'!$C$1,'OPĆI DIO'!$N$4:$W$137,10,FALSE))</f>
        <v/>
      </c>
      <c r="B445" s="44" t="str">
        <f>IF(C445="","",VLOOKUP('OPĆI DIO'!$C$1,'OPĆI DIO'!$N$4:$W$137,9,FALSE))</f>
        <v/>
      </c>
      <c r="C445" s="50"/>
      <c r="D445" s="45" t="str">
        <f t="shared" si="65"/>
        <v/>
      </c>
      <c r="E445" s="50"/>
      <c r="F445" s="45" t="str">
        <f t="shared" si="66"/>
        <v/>
      </c>
      <c r="G445" s="82"/>
      <c r="H445" s="45" t="str">
        <f t="shared" si="67"/>
        <v/>
      </c>
      <c r="I445" s="45" t="str">
        <f t="shared" si="68"/>
        <v/>
      </c>
      <c r="J445" s="81"/>
      <c r="K445" s="81"/>
      <c r="L445" s="81"/>
      <c r="M445" s="49"/>
      <c r="N445" s="246" t="str">
        <f>IF(C445="","",'OPĆI DIO'!$C$1)</f>
        <v/>
      </c>
      <c r="O445" s="40" t="str">
        <f t="shared" si="69"/>
        <v/>
      </c>
      <c r="P445" s="40" t="str">
        <f t="shared" si="70"/>
        <v/>
      </c>
      <c r="Q445" s="40" t="str">
        <f t="shared" si="71"/>
        <v/>
      </c>
      <c r="R445" s="40" t="str">
        <f t="shared" si="72"/>
        <v/>
      </c>
      <c r="S445" s="40" t="str">
        <f t="shared" si="73"/>
        <v/>
      </c>
    </row>
    <row r="446" spans="1:19">
      <c r="A446" s="44" t="str">
        <f>IF(C446="","",VLOOKUP('OPĆI DIO'!$C$1,'OPĆI DIO'!$N$4:$W$137,10,FALSE))</f>
        <v/>
      </c>
      <c r="B446" s="44" t="str">
        <f>IF(C446="","",VLOOKUP('OPĆI DIO'!$C$1,'OPĆI DIO'!$N$4:$W$137,9,FALSE))</f>
        <v/>
      </c>
      <c r="C446" s="50"/>
      <c r="D446" s="45" t="str">
        <f t="shared" si="65"/>
        <v/>
      </c>
      <c r="E446" s="50"/>
      <c r="F446" s="45" t="str">
        <f t="shared" si="66"/>
        <v/>
      </c>
      <c r="G446" s="82"/>
      <c r="H446" s="45" t="str">
        <f t="shared" si="67"/>
        <v/>
      </c>
      <c r="I446" s="45" t="str">
        <f t="shared" si="68"/>
        <v/>
      </c>
      <c r="J446" s="81"/>
      <c r="K446" s="81"/>
      <c r="L446" s="81"/>
      <c r="M446" s="49"/>
      <c r="N446" s="246" t="str">
        <f>IF(C446="","",'OPĆI DIO'!$C$1)</f>
        <v/>
      </c>
      <c r="O446" s="40" t="str">
        <f t="shared" si="69"/>
        <v/>
      </c>
      <c r="P446" s="40" t="str">
        <f t="shared" si="70"/>
        <v/>
      </c>
      <c r="Q446" s="40" t="str">
        <f t="shared" si="71"/>
        <v/>
      </c>
      <c r="R446" s="40" t="str">
        <f t="shared" si="72"/>
        <v/>
      </c>
      <c r="S446" s="40" t="str">
        <f t="shared" si="73"/>
        <v/>
      </c>
    </row>
    <row r="447" spans="1:19">
      <c r="A447" s="44" t="str">
        <f>IF(C447="","",VLOOKUP('OPĆI DIO'!$C$1,'OPĆI DIO'!$N$4:$W$137,10,FALSE))</f>
        <v/>
      </c>
      <c r="B447" s="44" t="str">
        <f>IF(C447="","",VLOOKUP('OPĆI DIO'!$C$1,'OPĆI DIO'!$N$4:$W$137,9,FALSE))</f>
        <v/>
      </c>
      <c r="C447" s="50"/>
      <c r="D447" s="45" t="str">
        <f t="shared" si="65"/>
        <v/>
      </c>
      <c r="E447" s="50"/>
      <c r="F447" s="45" t="str">
        <f t="shared" si="66"/>
        <v/>
      </c>
      <c r="G447" s="82"/>
      <c r="H447" s="45" t="str">
        <f t="shared" si="67"/>
        <v/>
      </c>
      <c r="I447" s="45" t="str">
        <f t="shared" si="68"/>
        <v/>
      </c>
      <c r="J447" s="81"/>
      <c r="K447" s="81"/>
      <c r="L447" s="81"/>
      <c r="M447" s="49"/>
      <c r="N447" s="246" t="str">
        <f>IF(C447="","",'OPĆI DIO'!$C$1)</f>
        <v/>
      </c>
      <c r="O447" s="40" t="str">
        <f t="shared" si="69"/>
        <v/>
      </c>
      <c r="P447" s="40" t="str">
        <f t="shared" si="70"/>
        <v/>
      </c>
      <c r="Q447" s="40" t="str">
        <f t="shared" si="71"/>
        <v/>
      </c>
      <c r="R447" s="40" t="str">
        <f t="shared" si="72"/>
        <v/>
      </c>
      <c r="S447" s="40" t="str">
        <f t="shared" si="73"/>
        <v/>
      </c>
    </row>
    <row r="448" spans="1:19">
      <c r="A448" s="44" t="str">
        <f>IF(C448="","",VLOOKUP('OPĆI DIO'!$C$1,'OPĆI DIO'!$N$4:$W$137,10,FALSE))</f>
        <v/>
      </c>
      <c r="B448" s="44" t="str">
        <f>IF(C448="","",VLOOKUP('OPĆI DIO'!$C$1,'OPĆI DIO'!$N$4:$W$137,9,FALSE))</f>
        <v/>
      </c>
      <c r="C448" s="50"/>
      <c r="D448" s="45" t="str">
        <f t="shared" si="65"/>
        <v/>
      </c>
      <c r="E448" s="50"/>
      <c r="F448" s="45" t="str">
        <f t="shared" si="66"/>
        <v/>
      </c>
      <c r="G448" s="82"/>
      <c r="H448" s="45" t="str">
        <f t="shared" si="67"/>
        <v/>
      </c>
      <c r="I448" s="45" t="str">
        <f t="shared" si="68"/>
        <v/>
      </c>
      <c r="J448" s="81"/>
      <c r="K448" s="81"/>
      <c r="L448" s="81"/>
      <c r="M448" s="49"/>
      <c r="N448" s="246" t="str">
        <f>IF(C448="","",'OPĆI DIO'!$C$1)</f>
        <v/>
      </c>
      <c r="O448" s="40" t="str">
        <f t="shared" si="69"/>
        <v/>
      </c>
      <c r="P448" s="40" t="str">
        <f t="shared" si="70"/>
        <v/>
      </c>
      <c r="Q448" s="40" t="str">
        <f t="shared" si="71"/>
        <v/>
      </c>
      <c r="R448" s="40" t="str">
        <f t="shared" si="72"/>
        <v/>
      </c>
      <c r="S448" s="40" t="str">
        <f t="shared" si="73"/>
        <v/>
      </c>
    </row>
    <row r="449" spans="1:19">
      <c r="A449" s="44" t="str">
        <f>IF(C449="","",VLOOKUP('OPĆI DIO'!$C$1,'OPĆI DIO'!$N$4:$W$137,10,FALSE))</f>
        <v/>
      </c>
      <c r="B449" s="44" t="str">
        <f>IF(C449="","",VLOOKUP('OPĆI DIO'!$C$1,'OPĆI DIO'!$N$4:$W$137,9,FALSE))</f>
        <v/>
      </c>
      <c r="C449" s="50"/>
      <c r="D449" s="45" t="str">
        <f t="shared" si="65"/>
        <v/>
      </c>
      <c r="E449" s="50"/>
      <c r="F449" s="45" t="str">
        <f t="shared" si="66"/>
        <v/>
      </c>
      <c r="G449" s="82"/>
      <c r="H449" s="45" t="str">
        <f t="shared" si="67"/>
        <v/>
      </c>
      <c r="I449" s="45" t="str">
        <f t="shared" si="68"/>
        <v/>
      </c>
      <c r="J449" s="81"/>
      <c r="K449" s="81"/>
      <c r="L449" s="81"/>
      <c r="M449" s="49"/>
      <c r="N449" s="246" t="str">
        <f>IF(C449="","",'OPĆI DIO'!$C$1)</f>
        <v/>
      </c>
      <c r="O449" s="40" t="str">
        <f t="shared" si="69"/>
        <v/>
      </c>
      <c r="P449" s="40" t="str">
        <f t="shared" si="70"/>
        <v/>
      </c>
      <c r="Q449" s="40" t="str">
        <f t="shared" si="71"/>
        <v/>
      </c>
      <c r="R449" s="40" t="str">
        <f t="shared" si="72"/>
        <v/>
      </c>
      <c r="S449" s="40" t="str">
        <f t="shared" si="73"/>
        <v/>
      </c>
    </row>
    <row r="450" spans="1:19">
      <c r="A450" s="44" t="str">
        <f>IF(C450="","",VLOOKUP('OPĆI DIO'!$C$1,'OPĆI DIO'!$N$4:$W$137,10,FALSE))</f>
        <v/>
      </c>
      <c r="B450" s="44" t="str">
        <f>IF(C450="","",VLOOKUP('OPĆI DIO'!$C$1,'OPĆI DIO'!$N$4:$W$137,9,FALSE))</f>
        <v/>
      </c>
      <c r="C450" s="50"/>
      <c r="D450" s="45" t="str">
        <f t="shared" si="65"/>
        <v/>
      </c>
      <c r="E450" s="50"/>
      <c r="F450" s="45" t="str">
        <f t="shared" si="66"/>
        <v/>
      </c>
      <c r="G450" s="82"/>
      <c r="H450" s="45" t="str">
        <f t="shared" si="67"/>
        <v/>
      </c>
      <c r="I450" s="45" t="str">
        <f t="shared" si="68"/>
        <v/>
      </c>
      <c r="J450" s="81"/>
      <c r="K450" s="81"/>
      <c r="L450" s="81"/>
      <c r="M450" s="49"/>
      <c r="N450" s="246" t="str">
        <f>IF(C450="","",'OPĆI DIO'!$C$1)</f>
        <v/>
      </c>
      <c r="O450" s="40" t="str">
        <f t="shared" si="69"/>
        <v/>
      </c>
      <c r="P450" s="40" t="str">
        <f t="shared" si="70"/>
        <v/>
      </c>
      <c r="Q450" s="40" t="str">
        <f t="shared" si="71"/>
        <v/>
      </c>
      <c r="R450" s="40" t="str">
        <f t="shared" si="72"/>
        <v/>
      </c>
      <c r="S450" s="40" t="str">
        <f t="shared" si="73"/>
        <v/>
      </c>
    </row>
    <row r="451" spans="1:19">
      <c r="A451" s="44" t="str">
        <f>IF(C451="","",VLOOKUP('OPĆI DIO'!$C$1,'OPĆI DIO'!$N$4:$W$137,10,FALSE))</f>
        <v/>
      </c>
      <c r="B451" s="44" t="str">
        <f>IF(C451="","",VLOOKUP('OPĆI DIO'!$C$1,'OPĆI DIO'!$N$4:$W$137,9,FALSE))</f>
        <v/>
      </c>
      <c r="C451" s="50"/>
      <c r="D451" s="45" t="str">
        <f t="shared" ref="D451:D501" si="74">IFERROR(VLOOKUP(C451,$T$6:$U$24,2,FALSE),"")</f>
        <v/>
      </c>
      <c r="E451" s="50"/>
      <c r="F451" s="45" t="str">
        <f t="shared" si="66"/>
        <v/>
      </c>
      <c r="G451" s="82"/>
      <c r="H451" s="45" t="str">
        <f t="shared" si="67"/>
        <v/>
      </c>
      <c r="I451" s="45" t="str">
        <f t="shared" si="68"/>
        <v/>
      </c>
      <c r="J451" s="81"/>
      <c r="K451" s="81"/>
      <c r="L451" s="81"/>
      <c r="M451" s="49"/>
      <c r="N451" s="246" t="str">
        <f>IF(C451="","",'OPĆI DIO'!$C$1)</f>
        <v/>
      </c>
      <c r="O451" s="40" t="str">
        <f t="shared" si="69"/>
        <v/>
      </c>
      <c r="P451" s="40" t="str">
        <f t="shared" si="70"/>
        <v/>
      </c>
      <c r="Q451" s="40" t="str">
        <f t="shared" si="71"/>
        <v/>
      </c>
      <c r="R451" s="40" t="str">
        <f t="shared" si="72"/>
        <v/>
      </c>
      <c r="S451" s="40" t="str">
        <f t="shared" si="73"/>
        <v/>
      </c>
    </row>
    <row r="452" spans="1:19">
      <c r="A452" s="44" t="str">
        <f>IF(C452="","",VLOOKUP('OPĆI DIO'!$C$1,'OPĆI DIO'!$N$4:$W$137,10,FALSE))</f>
        <v/>
      </c>
      <c r="B452" s="44" t="str">
        <f>IF(C452="","",VLOOKUP('OPĆI DIO'!$C$1,'OPĆI DIO'!$N$4:$W$137,9,FALSE))</f>
        <v/>
      </c>
      <c r="C452" s="50"/>
      <c r="D452" s="45" t="str">
        <f t="shared" si="74"/>
        <v/>
      </c>
      <c r="E452" s="50"/>
      <c r="F452" s="45" t="str">
        <f t="shared" ref="F452:F501" si="75">IFERROR(VLOOKUP(E452,$W$5:$Y$129,2,FALSE),"")</f>
        <v/>
      </c>
      <c r="G452" s="82"/>
      <c r="H452" s="45" t="str">
        <f t="shared" ref="H452:H501" si="76">IFERROR(VLOOKUP(G452,$AC$6:$AD$344,2,FALSE),"")</f>
        <v/>
      </c>
      <c r="I452" s="45" t="str">
        <f t="shared" ref="I452:I501" si="77">IFERROR(VLOOKUP(G452,$AC$6:$AG$344,3,FALSE),"")</f>
        <v/>
      </c>
      <c r="J452" s="81"/>
      <c r="K452" s="81"/>
      <c r="L452" s="81"/>
      <c r="M452" s="49"/>
      <c r="N452" s="246" t="str">
        <f>IF(C452="","",'OPĆI DIO'!$C$1)</f>
        <v/>
      </c>
      <c r="O452" s="40" t="str">
        <f t="shared" ref="O452:O501" si="78">LEFT(E452,3)</f>
        <v/>
      </c>
      <c r="P452" s="40" t="str">
        <f t="shared" ref="P452:P501" si="79">LEFT(E452,2)</f>
        <v/>
      </c>
      <c r="Q452" s="40" t="str">
        <f t="shared" ref="Q452:Q501" si="80">LEFT(C452,3)</f>
        <v/>
      </c>
      <c r="R452" s="40" t="str">
        <f t="shared" ref="R452:R501" si="81">MID(I452,2,2)</f>
        <v/>
      </c>
      <c r="S452" s="40" t="str">
        <f t="shared" ref="S452:S501" si="82">LEFT(E452,1)</f>
        <v/>
      </c>
    </row>
    <row r="453" spans="1:19">
      <c r="A453" s="44" t="str">
        <f>IF(C453="","",VLOOKUP('OPĆI DIO'!$C$1,'OPĆI DIO'!$N$4:$W$137,10,FALSE))</f>
        <v/>
      </c>
      <c r="B453" s="44" t="str">
        <f>IF(C453="","",VLOOKUP('OPĆI DIO'!$C$1,'OPĆI DIO'!$N$4:$W$137,9,FALSE))</f>
        <v/>
      </c>
      <c r="C453" s="50"/>
      <c r="D453" s="45" t="str">
        <f t="shared" si="74"/>
        <v/>
      </c>
      <c r="E453" s="50"/>
      <c r="F453" s="45" t="str">
        <f t="shared" si="75"/>
        <v/>
      </c>
      <c r="G453" s="82"/>
      <c r="H453" s="45" t="str">
        <f t="shared" si="76"/>
        <v/>
      </c>
      <c r="I453" s="45" t="str">
        <f t="shared" si="77"/>
        <v/>
      </c>
      <c r="J453" s="81"/>
      <c r="K453" s="81"/>
      <c r="L453" s="81"/>
      <c r="M453" s="49"/>
      <c r="N453" s="246" t="str">
        <f>IF(C453="","",'OPĆI DIO'!$C$1)</f>
        <v/>
      </c>
      <c r="O453" s="40" t="str">
        <f t="shared" si="78"/>
        <v/>
      </c>
      <c r="P453" s="40" t="str">
        <f t="shared" si="79"/>
        <v/>
      </c>
      <c r="Q453" s="40" t="str">
        <f t="shared" si="80"/>
        <v/>
      </c>
      <c r="R453" s="40" t="str">
        <f t="shared" si="81"/>
        <v/>
      </c>
      <c r="S453" s="40" t="str">
        <f t="shared" si="82"/>
        <v/>
      </c>
    </row>
    <row r="454" spans="1:19">
      <c r="A454" s="44" t="str">
        <f>IF(C454="","",VLOOKUP('OPĆI DIO'!$C$1,'OPĆI DIO'!$N$4:$W$137,10,FALSE))</f>
        <v/>
      </c>
      <c r="B454" s="44" t="str">
        <f>IF(C454="","",VLOOKUP('OPĆI DIO'!$C$1,'OPĆI DIO'!$N$4:$W$137,9,FALSE))</f>
        <v/>
      </c>
      <c r="C454" s="50"/>
      <c r="D454" s="45" t="str">
        <f t="shared" si="74"/>
        <v/>
      </c>
      <c r="E454" s="50"/>
      <c r="F454" s="45" t="str">
        <f t="shared" si="75"/>
        <v/>
      </c>
      <c r="G454" s="82"/>
      <c r="H454" s="45" t="str">
        <f t="shared" si="76"/>
        <v/>
      </c>
      <c r="I454" s="45" t="str">
        <f t="shared" si="77"/>
        <v/>
      </c>
      <c r="J454" s="81"/>
      <c r="K454" s="81"/>
      <c r="L454" s="81"/>
      <c r="M454" s="49"/>
      <c r="N454" s="246" t="str">
        <f>IF(C454="","",'OPĆI DIO'!$C$1)</f>
        <v/>
      </c>
      <c r="O454" s="40" t="str">
        <f t="shared" si="78"/>
        <v/>
      </c>
      <c r="P454" s="40" t="str">
        <f t="shared" si="79"/>
        <v/>
      </c>
      <c r="Q454" s="40" t="str">
        <f t="shared" si="80"/>
        <v/>
      </c>
      <c r="R454" s="40" t="str">
        <f t="shared" si="81"/>
        <v/>
      </c>
      <c r="S454" s="40" t="str">
        <f t="shared" si="82"/>
        <v/>
      </c>
    </row>
    <row r="455" spans="1:19">
      <c r="A455" s="44" t="str">
        <f>IF(C455="","",VLOOKUP('OPĆI DIO'!$C$1,'OPĆI DIO'!$N$4:$W$137,10,FALSE))</f>
        <v/>
      </c>
      <c r="B455" s="44" t="str">
        <f>IF(C455="","",VLOOKUP('OPĆI DIO'!$C$1,'OPĆI DIO'!$N$4:$W$137,9,FALSE))</f>
        <v/>
      </c>
      <c r="C455" s="50"/>
      <c r="D455" s="45" t="str">
        <f t="shared" si="74"/>
        <v/>
      </c>
      <c r="E455" s="50"/>
      <c r="F455" s="45" t="str">
        <f t="shared" si="75"/>
        <v/>
      </c>
      <c r="G455" s="82"/>
      <c r="H455" s="45" t="str">
        <f t="shared" si="76"/>
        <v/>
      </c>
      <c r="I455" s="45" t="str">
        <f t="shared" si="77"/>
        <v/>
      </c>
      <c r="J455" s="81"/>
      <c r="K455" s="81"/>
      <c r="L455" s="81"/>
      <c r="M455" s="49"/>
      <c r="N455" s="246" t="str">
        <f>IF(C455="","",'OPĆI DIO'!$C$1)</f>
        <v/>
      </c>
      <c r="O455" s="40" t="str">
        <f t="shared" si="78"/>
        <v/>
      </c>
      <c r="P455" s="40" t="str">
        <f t="shared" si="79"/>
        <v/>
      </c>
      <c r="Q455" s="40" t="str">
        <f t="shared" si="80"/>
        <v/>
      </c>
      <c r="R455" s="40" t="str">
        <f t="shared" si="81"/>
        <v/>
      </c>
      <c r="S455" s="40" t="str">
        <f t="shared" si="82"/>
        <v/>
      </c>
    </row>
    <row r="456" spans="1:19">
      <c r="A456" s="44" t="str">
        <f>IF(C456="","",VLOOKUP('OPĆI DIO'!$C$1,'OPĆI DIO'!$N$4:$W$137,10,FALSE))</f>
        <v/>
      </c>
      <c r="B456" s="44" t="str">
        <f>IF(C456="","",VLOOKUP('OPĆI DIO'!$C$1,'OPĆI DIO'!$N$4:$W$137,9,FALSE))</f>
        <v/>
      </c>
      <c r="C456" s="50"/>
      <c r="D456" s="45" t="str">
        <f t="shared" si="74"/>
        <v/>
      </c>
      <c r="E456" s="50"/>
      <c r="F456" s="45" t="str">
        <f t="shared" si="75"/>
        <v/>
      </c>
      <c r="G456" s="82"/>
      <c r="H456" s="45" t="str">
        <f t="shared" si="76"/>
        <v/>
      </c>
      <c r="I456" s="45" t="str">
        <f t="shared" si="77"/>
        <v/>
      </c>
      <c r="J456" s="81"/>
      <c r="K456" s="81"/>
      <c r="L456" s="81"/>
      <c r="M456" s="49"/>
      <c r="N456" s="246" t="str">
        <f>IF(C456="","",'OPĆI DIO'!$C$1)</f>
        <v/>
      </c>
      <c r="O456" s="40" t="str">
        <f t="shared" si="78"/>
        <v/>
      </c>
      <c r="P456" s="40" t="str">
        <f t="shared" si="79"/>
        <v/>
      </c>
      <c r="Q456" s="40" t="str">
        <f t="shared" si="80"/>
        <v/>
      </c>
      <c r="R456" s="40" t="str">
        <f t="shared" si="81"/>
        <v/>
      </c>
      <c r="S456" s="40" t="str">
        <f t="shared" si="82"/>
        <v/>
      </c>
    </row>
    <row r="457" spans="1:19">
      <c r="A457" s="44" t="str">
        <f>IF(C457="","",VLOOKUP('OPĆI DIO'!$C$1,'OPĆI DIO'!$N$4:$W$137,10,FALSE))</f>
        <v/>
      </c>
      <c r="B457" s="44" t="str">
        <f>IF(C457="","",VLOOKUP('OPĆI DIO'!$C$1,'OPĆI DIO'!$N$4:$W$137,9,FALSE))</f>
        <v/>
      </c>
      <c r="C457" s="50"/>
      <c r="D457" s="45" t="str">
        <f t="shared" si="74"/>
        <v/>
      </c>
      <c r="E457" s="50"/>
      <c r="F457" s="45" t="str">
        <f t="shared" si="75"/>
        <v/>
      </c>
      <c r="G457" s="82"/>
      <c r="H457" s="45" t="str">
        <f t="shared" si="76"/>
        <v/>
      </c>
      <c r="I457" s="45" t="str">
        <f t="shared" si="77"/>
        <v/>
      </c>
      <c r="J457" s="81"/>
      <c r="K457" s="81"/>
      <c r="L457" s="81"/>
      <c r="M457" s="49"/>
      <c r="N457" s="246" t="str">
        <f>IF(C457="","",'OPĆI DIO'!$C$1)</f>
        <v/>
      </c>
      <c r="O457" s="40" t="str">
        <f t="shared" si="78"/>
        <v/>
      </c>
      <c r="P457" s="40" t="str">
        <f t="shared" si="79"/>
        <v/>
      </c>
      <c r="Q457" s="40" t="str">
        <f t="shared" si="80"/>
        <v/>
      </c>
      <c r="R457" s="40" t="str">
        <f t="shared" si="81"/>
        <v/>
      </c>
      <c r="S457" s="40" t="str">
        <f t="shared" si="82"/>
        <v/>
      </c>
    </row>
    <row r="458" spans="1:19">
      <c r="A458" s="44" t="str">
        <f>IF(C458="","",VLOOKUP('OPĆI DIO'!$C$1,'OPĆI DIO'!$N$4:$W$137,10,FALSE))</f>
        <v/>
      </c>
      <c r="B458" s="44" t="str">
        <f>IF(C458="","",VLOOKUP('OPĆI DIO'!$C$1,'OPĆI DIO'!$N$4:$W$137,9,FALSE))</f>
        <v/>
      </c>
      <c r="C458" s="50"/>
      <c r="D458" s="45" t="str">
        <f t="shared" si="74"/>
        <v/>
      </c>
      <c r="E458" s="50"/>
      <c r="F458" s="45" t="str">
        <f t="shared" si="75"/>
        <v/>
      </c>
      <c r="G458" s="82"/>
      <c r="H458" s="45" t="str">
        <f t="shared" si="76"/>
        <v/>
      </c>
      <c r="I458" s="45" t="str">
        <f t="shared" si="77"/>
        <v/>
      </c>
      <c r="J458" s="81"/>
      <c r="K458" s="81"/>
      <c r="L458" s="81"/>
      <c r="M458" s="49"/>
      <c r="N458" s="246" t="str">
        <f>IF(C458="","",'OPĆI DIO'!$C$1)</f>
        <v/>
      </c>
      <c r="O458" s="40" t="str">
        <f t="shared" si="78"/>
        <v/>
      </c>
      <c r="P458" s="40" t="str">
        <f t="shared" si="79"/>
        <v/>
      </c>
      <c r="Q458" s="40" t="str">
        <f t="shared" si="80"/>
        <v/>
      </c>
      <c r="R458" s="40" t="str">
        <f t="shared" si="81"/>
        <v/>
      </c>
      <c r="S458" s="40" t="str">
        <f t="shared" si="82"/>
        <v/>
      </c>
    </row>
    <row r="459" spans="1:19">
      <c r="A459" s="44" t="str">
        <f>IF(C459="","",VLOOKUP('OPĆI DIO'!$C$1,'OPĆI DIO'!$N$4:$W$137,10,FALSE))</f>
        <v/>
      </c>
      <c r="B459" s="44" t="str">
        <f>IF(C459="","",VLOOKUP('OPĆI DIO'!$C$1,'OPĆI DIO'!$N$4:$W$137,9,FALSE))</f>
        <v/>
      </c>
      <c r="C459" s="50"/>
      <c r="D459" s="45" t="str">
        <f t="shared" si="74"/>
        <v/>
      </c>
      <c r="E459" s="50"/>
      <c r="F459" s="45" t="str">
        <f t="shared" si="75"/>
        <v/>
      </c>
      <c r="G459" s="82"/>
      <c r="H459" s="45" t="str">
        <f t="shared" si="76"/>
        <v/>
      </c>
      <c r="I459" s="45" t="str">
        <f t="shared" si="77"/>
        <v/>
      </c>
      <c r="J459" s="81"/>
      <c r="K459" s="81"/>
      <c r="L459" s="81"/>
      <c r="M459" s="49"/>
      <c r="N459" s="246" t="str">
        <f>IF(C459="","",'OPĆI DIO'!$C$1)</f>
        <v/>
      </c>
      <c r="O459" s="40" t="str">
        <f t="shared" si="78"/>
        <v/>
      </c>
      <c r="P459" s="40" t="str">
        <f t="shared" si="79"/>
        <v/>
      </c>
      <c r="Q459" s="40" t="str">
        <f t="shared" si="80"/>
        <v/>
      </c>
      <c r="R459" s="40" t="str">
        <f t="shared" si="81"/>
        <v/>
      </c>
      <c r="S459" s="40" t="str">
        <f t="shared" si="82"/>
        <v/>
      </c>
    </row>
    <row r="460" spans="1:19">
      <c r="A460" s="44" t="str">
        <f>IF(C460="","",VLOOKUP('OPĆI DIO'!$C$1,'OPĆI DIO'!$N$4:$W$137,10,FALSE))</f>
        <v/>
      </c>
      <c r="B460" s="44" t="str">
        <f>IF(C460="","",VLOOKUP('OPĆI DIO'!$C$1,'OPĆI DIO'!$N$4:$W$137,9,FALSE))</f>
        <v/>
      </c>
      <c r="C460" s="50"/>
      <c r="D460" s="45" t="str">
        <f t="shared" si="74"/>
        <v/>
      </c>
      <c r="E460" s="50"/>
      <c r="F460" s="45" t="str">
        <f t="shared" si="75"/>
        <v/>
      </c>
      <c r="G460" s="82"/>
      <c r="H460" s="45" t="str">
        <f t="shared" si="76"/>
        <v/>
      </c>
      <c r="I460" s="45" t="str">
        <f t="shared" si="77"/>
        <v/>
      </c>
      <c r="J460" s="81"/>
      <c r="K460" s="81"/>
      <c r="L460" s="81"/>
      <c r="M460" s="49"/>
      <c r="N460" s="246" t="str">
        <f>IF(C460="","",'OPĆI DIO'!$C$1)</f>
        <v/>
      </c>
      <c r="O460" s="40" t="str">
        <f t="shared" si="78"/>
        <v/>
      </c>
      <c r="P460" s="40" t="str">
        <f t="shared" si="79"/>
        <v/>
      </c>
      <c r="Q460" s="40" t="str">
        <f t="shared" si="80"/>
        <v/>
      </c>
      <c r="R460" s="40" t="str">
        <f t="shared" si="81"/>
        <v/>
      </c>
      <c r="S460" s="40" t="str">
        <f t="shared" si="82"/>
        <v/>
      </c>
    </row>
    <row r="461" spans="1:19">
      <c r="A461" s="44" t="str">
        <f>IF(C461="","",VLOOKUP('OPĆI DIO'!$C$1,'OPĆI DIO'!$N$4:$W$137,10,FALSE))</f>
        <v/>
      </c>
      <c r="B461" s="44" t="str">
        <f>IF(C461="","",VLOOKUP('OPĆI DIO'!$C$1,'OPĆI DIO'!$N$4:$W$137,9,FALSE))</f>
        <v/>
      </c>
      <c r="C461" s="50"/>
      <c r="D461" s="45" t="str">
        <f t="shared" si="74"/>
        <v/>
      </c>
      <c r="E461" s="50"/>
      <c r="F461" s="45" t="str">
        <f t="shared" si="75"/>
        <v/>
      </c>
      <c r="G461" s="82"/>
      <c r="H461" s="45" t="str">
        <f t="shared" si="76"/>
        <v/>
      </c>
      <c r="I461" s="45" t="str">
        <f t="shared" si="77"/>
        <v/>
      </c>
      <c r="J461" s="81"/>
      <c r="K461" s="81"/>
      <c r="L461" s="81"/>
      <c r="M461" s="49"/>
      <c r="N461" s="246" t="str">
        <f>IF(C461="","",'OPĆI DIO'!$C$1)</f>
        <v/>
      </c>
      <c r="O461" s="40" t="str">
        <f t="shared" si="78"/>
        <v/>
      </c>
      <c r="P461" s="40" t="str">
        <f t="shared" si="79"/>
        <v/>
      </c>
      <c r="Q461" s="40" t="str">
        <f t="shared" si="80"/>
        <v/>
      </c>
      <c r="R461" s="40" t="str">
        <f t="shared" si="81"/>
        <v/>
      </c>
      <c r="S461" s="40" t="str">
        <f t="shared" si="82"/>
        <v/>
      </c>
    </row>
    <row r="462" spans="1:19">
      <c r="A462" s="44" t="str">
        <f>IF(C462="","",VLOOKUP('OPĆI DIO'!$C$1,'OPĆI DIO'!$N$4:$W$137,10,FALSE))</f>
        <v/>
      </c>
      <c r="B462" s="44" t="str">
        <f>IF(C462="","",VLOOKUP('OPĆI DIO'!$C$1,'OPĆI DIO'!$N$4:$W$137,9,FALSE))</f>
        <v/>
      </c>
      <c r="C462" s="50"/>
      <c r="D462" s="45" t="str">
        <f t="shared" si="74"/>
        <v/>
      </c>
      <c r="E462" s="50"/>
      <c r="F462" s="45" t="str">
        <f t="shared" si="75"/>
        <v/>
      </c>
      <c r="G462" s="82"/>
      <c r="H462" s="45" t="str">
        <f t="shared" si="76"/>
        <v/>
      </c>
      <c r="I462" s="45" t="str">
        <f t="shared" si="77"/>
        <v/>
      </c>
      <c r="J462" s="81"/>
      <c r="K462" s="81"/>
      <c r="L462" s="81"/>
      <c r="M462" s="49"/>
      <c r="N462" s="246" t="str">
        <f>IF(C462="","",'OPĆI DIO'!$C$1)</f>
        <v/>
      </c>
      <c r="O462" s="40" t="str">
        <f t="shared" si="78"/>
        <v/>
      </c>
      <c r="P462" s="40" t="str">
        <f t="shared" si="79"/>
        <v/>
      </c>
      <c r="Q462" s="40" t="str">
        <f t="shared" si="80"/>
        <v/>
      </c>
      <c r="R462" s="40" t="str">
        <f t="shared" si="81"/>
        <v/>
      </c>
      <c r="S462" s="40" t="str">
        <f t="shared" si="82"/>
        <v/>
      </c>
    </row>
    <row r="463" spans="1:19">
      <c r="A463" s="44" t="str">
        <f>IF(C463="","",VLOOKUP('OPĆI DIO'!$C$1,'OPĆI DIO'!$N$4:$W$137,10,FALSE))</f>
        <v/>
      </c>
      <c r="B463" s="44" t="str">
        <f>IF(C463="","",VLOOKUP('OPĆI DIO'!$C$1,'OPĆI DIO'!$N$4:$W$137,9,FALSE))</f>
        <v/>
      </c>
      <c r="C463" s="50"/>
      <c r="D463" s="45" t="str">
        <f t="shared" si="74"/>
        <v/>
      </c>
      <c r="E463" s="50"/>
      <c r="F463" s="45" t="str">
        <f t="shared" si="75"/>
        <v/>
      </c>
      <c r="G463" s="82"/>
      <c r="H463" s="45" t="str">
        <f t="shared" si="76"/>
        <v/>
      </c>
      <c r="I463" s="45" t="str">
        <f t="shared" si="77"/>
        <v/>
      </c>
      <c r="J463" s="81"/>
      <c r="K463" s="81"/>
      <c r="L463" s="81"/>
      <c r="M463" s="49"/>
      <c r="N463" s="246" t="str">
        <f>IF(C463="","",'OPĆI DIO'!$C$1)</f>
        <v/>
      </c>
      <c r="O463" s="40" t="str">
        <f t="shared" si="78"/>
        <v/>
      </c>
      <c r="P463" s="40" t="str">
        <f t="shared" si="79"/>
        <v/>
      </c>
      <c r="Q463" s="40" t="str">
        <f t="shared" si="80"/>
        <v/>
      </c>
      <c r="R463" s="40" t="str">
        <f t="shared" si="81"/>
        <v/>
      </c>
      <c r="S463" s="40" t="str">
        <f t="shared" si="82"/>
        <v/>
      </c>
    </row>
    <row r="464" spans="1:19">
      <c r="A464" s="44" t="str">
        <f>IF(C464="","",VLOOKUP('OPĆI DIO'!$C$1,'OPĆI DIO'!$N$4:$W$137,10,FALSE))</f>
        <v/>
      </c>
      <c r="B464" s="44" t="str">
        <f>IF(C464="","",VLOOKUP('OPĆI DIO'!$C$1,'OPĆI DIO'!$N$4:$W$137,9,FALSE))</f>
        <v/>
      </c>
      <c r="C464" s="50"/>
      <c r="D464" s="45" t="str">
        <f t="shared" si="74"/>
        <v/>
      </c>
      <c r="E464" s="50"/>
      <c r="F464" s="45" t="str">
        <f t="shared" si="75"/>
        <v/>
      </c>
      <c r="G464" s="82"/>
      <c r="H464" s="45" t="str">
        <f t="shared" si="76"/>
        <v/>
      </c>
      <c r="I464" s="45" t="str">
        <f t="shared" si="77"/>
        <v/>
      </c>
      <c r="J464" s="81"/>
      <c r="K464" s="81"/>
      <c r="L464" s="81"/>
      <c r="M464" s="49"/>
      <c r="N464" s="246" t="str">
        <f>IF(C464="","",'OPĆI DIO'!$C$1)</f>
        <v/>
      </c>
      <c r="O464" s="40" t="str">
        <f t="shared" si="78"/>
        <v/>
      </c>
      <c r="P464" s="40" t="str">
        <f t="shared" si="79"/>
        <v/>
      </c>
      <c r="Q464" s="40" t="str">
        <f t="shared" si="80"/>
        <v/>
      </c>
      <c r="R464" s="40" t="str">
        <f t="shared" si="81"/>
        <v/>
      </c>
      <c r="S464" s="40" t="str">
        <f t="shared" si="82"/>
        <v/>
      </c>
    </row>
    <row r="465" spans="1:19">
      <c r="A465" s="44" t="str">
        <f>IF(C465="","",VLOOKUP('OPĆI DIO'!$C$1,'OPĆI DIO'!$N$4:$W$137,10,FALSE))</f>
        <v/>
      </c>
      <c r="B465" s="44" t="str">
        <f>IF(C465="","",VLOOKUP('OPĆI DIO'!$C$1,'OPĆI DIO'!$N$4:$W$137,9,FALSE))</f>
        <v/>
      </c>
      <c r="C465" s="50"/>
      <c r="D465" s="45" t="str">
        <f t="shared" si="74"/>
        <v/>
      </c>
      <c r="E465" s="50"/>
      <c r="F465" s="45" t="str">
        <f t="shared" si="75"/>
        <v/>
      </c>
      <c r="G465" s="82"/>
      <c r="H465" s="45" t="str">
        <f t="shared" si="76"/>
        <v/>
      </c>
      <c r="I465" s="45" t="str">
        <f t="shared" si="77"/>
        <v/>
      </c>
      <c r="J465" s="81"/>
      <c r="K465" s="81"/>
      <c r="L465" s="81"/>
      <c r="M465" s="49"/>
      <c r="N465" s="246" t="str">
        <f>IF(C465="","",'OPĆI DIO'!$C$1)</f>
        <v/>
      </c>
      <c r="O465" s="40" t="str">
        <f t="shared" si="78"/>
        <v/>
      </c>
      <c r="P465" s="40" t="str">
        <f t="shared" si="79"/>
        <v/>
      </c>
      <c r="Q465" s="40" t="str">
        <f t="shared" si="80"/>
        <v/>
      </c>
      <c r="R465" s="40" t="str">
        <f t="shared" si="81"/>
        <v/>
      </c>
      <c r="S465" s="40" t="str">
        <f t="shared" si="82"/>
        <v/>
      </c>
    </row>
    <row r="466" spans="1:19">
      <c r="A466" s="44" t="str">
        <f>IF(C466="","",VLOOKUP('OPĆI DIO'!$C$1,'OPĆI DIO'!$N$4:$W$137,10,FALSE))</f>
        <v/>
      </c>
      <c r="B466" s="44" t="str">
        <f>IF(C466="","",VLOOKUP('OPĆI DIO'!$C$1,'OPĆI DIO'!$N$4:$W$137,9,FALSE))</f>
        <v/>
      </c>
      <c r="C466" s="50"/>
      <c r="D466" s="45" t="str">
        <f t="shared" si="74"/>
        <v/>
      </c>
      <c r="E466" s="50"/>
      <c r="F466" s="45" t="str">
        <f t="shared" si="75"/>
        <v/>
      </c>
      <c r="G466" s="82"/>
      <c r="H466" s="45" t="str">
        <f t="shared" si="76"/>
        <v/>
      </c>
      <c r="I466" s="45" t="str">
        <f t="shared" si="77"/>
        <v/>
      </c>
      <c r="J466" s="81"/>
      <c r="K466" s="81"/>
      <c r="L466" s="81"/>
      <c r="M466" s="49"/>
      <c r="N466" s="246" t="str">
        <f>IF(C466="","",'OPĆI DIO'!$C$1)</f>
        <v/>
      </c>
      <c r="O466" s="40" t="str">
        <f t="shared" si="78"/>
        <v/>
      </c>
      <c r="P466" s="40" t="str">
        <f t="shared" si="79"/>
        <v/>
      </c>
      <c r="Q466" s="40" t="str">
        <f t="shared" si="80"/>
        <v/>
      </c>
      <c r="R466" s="40" t="str">
        <f t="shared" si="81"/>
        <v/>
      </c>
      <c r="S466" s="40" t="str">
        <f t="shared" si="82"/>
        <v/>
      </c>
    </row>
    <row r="467" spans="1:19">
      <c r="A467" s="44" t="str">
        <f>IF(C467="","",VLOOKUP('OPĆI DIO'!$C$1,'OPĆI DIO'!$N$4:$W$137,10,FALSE))</f>
        <v/>
      </c>
      <c r="B467" s="44" t="str">
        <f>IF(C467="","",VLOOKUP('OPĆI DIO'!$C$1,'OPĆI DIO'!$N$4:$W$137,9,FALSE))</f>
        <v/>
      </c>
      <c r="C467" s="50"/>
      <c r="D467" s="45" t="str">
        <f t="shared" si="74"/>
        <v/>
      </c>
      <c r="E467" s="50"/>
      <c r="F467" s="45" t="str">
        <f t="shared" si="75"/>
        <v/>
      </c>
      <c r="G467" s="82"/>
      <c r="H467" s="45" t="str">
        <f t="shared" si="76"/>
        <v/>
      </c>
      <c r="I467" s="45" t="str">
        <f t="shared" si="77"/>
        <v/>
      </c>
      <c r="J467" s="81"/>
      <c r="K467" s="81"/>
      <c r="L467" s="81"/>
      <c r="M467" s="49"/>
      <c r="N467" s="246" t="str">
        <f>IF(C467="","",'OPĆI DIO'!$C$1)</f>
        <v/>
      </c>
      <c r="O467" s="40" t="str">
        <f t="shared" si="78"/>
        <v/>
      </c>
      <c r="P467" s="40" t="str">
        <f t="shared" si="79"/>
        <v/>
      </c>
      <c r="Q467" s="40" t="str">
        <f t="shared" si="80"/>
        <v/>
      </c>
      <c r="R467" s="40" t="str">
        <f t="shared" si="81"/>
        <v/>
      </c>
      <c r="S467" s="40" t="str">
        <f t="shared" si="82"/>
        <v/>
      </c>
    </row>
    <row r="468" spans="1:19">
      <c r="A468" s="44" t="str">
        <f>IF(C468="","",VLOOKUP('OPĆI DIO'!$C$1,'OPĆI DIO'!$N$4:$W$137,10,FALSE))</f>
        <v/>
      </c>
      <c r="B468" s="44" t="str">
        <f>IF(C468="","",VLOOKUP('OPĆI DIO'!$C$1,'OPĆI DIO'!$N$4:$W$137,9,FALSE))</f>
        <v/>
      </c>
      <c r="C468" s="50"/>
      <c r="D468" s="45" t="str">
        <f t="shared" si="74"/>
        <v/>
      </c>
      <c r="E468" s="50"/>
      <c r="F468" s="45" t="str">
        <f t="shared" si="75"/>
        <v/>
      </c>
      <c r="G468" s="82"/>
      <c r="H468" s="45" t="str">
        <f t="shared" si="76"/>
        <v/>
      </c>
      <c r="I468" s="45" t="str">
        <f t="shared" si="77"/>
        <v/>
      </c>
      <c r="J468" s="81"/>
      <c r="K468" s="81"/>
      <c r="L468" s="81"/>
      <c r="M468" s="49"/>
      <c r="N468" s="246" t="str">
        <f>IF(C468="","",'OPĆI DIO'!$C$1)</f>
        <v/>
      </c>
      <c r="O468" s="40" t="str">
        <f t="shared" si="78"/>
        <v/>
      </c>
      <c r="P468" s="40" t="str">
        <f t="shared" si="79"/>
        <v/>
      </c>
      <c r="Q468" s="40" t="str">
        <f t="shared" si="80"/>
        <v/>
      </c>
      <c r="R468" s="40" t="str">
        <f t="shared" si="81"/>
        <v/>
      </c>
      <c r="S468" s="40" t="str">
        <f t="shared" si="82"/>
        <v/>
      </c>
    </row>
    <row r="469" spans="1:19">
      <c r="A469" s="44" t="str">
        <f>IF(C469="","",VLOOKUP('OPĆI DIO'!$C$1,'OPĆI DIO'!$N$4:$W$137,10,FALSE))</f>
        <v/>
      </c>
      <c r="B469" s="44" t="str">
        <f>IF(C469="","",VLOOKUP('OPĆI DIO'!$C$1,'OPĆI DIO'!$N$4:$W$137,9,FALSE))</f>
        <v/>
      </c>
      <c r="C469" s="50"/>
      <c r="D469" s="45" t="str">
        <f t="shared" si="74"/>
        <v/>
      </c>
      <c r="E469" s="50"/>
      <c r="F469" s="45" t="str">
        <f t="shared" si="75"/>
        <v/>
      </c>
      <c r="G469" s="82"/>
      <c r="H469" s="45" t="str">
        <f t="shared" si="76"/>
        <v/>
      </c>
      <c r="I469" s="45" t="str">
        <f t="shared" si="77"/>
        <v/>
      </c>
      <c r="J469" s="81"/>
      <c r="K469" s="81"/>
      <c r="L469" s="81"/>
      <c r="M469" s="49"/>
      <c r="N469" s="246" t="str">
        <f>IF(C469="","",'OPĆI DIO'!$C$1)</f>
        <v/>
      </c>
      <c r="O469" s="40" t="str">
        <f t="shared" si="78"/>
        <v/>
      </c>
      <c r="P469" s="40" t="str">
        <f t="shared" si="79"/>
        <v/>
      </c>
      <c r="Q469" s="40" t="str">
        <f t="shared" si="80"/>
        <v/>
      </c>
      <c r="R469" s="40" t="str">
        <f t="shared" si="81"/>
        <v/>
      </c>
      <c r="S469" s="40" t="str">
        <f t="shared" si="82"/>
        <v/>
      </c>
    </row>
    <row r="470" spans="1:19">
      <c r="A470" s="44" t="str">
        <f>IF(C470="","",VLOOKUP('OPĆI DIO'!$C$1,'OPĆI DIO'!$N$4:$W$137,10,FALSE))</f>
        <v/>
      </c>
      <c r="B470" s="44" t="str">
        <f>IF(C470="","",VLOOKUP('OPĆI DIO'!$C$1,'OPĆI DIO'!$N$4:$W$137,9,FALSE))</f>
        <v/>
      </c>
      <c r="C470" s="50"/>
      <c r="D470" s="45" t="str">
        <f t="shared" si="74"/>
        <v/>
      </c>
      <c r="E470" s="50"/>
      <c r="F470" s="45" t="str">
        <f t="shared" si="75"/>
        <v/>
      </c>
      <c r="G470" s="82"/>
      <c r="H470" s="45" t="str">
        <f t="shared" si="76"/>
        <v/>
      </c>
      <c r="I470" s="45" t="str">
        <f t="shared" si="77"/>
        <v/>
      </c>
      <c r="J470" s="81"/>
      <c r="K470" s="81"/>
      <c r="L470" s="81"/>
      <c r="M470" s="49"/>
      <c r="N470" s="246" t="str">
        <f>IF(C470="","",'OPĆI DIO'!$C$1)</f>
        <v/>
      </c>
      <c r="O470" s="40" t="str">
        <f t="shared" si="78"/>
        <v/>
      </c>
      <c r="P470" s="40" t="str">
        <f t="shared" si="79"/>
        <v/>
      </c>
      <c r="Q470" s="40" t="str">
        <f t="shared" si="80"/>
        <v/>
      </c>
      <c r="R470" s="40" t="str">
        <f t="shared" si="81"/>
        <v/>
      </c>
      <c r="S470" s="40" t="str">
        <f t="shared" si="82"/>
        <v/>
      </c>
    </row>
    <row r="471" spans="1:19">
      <c r="A471" s="44" t="str">
        <f>IF(C471="","",VLOOKUP('OPĆI DIO'!$C$1,'OPĆI DIO'!$N$4:$W$137,10,FALSE))</f>
        <v/>
      </c>
      <c r="B471" s="44" t="str">
        <f>IF(C471="","",VLOOKUP('OPĆI DIO'!$C$1,'OPĆI DIO'!$N$4:$W$137,9,FALSE))</f>
        <v/>
      </c>
      <c r="C471" s="50"/>
      <c r="D471" s="45" t="str">
        <f t="shared" si="74"/>
        <v/>
      </c>
      <c r="E471" s="50"/>
      <c r="F471" s="45" t="str">
        <f t="shared" si="75"/>
        <v/>
      </c>
      <c r="G471" s="82"/>
      <c r="H471" s="45" t="str">
        <f t="shared" si="76"/>
        <v/>
      </c>
      <c r="I471" s="45" t="str">
        <f t="shared" si="77"/>
        <v/>
      </c>
      <c r="J471" s="81"/>
      <c r="K471" s="81"/>
      <c r="L471" s="81"/>
      <c r="M471" s="49"/>
      <c r="N471" s="246" t="str">
        <f>IF(C471="","",'OPĆI DIO'!$C$1)</f>
        <v/>
      </c>
      <c r="O471" s="40" t="str">
        <f t="shared" si="78"/>
        <v/>
      </c>
      <c r="P471" s="40" t="str">
        <f t="shared" si="79"/>
        <v/>
      </c>
      <c r="Q471" s="40" t="str">
        <f t="shared" si="80"/>
        <v/>
      </c>
      <c r="R471" s="40" t="str">
        <f t="shared" si="81"/>
        <v/>
      </c>
      <c r="S471" s="40" t="str">
        <f t="shared" si="82"/>
        <v/>
      </c>
    </row>
    <row r="472" spans="1:19">
      <c r="A472" s="44" t="str">
        <f>IF(C472="","",VLOOKUP('OPĆI DIO'!$C$1,'OPĆI DIO'!$N$4:$W$137,10,FALSE))</f>
        <v/>
      </c>
      <c r="B472" s="44" t="str">
        <f>IF(C472="","",VLOOKUP('OPĆI DIO'!$C$1,'OPĆI DIO'!$N$4:$W$137,9,FALSE))</f>
        <v/>
      </c>
      <c r="C472" s="50"/>
      <c r="D472" s="45" t="str">
        <f t="shared" si="74"/>
        <v/>
      </c>
      <c r="E472" s="50"/>
      <c r="F472" s="45" t="str">
        <f t="shared" si="75"/>
        <v/>
      </c>
      <c r="G472" s="82"/>
      <c r="H472" s="45" t="str">
        <f t="shared" si="76"/>
        <v/>
      </c>
      <c r="I472" s="45" t="str">
        <f t="shared" si="77"/>
        <v/>
      </c>
      <c r="J472" s="81"/>
      <c r="K472" s="81"/>
      <c r="L472" s="81"/>
      <c r="M472" s="49"/>
      <c r="N472" s="246" t="str">
        <f>IF(C472="","",'OPĆI DIO'!$C$1)</f>
        <v/>
      </c>
      <c r="O472" s="40" t="str">
        <f t="shared" si="78"/>
        <v/>
      </c>
      <c r="P472" s="40" t="str">
        <f t="shared" si="79"/>
        <v/>
      </c>
      <c r="Q472" s="40" t="str">
        <f t="shared" si="80"/>
        <v/>
      </c>
      <c r="R472" s="40" t="str">
        <f t="shared" si="81"/>
        <v/>
      </c>
      <c r="S472" s="40" t="str">
        <f t="shared" si="82"/>
        <v/>
      </c>
    </row>
    <row r="473" spans="1:19">
      <c r="A473" s="44" t="str">
        <f>IF(C473="","",VLOOKUP('OPĆI DIO'!$C$1,'OPĆI DIO'!$N$4:$W$137,10,FALSE))</f>
        <v/>
      </c>
      <c r="B473" s="44" t="str">
        <f>IF(C473="","",VLOOKUP('OPĆI DIO'!$C$1,'OPĆI DIO'!$N$4:$W$137,9,FALSE))</f>
        <v/>
      </c>
      <c r="C473" s="50"/>
      <c r="D473" s="45" t="str">
        <f t="shared" si="74"/>
        <v/>
      </c>
      <c r="E473" s="50"/>
      <c r="F473" s="45" t="str">
        <f t="shared" si="75"/>
        <v/>
      </c>
      <c r="G473" s="82"/>
      <c r="H473" s="45" t="str">
        <f t="shared" si="76"/>
        <v/>
      </c>
      <c r="I473" s="45" t="str">
        <f t="shared" si="77"/>
        <v/>
      </c>
      <c r="J473" s="81"/>
      <c r="K473" s="81"/>
      <c r="L473" s="81"/>
      <c r="M473" s="49"/>
      <c r="N473" s="246" t="str">
        <f>IF(C473="","",'OPĆI DIO'!$C$1)</f>
        <v/>
      </c>
      <c r="O473" s="40" t="str">
        <f t="shared" si="78"/>
        <v/>
      </c>
      <c r="P473" s="40" t="str">
        <f t="shared" si="79"/>
        <v/>
      </c>
      <c r="Q473" s="40" t="str">
        <f t="shared" si="80"/>
        <v/>
      </c>
      <c r="R473" s="40" t="str">
        <f t="shared" si="81"/>
        <v/>
      </c>
      <c r="S473" s="40" t="str">
        <f t="shared" si="82"/>
        <v/>
      </c>
    </row>
    <row r="474" spans="1:19">
      <c r="A474" s="44" t="str">
        <f>IF(C474="","",VLOOKUP('OPĆI DIO'!$C$1,'OPĆI DIO'!$N$4:$W$137,10,FALSE))</f>
        <v/>
      </c>
      <c r="B474" s="44" t="str">
        <f>IF(C474="","",VLOOKUP('OPĆI DIO'!$C$1,'OPĆI DIO'!$N$4:$W$137,9,FALSE))</f>
        <v/>
      </c>
      <c r="C474" s="50"/>
      <c r="D474" s="45" t="str">
        <f t="shared" si="74"/>
        <v/>
      </c>
      <c r="E474" s="50"/>
      <c r="F474" s="45" t="str">
        <f t="shared" si="75"/>
        <v/>
      </c>
      <c r="G474" s="82"/>
      <c r="H474" s="45" t="str">
        <f t="shared" si="76"/>
        <v/>
      </c>
      <c r="I474" s="45" t="str">
        <f t="shared" si="77"/>
        <v/>
      </c>
      <c r="J474" s="81"/>
      <c r="K474" s="81"/>
      <c r="L474" s="81"/>
      <c r="M474" s="49"/>
      <c r="N474" s="246" t="str">
        <f>IF(C474="","",'OPĆI DIO'!$C$1)</f>
        <v/>
      </c>
      <c r="O474" s="40" t="str">
        <f t="shared" si="78"/>
        <v/>
      </c>
      <c r="P474" s="40" t="str">
        <f t="shared" si="79"/>
        <v/>
      </c>
      <c r="Q474" s="40" t="str">
        <f t="shared" si="80"/>
        <v/>
      </c>
      <c r="R474" s="40" t="str">
        <f t="shared" si="81"/>
        <v/>
      </c>
      <c r="S474" s="40" t="str">
        <f t="shared" si="82"/>
        <v/>
      </c>
    </row>
    <row r="475" spans="1:19">
      <c r="A475" s="44" t="str">
        <f>IF(C475="","",VLOOKUP('OPĆI DIO'!$C$1,'OPĆI DIO'!$N$4:$W$137,10,FALSE))</f>
        <v/>
      </c>
      <c r="B475" s="44" t="str">
        <f>IF(C475="","",VLOOKUP('OPĆI DIO'!$C$1,'OPĆI DIO'!$N$4:$W$137,9,FALSE))</f>
        <v/>
      </c>
      <c r="C475" s="50"/>
      <c r="D475" s="45" t="str">
        <f t="shared" si="74"/>
        <v/>
      </c>
      <c r="E475" s="50"/>
      <c r="F475" s="45" t="str">
        <f t="shared" si="75"/>
        <v/>
      </c>
      <c r="G475" s="82"/>
      <c r="H475" s="45" t="str">
        <f t="shared" si="76"/>
        <v/>
      </c>
      <c r="I475" s="45" t="str">
        <f t="shared" si="77"/>
        <v/>
      </c>
      <c r="J475" s="81"/>
      <c r="K475" s="81"/>
      <c r="L475" s="81"/>
      <c r="M475" s="49"/>
      <c r="N475" s="246" t="str">
        <f>IF(C475="","",'OPĆI DIO'!$C$1)</f>
        <v/>
      </c>
      <c r="O475" s="40" t="str">
        <f t="shared" si="78"/>
        <v/>
      </c>
      <c r="P475" s="40" t="str">
        <f t="shared" si="79"/>
        <v/>
      </c>
      <c r="Q475" s="40" t="str">
        <f t="shared" si="80"/>
        <v/>
      </c>
      <c r="R475" s="40" t="str">
        <f t="shared" si="81"/>
        <v/>
      </c>
      <c r="S475" s="40" t="str">
        <f t="shared" si="82"/>
        <v/>
      </c>
    </row>
    <row r="476" spans="1:19">
      <c r="A476" s="44" t="str">
        <f>IF(C476="","",VLOOKUP('OPĆI DIO'!$C$1,'OPĆI DIO'!$N$4:$W$137,10,FALSE))</f>
        <v/>
      </c>
      <c r="B476" s="44" t="str">
        <f>IF(C476="","",VLOOKUP('OPĆI DIO'!$C$1,'OPĆI DIO'!$N$4:$W$137,9,FALSE))</f>
        <v/>
      </c>
      <c r="C476" s="50"/>
      <c r="D476" s="45" t="str">
        <f t="shared" si="74"/>
        <v/>
      </c>
      <c r="E476" s="50"/>
      <c r="F476" s="45" t="str">
        <f t="shared" si="75"/>
        <v/>
      </c>
      <c r="G476" s="82"/>
      <c r="H476" s="45" t="str">
        <f t="shared" si="76"/>
        <v/>
      </c>
      <c r="I476" s="45" t="str">
        <f t="shared" si="77"/>
        <v/>
      </c>
      <c r="J476" s="81"/>
      <c r="K476" s="81"/>
      <c r="L476" s="81"/>
      <c r="M476" s="49"/>
      <c r="N476" s="246" t="str">
        <f>IF(C476="","",'OPĆI DIO'!$C$1)</f>
        <v/>
      </c>
      <c r="O476" s="40" t="str">
        <f t="shared" si="78"/>
        <v/>
      </c>
      <c r="P476" s="40" t="str">
        <f t="shared" si="79"/>
        <v/>
      </c>
      <c r="Q476" s="40" t="str">
        <f t="shared" si="80"/>
        <v/>
      </c>
      <c r="R476" s="40" t="str">
        <f t="shared" si="81"/>
        <v/>
      </c>
      <c r="S476" s="40" t="str">
        <f t="shared" si="82"/>
        <v/>
      </c>
    </row>
    <row r="477" spans="1:19">
      <c r="A477" s="44" t="str">
        <f>IF(C477="","",VLOOKUP('OPĆI DIO'!$C$1,'OPĆI DIO'!$N$4:$W$137,10,FALSE))</f>
        <v/>
      </c>
      <c r="B477" s="44" t="str">
        <f>IF(C477="","",VLOOKUP('OPĆI DIO'!$C$1,'OPĆI DIO'!$N$4:$W$137,9,FALSE))</f>
        <v/>
      </c>
      <c r="C477" s="50"/>
      <c r="D477" s="45" t="str">
        <f t="shared" si="74"/>
        <v/>
      </c>
      <c r="E477" s="50"/>
      <c r="F477" s="45" t="str">
        <f t="shared" si="75"/>
        <v/>
      </c>
      <c r="G477" s="82"/>
      <c r="H477" s="45" t="str">
        <f t="shared" si="76"/>
        <v/>
      </c>
      <c r="I477" s="45" t="str">
        <f t="shared" si="77"/>
        <v/>
      </c>
      <c r="J477" s="81"/>
      <c r="K477" s="81"/>
      <c r="L477" s="81"/>
      <c r="M477" s="49"/>
      <c r="N477" s="246" t="str">
        <f>IF(C477="","",'OPĆI DIO'!$C$1)</f>
        <v/>
      </c>
      <c r="O477" s="40" t="str">
        <f t="shared" si="78"/>
        <v/>
      </c>
      <c r="P477" s="40" t="str">
        <f t="shared" si="79"/>
        <v/>
      </c>
      <c r="Q477" s="40" t="str">
        <f t="shared" si="80"/>
        <v/>
      </c>
      <c r="R477" s="40" t="str">
        <f t="shared" si="81"/>
        <v/>
      </c>
      <c r="S477" s="40" t="str">
        <f t="shared" si="82"/>
        <v/>
      </c>
    </row>
    <row r="478" spans="1:19">
      <c r="A478" s="44" t="str">
        <f>IF(C478="","",VLOOKUP('OPĆI DIO'!$C$1,'OPĆI DIO'!$N$4:$W$137,10,FALSE))</f>
        <v/>
      </c>
      <c r="B478" s="44" t="str">
        <f>IF(C478="","",VLOOKUP('OPĆI DIO'!$C$1,'OPĆI DIO'!$N$4:$W$137,9,FALSE))</f>
        <v/>
      </c>
      <c r="C478" s="50"/>
      <c r="D478" s="45" t="str">
        <f t="shared" si="74"/>
        <v/>
      </c>
      <c r="E478" s="50"/>
      <c r="F478" s="45" t="str">
        <f t="shared" si="75"/>
        <v/>
      </c>
      <c r="G478" s="82"/>
      <c r="H478" s="45" t="str">
        <f t="shared" si="76"/>
        <v/>
      </c>
      <c r="I478" s="45" t="str">
        <f t="shared" si="77"/>
        <v/>
      </c>
      <c r="J478" s="81"/>
      <c r="K478" s="81"/>
      <c r="L478" s="81"/>
      <c r="M478" s="49"/>
      <c r="N478" s="246" t="str">
        <f>IF(C478="","",'OPĆI DIO'!$C$1)</f>
        <v/>
      </c>
      <c r="O478" s="40" t="str">
        <f t="shared" si="78"/>
        <v/>
      </c>
      <c r="P478" s="40" t="str">
        <f t="shared" si="79"/>
        <v/>
      </c>
      <c r="Q478" s="40" t="str">
        <f t="shared" si="80"/>
        <v/>
      </c>
      <c r="R478" s="40" t="str">
        <f t="shared" si="81"/>
        <v/>
      </c>
      <c r="S478" s="40" t="str">
        <f t="shared" si="82"/>
        <v/>
      </c>
    </row>
    <row r="479" spans="1:19">
      <c r="A479" s="44" t="str">
        <f>IF(C479="","",VLOOKUP('OPĆI DIO'!$C$1,'OPĆI DIO'!$N$4:$W$137,10,FALSE))</f>
        <v/>
      </c>
      <c r="B479" s="44" t="str">
        <f>IF(C479="","",VLOOKUP('OPĆI DIO'!$C$1,'OPĆI DIO'!$N$4:$W$137,9,FALSE))</f>
        <v/>
      </c>
      <c r="C479" s="50"/>
      <c r="D479" s="45" t="str">
        <f t="shared" si="74"/>
        <v/>
      </c>
      <c r="E479" s="50"/>
      <c r="F479" s="45" t="str">
        <f t="shared" si="75"/>
        <v/>
      </c>
      <c r="G479" s="82"/>
      <c r="H479" s="45" t="str">
        <f t="shared" si="76"/>
        <v/>
      </c>
      <c r="I479" s="45" t="str">
        <f t="shared" si="77"/>
        <v/>
      </c>
      <c r="J479" s="81"/>
      <c r="K479" s="81"/>
      <c r="L479" s="81"/>
      <c r="M479" s="49"/>
      <c r="N479" s="246" t="str">
        <f>IF(C479="","",'OPĆI DIO'!$C$1)</f>
        <v/>
      </c>
      <c r="O479" s="40" t="str">
        <f t="shared" si="78"/>
        <v/>
      </c>
      <c r="P479" s="40" t="str">
        <f t="shared" si="79"/>
        <v/>
      </c>
      <c r="Q479" s="40" t="str">
        <f t="shared" si="80"/>
        <v/>
      </c>
      <c r="R479" s="40" t="str">
        <f t="shared" si="81"/>
        <v/>
      </c>
      <c r="S479" s="40" t="str">
        <f t="shared" si="82"/>
        <v/>
      </c>
    </row>
    <row r="480" spans="1:19">
      <c r="A480" s="44" t="str">
        <f>IF(C480="","",VLOOKUP('OPĆI DIO'!$C$1,'OPĆI DIO'!$N$4:$W$137,10,FALSE))</f>
        <v/>
      </c>
      <c r="B480" s="44" t="str">
        <f>IF(C480="","",VLOOKUP('OPĆI DIO'!$C$1,'OPĆI DIO'!$N$4:$W$137,9,FALSE))</f>
        <v/>
      </c>
      <c r="C480" s="50"/>
      <c r="D480" s="45" t="str">
        <f t="shared" si="74"/>
        <v/>
      </c>
      <c r="E480" s="50"/>
      <c r="F480" s="45" t="str">
        <f t="shared" si="75"/>
        <v/>
      </c>
      <c r="G480" s="82"/>
      <c r="H480" s="45" t="str">
        <f t="shared" si="76"/>
        <v/>
      </c>
      <c r="I480" s="45" t="str">
        <f t="shared" si="77"/>
        <v/>
      </c>
      <c r="J480" s="81"/>
      <c r="K480" s="81"/>
      <c r="L480" s="81"/>
      <c r="M480" s="49"/>
      <c r="N480" s="246" t="str">
        <f>IF(C480="","",'OPĆI DIO'!$C$1)</f>
        <v/>
      </c>
      <c r="O480" s="40" t="str">
        <f t="shared" si="78"/>
        <v/>
      </c>
      <c r="P480" s="40" t="str">
        <f t="shared" si="79"/>
        <v/>
      </c>
      <c r="Q480" s="40" t="str">
        <f t="shared" si="80"/>
        <v/>
      </c>
      <c r="R480" s="40" t="str">
        <f t="shared" si="81"/>
        <v/>
      </c>
      <c r="S480" s="40" t="str">
        <f t="shared" si="82"/>
        <v/>
      </c>
    </row>
    <row r="481" spans="1:19">
      <c r="A481" s="44" t="str">
        <f>IF(C481="","",VLOOKUP('OPĆI DIO'!$C$1,'OPĆI DIO'!$N$4:$W$137,10,FALSE))</f>
        <v/>
      </c>
      <c r="B481" s="44" t="str">
        <f>IF(C481="","",VLOOKUP('OPĆI DIO'!$C$1,'OPĆI DIO'!$N$4:$W$137,9,FALSE))</f>
        <v/>
      </c>
      <c r="C481" s="50"/>
      <c r="D481" s="45" t="str">
        <f t="shared" si="74"/>
        <v/>
      </c>
      <c r="E481" s="50"/>
      <c r="F481" s="45" t="str">
        <f t="shared" si="75"/>
        <v/>
      </c>
      <c r="G481" s="82"/>
      <c r="H481" s="45" t="str">
        <f t="shared" si="76"/>
        <v/>
      </c>
      <c r="I481" s="45" t="str">
        <f t="shared" si="77"/>
        <v/>
      </c>
      <c r="J481" s="81"/>
      <c r="K481" s="81"/>
      <c r="L481" s="81"/>
      <c r="M481" s="49"/>
      <c r="N481" s="246" t="str">
        <f>IF(C481="","",'OPĆI DIO'!$C$1)</f>
        <v/>
      </c>
      <c r="O481" s="40" t="str">
        <f t="shared" si="78"/>
        <v/>
      </c>
      <c r="P481" s="40" t="str">
        <f t="shared" si="79"/>
        <v/>
      </c>
      <c r="Q481" s="40" t="str">
        <f t="shared" si="80"/>
        <v/>
      </c>
      <c r="R481" s="40" t="str">
        <f t="shared" si="81"/>
        <v/>
      </c>
      <c r="S481" s="40" t="str">
        <f t="shared" si="82"/>
        <v/>
      </c>
    </row>
    <row r="482" spans="1:19">
      <c r="A482" s="44" t="str">
        <f>IF(C482="","",VLOOKUP('OPĆI DIO'!$C$1,'OPĆI DIO'!$N$4:$W$137,10,FALSE))</f>
        <v/>
      </c>
      <c r="B482" s="44" t="str">
        <f>IF(C482="","",VLOOKUP('OPĆI DIO'!$C$1,'OPĆI DIO'!$N$4:$W$137,9,FALSE))</f>
        <v/>
      </c>
      <c r="C482" s="50"/>
      <c r="D482" s="45" t="str">
        <f t="shared" si="74"/>
        <v/>
      </c>
      <c r="E482" s="50"/>
      <c r="F482" s="45" t="str">
        <f t="shared" si="75"/>
        <v/>
      </c>
      <c r="G482" s="82"/>
      <c r="H482" s="45" t="str">
        <f t="shared" si="76"/>
        <v/>
      </c>
      <c r="I482" s="45" t="str">
        <f t="shared" si="77"/>
        <v/>
      </c>
      <c r="J482" s="81"/>
      <c r="K482" s="81"/>
      <c r="L482" s="81"/>
      <c r="M482" s="49"/>
      <c r="N482" s="246" t="str">
        <f>IF(C482="","",'OPĆI DIO'!$C$1)</f>
        <v/>
      </c>
      <c r="O482" s="40" t="str">
        <f t="shared" si="78"/>
        <v/>
      </c>
      <c r="P482" s="40" t="str">
        <f t="shared" si="79"/>
        <v/>
      </c>
      <c r="Q482" s="40" t="str">
        <f t="shared" si="80"/>
        <v/>
      </c>
      <c r="R482" s="40" t="str">
        <f t="shared" si="81"/>
        <v/>
      </c>
      <c r="S482" s="40" t="str">
        <f t="shared" si="82"/>
        <v/>
      </c>
    </row>
    <row r="483" spans="1:19">
      <c r="A483" s="44" t="str">
        <f>IF(C483="","",VLOOKUP('OPĆI DIO'!$C$1,'OPĆI DIO'!$N$4:$W$137,10,FALSE))</f>
        <v/>
      </c>
      <c r="B483" s="44" t="str">
        <f>IF(C483="","",VLOOKUP('OPĆI DIO'!$C$1,'OPĆI DIO'!$N$4:$W$137,9,FALSE))</f>
        <v/>
      </c>
      <c r="C483" s="50"/>
      <c r="D483" s="45" t="str">
        <f t="shared" si="74"/>
        <v/>
      </c>
      <c r="E483" s="50"/>
      <c r="F483" s="45" t="str">
        <f t="shared" si="75"/>
        <v/>
      </c>
      <c r="G483" s="82"/>
      <c r="H483" s="45" t="str">
        <f t="shared" si="76"/>
        <v/>
      </c>
      <c r="I483" s="45" t="str">
        <f t="shared" si="77"/>
        <v/>
      </c>
      <c r="J483" s="81"/>
      <c r="K483" s="81"/>
      <c r="L483" s="81"/>
      <c r="M483" s="49"/>
      <c r="N483" s="246" t="str">
        <f>IF(C483="","",'OPĆI DIO'!$C$1)</f>
        <v/>
      </c>
      <c r="O483" s="40" t="str">
        <f t="shared" si="78"/>
        <v/>
      </c>
      <c r="P483" s="40" t="str">
        <f t="shared" si="79"/>
        <v/>
      </c>
      <c r="Q483" s="40" t="str">
        <f t="shared" si="80"/>
        <v/>
      </c>
      <c r="R483" s="40" t="str">
        <f t="shared" si="81"/>
        <v/>
      </c>
      <c r="S483" s="40" t="str">
        <f t="shared" si="82"/>
        <v/>
      </c>
    </row>
    <row r="484" spans="1:19">
      <c r="A484" s="44" t="str">
        <f>IF(C484="","",VLOOKUP('OPĆI DIO'!$C$1,'OPĆI DIO'!$N$4:$W$137,10,FALSE))</f>
        <v/>
      </c>
      <c r="B484" s="44" t="str">
        <f>IF(C484="","",VLOOKUP('OPĆI DIO'!$C$1,'OPĆI DIO'!$N$4:$W$137,9,FALSE))</f>
        <v/>
      </c>
      <c r="C484" s="50"/>
      <c r="D484" s="45" t="str">
        <f t="shared" si="74"/>
        <v/>
      </c>
      <c r="E484" s="50"/>
      <c r="F484" s="45" t="str">
        <f t="shared" si="75"/>
        <v/>
      </c>
      <c r="G484" s="82"/>
      <c r="H484" s="45" t="str">
        <f t="shared" si="76"/>
        <v/>
      </c>
      <c r="I484" s="45" t="str">
        <f t="shared" si="77"/>
        <v/>
      </c>
      <c r="J484" s="81"/>
      <c r="K484" s="81"/>
      <c r="L484" s="81"/>
      <c r="M484" s="49"/>
      <c r="N484" s="246" t="str">
        <f>IF(C484="","",'OPĆI DIO'!$C$1)</f>
        <v/>
      </c>
      <c r="O484" s="40" t="str">
        <f t="shared" si="78"/>
        <v/>
      </c>
      <c r="P484" s="40" t="str">
        <f t="shared" si="79"/>
        <v/>
      </c>
      <c r="Q484" s="40" t="str">
        <f t="shared" si="80"/>
        <v/>
      </c>
      <c r="R484" s="40" t="str">
        <f t="shared" si="81"/>
        <v/>
      </c>
      <c r="S484" s="40" t="str">
        <f t="shared" si="82"/>
        <v/>
      </c>
    </row>
    <row r="485" spans="1:19">
      <c r="A485" s="44" t="str">
        <f>IF(C485="","",VLOOKUP('OPĆI DIO'!$C$1,'OPĆI DIO'!$N$4:$W$137,10,FALSE))</f>
        <v/>
      </c>
      <c r="B485" s="44" t="str">
        <f>IF(C485="","",VLOOKUP('OPĆI DIO'!$C$1,'OPĆI DIO'!$N$4:$W$137,9,FALSE))</f>
        <v/>
      </c>
      <c r="C485" s="50"/>
      <c r="D485" s="45" t="str">
        <f t="shared" si="74"/>
        <v/>
      </c>
      <c r="E485" s="50"/>
      <c r="F485" s="45" t="str">
        <f t="shared" si="75"/>
        <v/>
      </c>
      <c r="G485" s="82"/>
      <c r="H485" s="45" t="str">
        <f t="shared" si="76"/>
        <v/>
      </c>
      <c r="I485" s="45" t="str">
        <f t="shared" si="77"/>
        <v/>
      </c>
      <c r="J485" s="81"/>
      <c r="K485" s="81"/>
      <c r="L485" s="81"/>
      <c r="M485" s="49"/>
      <c r="N485" s="246" t="str">
        <f>IF(C485="","",'OPĆI DIO'!$C$1)</f>
        <v/>
      </c>
      <c r="O485" s="40" t="str">
        <f t="shared" si="78"/>
        <v/>
      </c>
      <c r="P485" s="40" t="str">
        <f t="shared" si="79"/>
        <v/>
      </c>
      <c r="Q485" s="40" t="str">
        <f t="shared" si="80"/>
        <v/>
      </c>
      <c r="R485" s="40" t="str">
        <f t="shared" si="81"/>
        <v/>
      </c>
      <c r="S485" s="40" t="str">
        <f t="shared" si="82"/>
        <v/>
      </c>
    </row>
    <row r="486" spans="1:19">
      <c r="A486" s="44" t="str">
        <f>IF(C486="","",VLOOKUP('OPĆI DIO'!$C$1,'OPĆI DIO'!$N$4:$W$137,10,FALSE))</f>
        <v/>
      </c>
      <c r="B486" s="44" t="str">
        <f>IF(C486="","",VLOOKUP('OPĆI DIO'!$C$1,'OPĆI DIO'!$N$4:$W$137,9,FALSE))</f>
        <v/>
      </c>
      <c r="C486" s="50"/>
      <c r="D486" s="45" t="str">
        <f t="shared" si="74"/>
        <v/>
      </c>
      <c r="E486" s="50"/>
      <c r="F486" s="45" t="str">
        <f t="shared" si="75"/>
        <v/>
      </c>
      <c r="G486" s="82"/>
      <c r="H486" s="45" t="str">
        <f t="shared" si="76"/>
        <v/>
      </c>
      <c r="I486" s="45" t="str">
        <f t="shared" si="77"/>
        <v/>
      </c>
      <c r="J486" s="81"/>
      <c r="K486" s="81"/>
      <c r="L486" s="81"/>
      <c r="M486" s="49"/>
      <c r="N486" s="246" t="str">
        <f>IF(C486="","",'OPĆI DIO'!$C$1)</f>
        <v/>
      </c>
      <c r="O486" s="40" t="str">
        <f t="shared" si="78"/>
        <v/>
      </c>
      <c r="P486" s="40" t="str">
        <f t="shared" si="79"/>
        <v/>
      </c>
      <c r="Q486" s="40" t="str">
        <f t="shared" si="80"/>
        <v/>
      </c>
      <c r="R486" s="40" t="str">
        <f t="shared" si="81"/>
        <v/>
      </c>
      <c r="S486" s="40" t="str">
        <f t="shared" si="82"/>
        <v/>
      </c>
    </row>
    <row r="487" spans="1:19">
      <c r="A487" s="44" t="str">
        <f>IF(C487="","",VLOOKUP('OPĆI DIO'!$C$1,'OPĆI DIO'!$N$4:$W$137,10,FALSE))</f>
        <v/>
      </c>
      <c r="B487" s="44" t="str">
        <f>IF(C487="","",VLOOKUP('OPĆI DIO'!$C$1,'OPĆI DIO'!$N$4:$W$137,9,FALSE))</f>
        <v/>
      </c>
      <c r="C487" s="50"/>
      <c r="D487" s="45" t="str">
        <f t="shared" si="74"/>
        <v/>
      </c>
      <c r="E487" s="50"/>
      <c r="F487" s="45" t="str">
        <f t="shared" si="75"/>
        <v/>
      </c>
      <c r="G487" s="82"/>
      <c r="H487" s="45" t="str">
        <f t="shared" si="76"/>
        <v/>
      </c>
      <c r="I487" s="45" t="str">
        <f t="shared" si="77"/>
        <v/>
      </c>
      <c r="J487" s="81"/>
      <c r="K487" s="81"/>
      <c r="L487" s="81"/>
      <c r="M487" s="49"/>
      <c r="N487" s="246" t="str">
        <f>IF(C487="","",'OPĆI DIO'!$C$1)</f>
        <v/>
      </c>
      <c r="O487" s="40" t="str">
        <f t="shared" si="78"/>
        <v/>
      </c>
      <c r="P487" s="40" t="str">
        <f t="shared" si="79"/>
        <v/>
      </c>
      <c r="Q487" s="40" t="str">
        <f t="shared" si="80"/>
        <v/>
      </c>
      <c r="R487" s="40" t="str">
        <f t="shared" si="81"/>
        <v/>
      </c>
      <c r="S487" s="40" t="str">
        <f t="shared" si="82"/>
        <v/>
      </c>
    </row>
    <row r="488" spans="1:19">
      <c r="A488" s="44" t="str">
        <f>IF(C488="","",VLOOKUP('OPĆI DIO'!$C$1,'OPĆI DIO'!$N$4:$W$137,10,FALSE))</f>
        <v/>
      </c>
      <c r="B488" s="44" t="str">
        <f>IF(C488="","",VLOOKUP('OPĆI DIO'!$C$1,'OPĆI DIO'!$N$4:$W$137,9,FALSE))</f>
        <v/>
      </c>
      <c r="C488" s="50"/>
      <c r="D488" s="45" t="str">
        <f t="shared" si="74"/>
        <v/>
      </c>
      <c r="E488" s="50"/>
      <c r="F488" s="45" t="str">
        <f t="shared" si="75"/>
        <v/>
      </c>
      <c r="G488" s="82"/>
      <c r="H488" s="45" t="str">
        <f t="shared" si="76"/>
        <v/>
      </c>
      <c r="I488" s="45" t="str">
        <f t="shared" si="77"/>
        <v/>
      </c>
      <c r="J488" s="81"/>
      <c r="K488" s="81"/>
      <c r="L488" s="81"/>
      <c r="M488" s="49"/>
      <c r="N488" s="246" t="str">
        <f>IF(C488="","",'OPĆI DIO'!$C$1)</f>
        <v/>
      </c>
      <c r="O488" s="40" t="str">
        <f t="shared" si="78"/>
        <v/>
      </c>
      <c r="P488" s="40" t="str">
        <f t="shared" si="79"/>
        <v/>
      </c>
      <c r="Q488" s="40" t="str">
        <f t="shared" si="80"/>
        <v/>
      </c>
      <c r="R488" s="40" t="str">
        <f t="shared" si="81"/>
        <v/>
      </c>
      <c r="S488" s="40" t="str">
        <f t="shared" si="82"/>
        <v/>
      </c>
    </row>
    <row r="489" spans="1:19">
      <c r="A489" s="44" t="str">
        <f>IF(C489="","",VLOOKUP('OPĆI DIO'!$C$1,'OPĆI DIO'!$N$4:$W$137,10,FALSE))</f>
        <v/>
      </c>
      <c r="B489" s="44" t="str">
        <f>IF(C489="","",VLOOKUP('OPĆI DIO'!$C$1,'OPĆI DIO'!$N$4:$W$137,9,FALSE))</f>
        <v/>
      </c>
      <c r="C489" s="50"/>
      <c r="D489" s="45" t="str">
        <f t="shared" si="74"/>
        <v/>
      </c>
      <c r="E489" s="50"/>
      <c r="F489" s="45" t="str">
        <f t="shared" si="75"/>
        <v/>
      </c>
      <c r="G489" s="82"/>
      <c r="H489" s="45" t="str">
        <f t="shared" si="76"/>
        <v/>
      </c>
      <c r="I489" s="45" t="str">
        <f t="shared" si="77"/>
        <v/>
      </c>
      <c r="J489" s="81"/>
      <c r="K489" s="81"/>
      <c r="L489" s="81"/>
      <c r="M489" s="49"/>
      <c r="N489" s="246" t="str">
        <f>IF(C489="","",'OPĆI DIO'!$C$1)</f>
        <v/>
      </c>
      <c r="O489" s="40" t="str">
        <f t="shared" si="78"/>
        <v/>
      </c>
      <c r="P489" s="40" t="str">
        <f t="shared" si="79"/>
        <v/>
      </c>
      <c r="Q489" s="40" t="str">
        <f t="shared" si="80"/>
        <v/>
      </c>
      <c r="R489" s="40" t="str">
        <f t="shared" si="81"/>
        <v/>
      </c>
      <c r="S489" s="40" t="str">
        <f t="shared" si="82"/>
        <v/>
      </c>
    </row>
    <row r="490" spans="1:19">
      <c r="A490" s="44" t="str">
        <f>IF(C490="","",VLOOKUP('OPĆI DIO'!$C$1,'OPĆI DIO'!$N$4:$W$137,10,FALSE))</f>
        <v/>
      </c>
      <c r="B490" s="44" t="str">
        <f>IF(C490="","",VLOOKUP('OPĆI DIO'!$C$1,'OPĆI DIO'!$N$4:$W$137,9,FALSE))</f>
        <v/>
      </c>
      <c r="C490" s="50"/>
      <c r="D490" s="45" t="str">
        <f t="shared" si="74"/>
        <v/>
      </c>
      <c r="E490" s="50"/>
      <c r="F490" s="45" t="str">
        <f t="shared" si="75"/>
        <v/>
      </c>
      <c r="G490" s="82"/>
      <c r="H490" s="45" t="str">
        <f t="shared" si="76"/>
        <v/>
      </c>
      <c r="I490" s="45" t="str">
        <f t="shared" si="77"/>
        <v/>
      </c>
      <c r="J490" s="81"/>
      <c r="K490" s="81"/>
      <c r="L490" s="81"/>
      <c r="M490" s="49"/>
      <c r="N490" s="246" t="str">
        <f>IF(C490="","",'OPĆI DIO'!$C$1)</f>
        <v/>
      </c>
      <c r="O490" s="40" t="str">
        <f t="shared" si="78"/>
        <v/>
      </c>
      <c r="P490" s="40" t="str">
        <f t="shared" si="79"/>
        <v/>
      </c>
      <c r="Q490" s="40" t="str">
        <f t="shared" si="80"/>
        <v/>
      </c>
      <c r="R490" s="40" t="str">
        <f t="shared" si="81"/>
        <v/>
      </c>
      <c r="S490" s="40" t="str">
        <f t="shared" si="82"/>
        <v/>
      </c>
    </row>
    <row r="491" spans="1:19">
      <c r="A491" s="44" t="str">
        <f>IF(C491="","",VLOOKUP('OPĆI DIO'!$C$1,'OPĆI DIO'!$N$4:$W$137,10,FALSE))</f>
        <v/>
      </c>
      <c r="B491" s="44" t="str">
        <f>IF(C491="","",VLOOKUP('OPĆI DIO'!$C$1,'OPĆI DIO'!$N$4:$W$137,9,FALSE))</f>
        <v/>
      </c>
      <c r="C491" s="50"/>
      <c r="D491" s="45" t="str">
        <f t="shared" si="74"/>
        <v/>
      </c>
      <c r="E491" s="50"/>
      <c r="F491" s="45" t="str">
        <f t="shared" si="75"/>
        <v/>
      </c>
      <c r="G491" s="82"/>
      <c r="H491" s="45" t="str">
        <f t="shared" si="76"/>
        <v/>
      </c>
      <c r="I491" s="45" t="str">
        <f t="shared" si="77"/>
        <v/>
      </c>
      <c r="J491" s="81"/>
      <c r="K491" s="81"/>
      <c r="L491" s="81"/>
      <c r="M491" s="49"/>
      <c r="N491" s="246" t="str">
        <f>IF(C491="","",'OPĆI DIO'!$C$1)</f>
        <v/>
      </c>
      <c r="O491" s="40" t="str">
        <f t="shared" si="78"/>
        <v/>
      </c>
      <c r="P491" s="40" t="str">
        <f t="shared" si="79"/>
        <v/>
      </c>
      <c r="Q491" s="40" t="str">
        <f t="shared" si="80"/>
        <v/>
      </c>
      <c r="R491" s="40" t="str">
        <f t="shared" si="81"/>
        <v/>
      </c>
      <c r="S491" s="40" t="str">
        <f t="shared" si="82"/>
        <v/>
      </c>
    </row>
    <row r="492" spans="1:19">
      <c r="A492" s="44" t="str">
        <f>IF(C492="","",VLOOKUP('OPĆI DIO'!$C$1,'OPĆI DIO'!$N$4:$W$137,10,FALSE))</f>
        <v/>
      </c>
      <c r="B492" s="44" t="str">
        <f>IF(C492="","",VLOOKUP('OPĆI DIO'!$C$1,'OPĆI DIO'!$N$4:$W$137,9,FALSE))</f>
        <v/>
      </c>
      <c r="C492" s="50"/>
      <c r="D492" s="45" t="str">
        <f t="shared" si="74"/>
        <v/>
      </c>
      <c r="E492" s="50"/>
      <c r="F492" s="45" t="str">
        <f t="shared" si="75"/>
        <v/>
      </c>
      <c r="G492" s="82"/>
      <c r="H492" s="45" t="str">
        <f t="shared" si="76"/>
        <v/>
      </c>
      <c r="I492" s="45" t="str">
        <f t="shared" si="77"/>
        <v/>
      </c>
      <c r="J492" s="81"/>
      <c r="K492" s="81"/>
      <c r="L492" s="81"/>
      <c r="M492" s="49"/>
      <c r="N492" s="246" t="str">
        <f>IF(C492="","",'OPĆI DIO'!$C$1)</f>
        <v/>
      </c>
      <c r="O492" s="40" t="str">
        <f t="shared" si="78"/>
        <v/>
      </c>
      <c r="P492" s="40" t="str">
        <f t="shared" si="79"/>
        <v/>
      </c>
      <c r="Q492" s="40" t="str">
        <f t="shared" si="80"/>
        <v/>
      </c>
      <c r="R492" s="40" t="str">
        <f t="shared" si="81"/>
        <v/>
      </c>
      <c r="S492" s="40" t="str">
        <f t="shared" si="82"/>
        <v/>
      </c>
    </row>
    <row r="493" spans="1:19">
      <c r="A493" s="44" t="str">
        <f>IF(C493="","",VLOOKUP('OPĆI DIO'!$C$1,'OPĆI DIO'!$N$4:$W$137,10,FALSE))</f>
        <v/>
      </c>
      <c r="B493" s="44" t="str">
        <f>IF(C493="","",VLOOKUP('OPĆI DIO'!$C$1,'OPĆI DIO'!$N$4:$W$137,9,FALSE))</f>
        <v/>
      </c>
      <c r="C493" s="50"/>
      <c r="D493" s="45" t="str">
        <f t="shared" si="74"/>
        <v/>
      </c>
      <c r="E493" s="50"/>
      <c r="F493" s="45" t="str">
        <f t="shared" si="75"/>
        <v/>
      </c>
      <c r="G493" s="82"/>
      <c r="H493" s="45" t="str">
        <f t="shared" si="76"/>
        <v/>
      </c>
      <c r="I493" s="45" t="str">
        <f t="shared" si="77"/>
        <v/>
      </c>
      <c r="J493" s="81"/>
      <c r="K493" s="81"/>
      <c r="L493" s="81"/>
      <c r="M493" s="49"/>
      <c r="N493" s="246" t="str">
        <f>IF(C493="","",'OPĆI DIO'!$C$1)</f>
        <v/>
      </c>
      <c r="O493" s="40" t="str">
        <f t="shared" si="78"/>
        <v/>
      </c>
      <c r="P493" s="40" t="str">
        <f t="shared" si="79"/>
        <v/>
      </c>
      <c r="Q493" s="40" t="str">
        <f t="shared" si="80"/>
        <v/>
      </c>
      <c r="R493" s="40" t="str">
        <f t="shared" si="81"/>
        <v/>
      </c>
      <c r="S493" s="40" t="str">
        <f t="shared" si="82"/>
        <v/>
      </c>
    </row>
    <row r="494" spans="1:19">
      <c r="A494" s="44" t="str">
        <f>IF(C494="","",VLOOKUP('OPĆI DIO'!$C$1,'OPĆI DIO'!$N$4:$W$137,10,FALSE))</f>
        <v/>
      </c>
      <c r="B494" s="44" t="str">
        <f>IF(C494="","",VLOOKUP('OPĆI DIO'!$C$1,'OPĆI DIO'!$N$4:$W$137,9,FALSE))</f>
        <v/>
      </c>
      <c r="C494" s="50"/>
      <c r="D494" s="45" t="str">
        <f t="shared" si="74"/>
        <v/>
      </c>
      <c r="E494" s="50"/>
      <c r="F494" s="45" t="str">
        <f t="shared" si="75"/>
        <v/>
      </c>
      <c r="G494" s="82"/>
      <c r="H494" s="45" t="str">
        <f t="shared" si="76"/>
        <v/>
      </c>
      <c r="I494" s="45" t="str">
        <f t="shared" si="77"/>
        <v/>
      </c>
      <c r="J494" s="81"/>
      <c r="K494" s="81"/>
      <c r="L494" s="81"/>
      <c r="M494" s="49"/>
      <c r="N494" s="246" t="str">
        <f>IF(C494="","",'OPĆI DIO'!$C$1)</f>
        <v/>
      </c>
      <c r="O494" s="40" t="str">
        <f t="shared" si="78"/>
        <v/>
      </c>
      <c r="P494" s="40" t="str">
        <f t="shared" si="79"/>
        <v/>
      </c>
      <c r="Q494" s="40" t="str">
        <f t="shared" si="80"/>
        <v/>
      </c>
      <c r="R494" s="40" t="str">
        <f t="shared" si="81"/>
        <v/>
      </c>
      <c r="S494" s="40" t="str">
        <f t="shared" si="82"/>
        <v/>
      </c>
    </row>
    <row r="495" spans="1:19">
      <c r="A495" s="44" t="str">
        <f>IF(C495="","",VLOOKUP('OPĆI DIO'!$C$1,'OPĆI DIO'!$N$4:$W$137,10,FALSE))</f>
        <v/>
      </c>
      <c r="B495" s="44" t="str">
        <f>IF(C495="","",VLOOKUP('OPĆI DIO'!$C$1,'OPĆI DIO'!$N$4:$W$137,9,FALSE))</f>
        <v/>
      </c>
      <c r="C495" s="50"/>
      <c r="D495" s="45" t="str">
        <f t="shared" si="74"/>
        <v/>
      </c>
      <c r="E495" s="50"/>
      <c r="F495" s="45" t="str">
        <f t="shared" si="75"/>
        <v/>
      </c>
      <c r="G495" s="82"/>
      <c r="H495" s="45" t="str">
        <f t="shared" si="76"/>
        <v/>
      </c>
      <c r="I495" s="45" t="str">
        <f t="shared" si="77"/>
        <v/>
      </c>
      <c r="J495" s="81"/>
      <c r="K495" s="81"/>
      <c r="L495" s="81"/>
      <c r="M495" s="49"/>
      <c r="N495" s="246" t="str">
        <f>IF(C495="","",'OPĆI DIO'!$C$1)</f>
        <v/>
      </c>
      <c r="O495" s="40" t="str">
        <f t="shared" si="78"/>
        <v/>
      </c>
      <c r="P495" s="40" t="str">
        <f t="shared" si="79"/>
        <v/>
      </c>
      <c r="Q495" s="40" t="str">
        <f t="shared" si="80"/>
        <v/>
      </c>
      <c r="R495" s="40" t="str">
        <f t="shared" si="81"/>
        <v/>
      </c>
      <c r="S495" s="40" t="str">
        <f t="shared" si="82"/>
        <v/>
      </c>
    </row>
    <row r="496" spans="1:19">
      <c r="A496" s="44" t="str">
        <f>IF(C496="","",VLOOKUP('OPĆI DIO'!$C$1,'OPĆI DIO'!$N$4:$W$137,10,FALSE))</f>
        <v/>
      </c>
      <c r="B496" s="44" t="str">
        <f>IF(C496="","",VLOOKUP('OPĆI DIO'!$C$1,'OPĆI DIO'!$N$4:$W$137,9,FALSE))</f>
        <v/>
      </c>
      <c r="C496" s="50"/>
      <c r="D496" s="45" t="str">
        <f t="shared" si="74"/>
        <v/>
      </c>
      <c r="E496" s="50"/>
      <c r="F496" s="45" t="str">
        <f t="shared" si="75"/>
        <v/>
      </c>
      <c r="G496" s="82"/>
      <c r="H496" s="45" t="str">
        <f t="shared" si="76"/>
        <v/>
      </c>
      <c r="I496" s="45" t="str">
        <f t="shared" si="77"/>
        <v/>
      </c>
      <c r="J496" s="81"/>
      <c r="K496" s="81"/>
      <c r="L496" s="81"/>
      <c r="M496" s="49"/>
      <c r="N496" s="246" t="str">
        <f>IF(C496="","",'OPĆI DIO'!$C$1)</f>
        <v/>
      </c>
      <c r="O496" s="40" t="str">
        <f t="shared" si="78"/>
        <v/>
      </c>
      <c r="P496" s="40" t="str">
        <f t="shared" si="79"/>
        <v/>
      </c>
      <c r="Q496" s="40" t="str">
        <f t="shared" si="80"/>
        <v/>
      </c>
      <c r="R496" s="40" t="str">
        <f t="shared" si="81"/>
        <v/>
      </c>
      <c r="S496" s="40" t="str">
        <f t="shared" si="82"/>
        <v/>
      </c>
    </row>
    <row r="497" spans="1:19">
      <c r="A497" s="44" t="str">
        <f>IF(C497="","",VLOOKUP('OPĆI DIO'!$C$1,'OPĆI DIO'!$N$4:$W$137,10,FALSE))</f>
        <v/>
      </c>
      <c r="B497" s="44" t="str">
        <f>IF(C497="","",VLOOKUP('OPĆI DIO'!$C$1,'OPĆI DIO'!$N$4:$W$137,9,FALSE))</f>
        <v/>
      </c>
      <c r="C497" s="50"/>
      <c r="D497" s="45" t="str">
        <f t="shared" si="74"/>
        <v/>
      </c>
      <c r="E497" s="50"/>
      <c r="F497" s="45" t="str">
        <f t="shared" si="75"/>
        <v/>
      </c>
      <c r="G497" s="82"/>
      <c r="H497" s="45" t="str">
        <f t="shared" si="76"/>
        <v/>
      </c>
      <c r="I497" s="45" t="str">
        <f t="shared" si="77"/>
        <v/>
      </c>
      <c r="J497" s="81"/>
      <c r="K497" s="81"/>
      <c r="L497" s="81"/>
      <c r="M497" s="49"/>
      <c r="N497" s="246" t="str">
        <f>IF(C497="","",'OPĆI DIO'!$C$1)</f>
        <v/>
      </c>
      <c r="O497" s="40" t="str">
        <f t="shared" si="78"/>
        <v/>
      </c>
      <c r="P497" s="40" t="str">
        <f t="shared" si="79"/>
        <v/>
      </c>
      <c r="Q497" s="40" t="str">
        <f t="shared" si="80"/>
        <v/>
      </c>
      <c r="R497" s="40" t="str">
        <f t="shared" si="81"/>
        <v/>
      </c>
      <c r="S497" s="40" t="str">
        <f t="shared" si="82"/>
        <v/>
      </c>
    </row>
    <row r="498" spans="1:19">
      <c r="A498" s="44" t="str">
        <f>IF(C498="","",VLOOKUP('OPĆI DIO'!$C$1,'OPĆI DIO'!$N$4:$W$137,10,FALSE))</f>
        <v/>
      </c>
      <c r="B498" s="44" t="str">
        <f>IF(C498="","",VLOOKUP('OPĆI DIO'!$C$1,'OPĆI DIO'!$N$4:$W$137,9,FALSE))</f>
        <v/>
      </c>
      <c r="C498" s="50"/>
      <c r="D498" s="45" t="str">
        <f t="shared" si="74"/>
        <v/>
      </c>
      <c r="E498" s="50"/>
      <c r="F498" s="45" t="str">
        <f t="shared" si="75"/>
        <v/>
      </c>
      <c r="G498" s="82"/>
      <c r="H498" s="45" t="str">
        <f t="shared" si="76"/>
        <v/>
      </c>
      <c r="I498" s="45" t="str">
        <f t="shared" si="77"/>
        <v/>
      </c>
      <c r="J498" s="81"/>
      <c r="K498" s="81"/>
      <c r="L498" s="81"/>
      <c r="M498" s="49"/>
      <c r="N498" s="246" t="str">
        <f>IF(C498="","",'OPĆI DIO'!$C$1)</f>
        <v/>
      </c>
      <c r="O498" s="40" t="str">
        <f t="shared" si="78"/>
        <v/>
      </c>
      <c r="P498" s="40" t="str">
        <f t="shared" si="79"/>
        <v/>
      </c>
      <c r="Q498" s="40" t="str">
        <f t="shared" si="80"/>
        <v/>
      </c>
      <c r="R498" s="40" t="str">
        <f t="shared" si="81"/>
        <v/>
      </c>
      <c r="S498" s="40" t="str">
        <f t="shared" si="82"/>
        <v/>
      </c>
    </row>
    <row r="499" spans="1:19">
      <c r="A499" s="44" t="str">
        <f>IF(C499="","",VLOOKUP('OPĆI DIO'!$C$1,'OPĆI DIO'!$N$4:$W$137,10,FALSE))</f>
        <v/>
      </c>
      <c r="B499" s="44" t="str">
        <f>IF(C499="","",VLOOKUP('OPĆI DIO'!$C$1,'OPĆI DIO'!$N$4:$W$137,9,FALSE))</f>
        <v/>
      </c>
      <c r="C499" s="50"/>
      <c r="D499" s="45" t="str">
        <f t="shared" si="74"/>
        <v/>
      </c>
      <c r="E499" s="50"/>
      <c r="F499" s="45" t="str">
        <f t="shared" si="75"/>
        <v/>
      </c>
      <c r="G499" s="82"/>
      <c r="H499" s="45" t="str">
        <f t="shared" si="76"/>
        <v/>
      </c>
      <c r="I499" s="45" t="str">
        <f t="shared" si="77"/>
        <v/>
      </c>
      <c r="J499" s="81"/>
      <c r="K499" s="81"/>
      <c r="L499" s="81"/>
      <c r="M499" s="49"/>
      <c r="N499" s="246" t="str">
        <f>IF(C499="","",'OPĆI DIO'!$C$1)</f>
        <v/>
      </c>
      <c r="O499" s="40" t="str">
        <f t="shared" si="78"/>
        <v/>
      </c>
      <c r="P499" s="40" t="str">
        <f t="shared" si="79"/>
        <v/>
      </c>
      <c r="Q499" s="40" t="str">
        <f t="shared" si="80"/>
        <v/>
      </c>
      <c r="R499" s="40" t="str">
        <f t="shared" si="81"/>
        <v/>
      </c>
      <c r="S499" s="40" t="str">
        <f t="shared" si="82"/>
        <v/>
      </c>
    </row>
    <row r="500" spans="1:19">
      <c r="A500" s="44" t="str">
        <f>IF(C500="","",VLOOKUP('OPĆI DIO'!$C$1,'OPĆI DIO'!$N$4:$W$137,10,FALSE))</f>
        <v/>
      </c>
      <c r="B500" s="44" t="str">
        <f>IF(C500="","",VLOOKUP('OPĆI DIO'!$C$1,'OPĆI DIO'!$N$4:$W$137,9,FALSE))</f>
        <v/>
      </c>
      <c r="C500" s="50"/>
      <c r="D500" s="45" t="str">
        <f t="shared" si="74"/>
        <v/>
      </c>
      <c r="E500" s="50"/>
      <c r="F500" s="45" t="str">
        <f t="shared" si="75"/>
        <v/>
      </c>
      <c r="G500" s="82"/>
      <c r="H500" s="45" t="str">
        <f t="shared" si="76"/>
        <v/>
      </c>
      <c r="I500" s="45" t="str">
        <f t="shared" si="77"/>
        <v/>
      </c>
      <c r="J500" s="81"/>
      <c r="K500" s="81"/>
      <c r="L500" s="81"/>
      <c r="M500" s="49"/>
      <c r="N500" s="246" t="str">
        <f>IF(C500="","",'OPĆI DIO'!$C$1)</f>
        <v/>
      </c>
      <c r="O500" s="40" t="str">
        <f t="shared" si="78"/>
        <v/>
      </c>
      <c r="P500" s="40" t="str">
        <f t="shared" si="79"/>
        <v/>
      </c>
      <c r="Q500" s="40" t="str">
        <f t="shared" si="80"/>
        <v/>
      </c>
      <c r="R500" s="40" t="str">
        <f t="shared" si="81"/>
        <v/>
      </c>
      <c r="S500" s="40" t="str">
        <f t="shared" si="82"/>
        <v/>
      </c>
    </row>
    <row r="501" spans="1:19">
      <c r="A501" s="44" t="str">
        <f>IF(C501="","",VLOOKUP('OPĆI DIO'!$C$1,'OPĆI DIO'!$N$4:$W$137,10,FALSE))</f>
        <v/>
      </c>
      <c r="B501" s="44" t="str">
        <f>IF(C501="","",VLOOKUP('OPĆI DIO'!$C$1,'OPĆI DIO'!$N$4:$W$137,9,FALSE))</f>
        <v/>
      </c>
      <c r="C501" s="50"/>
      <c r="D501" s="45" t="str">
        <f t="shared" si="74"/>
        <v/>
      </c>
      <c r="E501" s="50"/>
      <c r="F501" s="45" t="str">
        <f t="shared" si="75"/>
        <v/>
      </c>
      <c r="G501" s="82"/>
      <c r="H501" s="45" t="str">
        <f t="shared" si="76"/>
        <v/>
      </c>
      <c r="I501" s="45" t="str">
        <f t="shared" si="77"/>
        <v/>
      </c>
      <c r="J501" s="81"/>
      <c r="K501" s="81"/>
      <c r="L501" s="81"/>
      <c r="M501" s="49"/>
      <c r="N501" s="246" t="str">
        <f>IF(C501="","",'OPĆI DIO'!$C$1)</f>
        <v/>
      </c>
      <c r="O501" s="40" t="str">
        <f t="shared" si="78"/>
        <v/>
      </c>
      <c r="P501" s="40" t="str">
        <f t="shared" si="79"/>
        <v/>
      </c>
      <c r="Q501" s="40" t="str">
        <f t="shared" si="80"/>
        <v/>
      </c>
      <c r="R501" s="40" t="str">
        <f t="shared" si="81"/>
        <v/>
      </c>
      <c r="S501" s="40" t="str">
        <f t="shared" si="82"/>
        <v/>
      </c>
    </row>
    <row r="502" spans="1:19"/>
    <row r="503" spans="1:19" hidden="1"/>
    <row r="504" spans="1:19" hidden="1"/>
    <row r="505" spans="1:19" hidden="1"/>
    <row r="506" spans="1:19" hidden="1"/>
    <row r="507" spans="1:19" hidden="1"/>
  </sheetData>
  <sheetProtection algorithmName="SHA-512" hashValue="VmsSi3lksYfpeBDW5OUdlHC/nbAFJQt2bfqCSTZ9+gUXlwqL2lxmd68VB+Kw+sEdCqCkJK3T8pqX0/K5cbcUBg==" saltValue="n3hjQDN5NKq8tKHOEDQrGg==" spinCount="100000" sheet="1" selectLockedCells="1"/>
  <autoFilter ref="A2:L501"/>
  <sortState ref="AC9:AD71">
    <sortCondition ref="AC6"/>
  </sortState>
  <mergeCells count="1">
    <mergeCell ref="A1:D1"/>
  </mergeCells>
  <conditionalFormatting sqref="M3:M501">
    <cfRule type="expression" dxfId="0" priority="2">
      <formula>IF(OR(E3=3691,E3=3692,E3=3693,E3=3694),1,0)</formula>
    </cfRule>
  </conditionalFormatting>
  <conditionalFormatting sqref="J3">
    <cfRule type="colorScale" priority="1">
      <colorScale>
        <cfvo type="num" val="&quot;0.00&quot;"/>
        <cfvo type="max"/>
        <color rgb="FFFF7128"/>
        <color rgb="FFFFEF9C"/>
      </colorScale>
    </cfRule>
  </conditionalFormatting>
  <dataValidations xWindow="602" yWindow="345" count="4">
    <dataValidation type="whole" allowBlank="1" showInputMessage="1" showErrorMessage="1" errorTitle="GREŠKA" error="U ovo polje je dozvoljen unos samo brojčanih vrijednosti (bez decimala!)" sqref="J3:L501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E3:E501">
      <formula1>$W$5:$W$129</formula1>
    </dataValidation>
    <dataValidation type="list" allowBlank="1" showInputMessage="1" showErrorMessage="1" errorTitle="GREŠKA" error="Za unos odaberite vrijednost iz padajućeg izbornika!" prompt="Molimo odaberite vrijednost iz padajućeg izbornika!" sqref="C3:C501">
      <formula1>$T$6:$T$24</formula1>
    </dataValidation>
    <dataValidation type="list" allowBlank="1" showInputMessage="1" showErrorMessage="1" errorTitle="GREŠKA" error="U ovo polje je dozvoljen unos samo brojčanih vrijednosti (bez decimala!)" prompt="Molimo odaberite vrijednost iz padajućeg izbornika!" sqref="G3:G501">
      <formula1>$AC$6:$AC$344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02" yWindow="345" count="1">
        <x14:dataValidation type="list" allowBlank="1" showInputMessage="1" showErrorMessage="1">
          <x14:formula1>
            <xm:f>IF(OR(E3=3691,E3=3692,E3=3693,E3=3694),'KORISNICI DP'!$D$4:$D$614,$M$1)</xm:f>
          </x14:formula1>
          <xm:sqref>M3:M501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H828"/>
  <sheetViews>
    <sheetView showGridLines="0" zoomScale="90" zoomScaleNormal="90" workbookViewId="0">
      <pane ySplit="2" topLeftCell="A24" activePane="bottomLeft" state="frozen"/>
      <selection pane="bottomLeft" activeCell="A3" sqref="A3:A50"/>
    </sheetView>
  </sheetViews>
  <sheetFormatPr defaultColWidth="0" defaultRowHeight="15"/>
  <cols>
    <col min="1" max="1" width="12.85546875" style="40" customWidth="1"/>
    <col min="2" max="2" width="32.140625" style="40" customWidth="1"/>
    <col min="3" max="3" width="11.7109375" style="40" customWidth="1"/>
    <col min="4" max="4" width="25.42578125" style="40" customWidth="1"/>
    <col min="5" max="5" width="16.42578125" style="40" customWidth="1"/>
    <col min="6" max="6" width="30.28515625" style="40" customWidth="1"/>
    <col min="7" max="7" width="6.140625" style="40" bestFit="1" customWidth="1"/>
    <col min="8" max="8" width="16.42578125" style="41" customWidth="1"/>
    <col min="9" max="9" width="15.7109375" style="41" customWidth="1"/>
    <col min="10" max="10" width="15.140625" style="41" customWidth="1"/>
    <col min="11" max="11" width="33.7109375" style="41" customWidth="1"/>
    <col min="12" max="13" width="9.5703125" style="41" customWidth="1"/>
    <col min="14" max="14" width="15.140625" style="41" customWidth="1"/>
    <col min="15" max="15" width="18.28515625" style="41" customWidth="1"/>
    <col min="16" max="16" width="51.7109375" style="41" customWidth="1"/>
    <col min="17" max="22" width="9.140625" style="40" hidden="1" customWidth="1"/>
    <col min="23" max="23" width="46.5703125" style="40" hidden="1" customWidth="1"/>
    <col min="24" max="25" width="9.140625" style="40" hidden="1" customWidth="1"/>
    <col min="26" max="26" width="58.85546875" style="40" hidden="1" customWidth="1"/>
    <col min="27" max="30" width="9.140625" style="40" hidden="1" customWidth="1"/>
    <col min="31" max="31" width="14.7109375" style="40" hidden="1" customWidth="1"/>
    <col min="32" max="34" width="0" style="40" hidden="1" customWidth="1"/>
    <col min="35" max="16384" width="9.140625" style="40" hidden="1"/>
  </cols>
  <sheetData>
    <row r="1" spans="1:34" ht="35.25" customHeight="1">
      <c r="A1" s="390" t="s">
        <v>656</v>
      </c>
      <c r="B1" s="390"/>
      <c r="C1" s="85" t="str">
        <f>IF(OR('OPĆI DIO'!C1="odaberite -",'OPĆI DIO'!C1=""),"Molimo odaberite proračunskog korisnika na radnom listu Opći podaci!","")</f>
        <v/>
      </c>
      <c r="J1" s="210" t="s">
        <v>4039</v>
      </c>
    </row>
    <row r="2" spans="1:34" ht="60">
      <c r="A2" s="94" t="s">
        <v>651</v>
      </c>
      <c r="B2" s="95" t="s">
        <v>40</v>
      </c>
      <c r="C2" s="94" t="s">
        <v>649</v>
      </c>
      <c r="D2" s="95" t="s">
        <v>650</v>
      </c>
      <c r="E2" s="94" t="s">
        <v>657</v>
      </c>
      <c r="F2" s="95" t="s">
        <v>42</v>
      </c>
      <c r="G2" s="205" t="s">
        <v>3908</v>
      </c>
      <c r="H2" s="87" t="s">
        <v>4779</v>
      </c>
      <c r="I2" s="87" t="s">
        <v>4780</v>
      </c>
      <c r="J2" s="87" t="s">
        <v>4781</v>
      </c>
      <c r="K2" s="96" t="s">
        <v>658</v>
      </c>
      <c r="L2" s="96" t="s">
        <v>659</v>
      </c>
      <c r="M2" s="96" t="s">
        <v>660</v>
      </c>
      <c r="N2" s="96" t="s">
        <v>661</v>
      </c>
      <c r="O2" s="96" t="s">
        <v>662</v>
      </c>
      <c r="P2" s="201" t="s">
        <v>3878</v>
      </c>
      <c r="Q2" s="201" t="s">
        <v>4815</v>
      </c>
      <c r="R2" s="43" t="s">
        <v>629</v>
      </c>
      <c r="S2" s="43" t="s">
        <v>630</v>
      </c>
      <c r="T2" s="141" t="s">
        <v>4820</v>
      </c>
      <c r="U2" s="43" t="s">
        <v>4818</v>
      </c>
      <c r="V2" s="43"/>
    </row>
    <row r="3" spans="1:34">
      <c r="A3" s="331">
        <v>52</v>
      </c>
      <c r="B3" s="45" t="str">
        <f t="shared" ref="B3" si="0">IFERROR(VLOOKUP(A3,$V$6:$W$23,2,FALSE),"")</f>
        <v>Ostale pomoći</v>
      </c>
      <c r="C3" s="333">
        <v>3693</v>
      </c>
      <c r="D3" s="45" t="str">
        <f>IFERROR(VLOOKUP(C3,$Y$5:$AA$129,2,FALSE),"")</f>
        <v>Tekući prijenosi između proračunskih korisnika istog proraču</v>
      </c>
      <c r="E3" s="328" t="s">
        <v>1581</v>
      </c>
      <c r="F3" s="45" t="str">
        <f>IFERROR(VLOOKUP(E3,$AE$6:$AF$1090,2,FALSE),"")</f>
        <v>'Erasmus + 'Time to Become Digital in Law - DIGinLAW</v>
      </c>
      <c r="G3" s="45" t="str">
        <f>IFERROR(VLOOKUP(E3,$AE$6:$AH$1090,4,FALSE),"")</f>
        <v>0942</v>
      </c>
      <c r="H3" s="224">
        <v>5664</v>
      </c>
      <c r="I3" s="224"/>
      <c r="J3" s="224"/>
      <c r="K3" s="93"/>
      <c r="L3" s="92"/>
      <c r="M3" s="92"/>
      <c r="N3" s="93"/>
      <c r="O3" s="218"/>
      <c r="P3" s="49" t="s">
        <v>4830</v>
      </c>
      <c r="Q3" s="246" t="str">
        <f>IF(C3="","",'OPĆI DIO'!$C$1)</f>
        <v>2292 SVEUČILIŠTE J. J. STROSSMAYERA U OSIJEKU - PRAVNI FAKULTET</v>
      </c>
      <c r="R3" s="40" t="str">
        <f>LEFT(C3,3)</f>
        <v>369</v>
      </c>
      <c r="S3" s="40" t="str">
        <f>LEFT(C3,2)</f>
        <v>36</v>
      </c>
      <c r="T3" s="40" t="str">
        <f>MID(G3,2,2)</f>
        <v>94</v>
      </c>
      <c r="U3" s="40" t="str">
        <f>LEFT(C3,1)</f>
        <v>3</v>
      </c>
    </row>
    <row r="4" spans="1:34">
      <c r="A4" s="331">
        <v>52</v>
      </c>
      <c r="B4" s="45" t="str">
        <f t="shared" ref="B4:B67" si="1">IFERROR(VLOOKUP(A4,$V$6:$W$23,2,FALSE),"")</f>
        <v>Ostale pomoći</v>
      </c>
      <c r="C4" s="333">
        <v>3813</v>
      </c>
      <c r="D4" s="45" t="str">
        <f t="shared" ref="D4:D67" si="2">IFERROR(VLOOKUP(C4,$Y$5:$AA$129,2,FALSE),"")</f>
        <v>Tekuće donacije iz EU sredstava</v>
      </c>
      <c r="E4" s="328" t="s">
        <v>1581</v>
      </c>
      <c r="F4" s="45" t="str">
        <f t="shared" ref="F4:F67" si="3">IFERROR(VLOOKUP(E4,$AE$6:$AF$1090,2,FALSE),"")</f>
        <v>'Erasmus + 'Time to Become Digital in Law - DIGinLAW</v>
      </c>
      <c r="G4" s="45" t="str">
        <f t="shared" ref="G4:G67" si="4">IFERROR(VLOOKUP(E4,$AE$6:$AH$1090,4,FALSE),"")</f>
        <v>0942</v>
      </c>
      <c r="H4" s="224">
        <v>38312</v>
      </c>
      <c r="I4" s="224"/>
      <c r="J4" s="224"/>
      <c r="K4" s="93"/>
      <c r="L4" s="92"/>
      <c r="M4" s="92"/>
      <c r="N4" s="93"/>
      <c r="O4" s="218"/>
      <c r="P4" s="49"/>
      <c r="Q4" s="246" t="str">
        <f>IF(C4="","",'OPĆI DIO'!$C$1)</f>
        <v>2292 SVEUČILIŠTE J. J. STROSSMAYERA U OSIJEKU - PRAVNI FAKULTET</v>
      </c>
      <c r="R4" s="40" t="str">
        <f t="shared" ref="R4:R67" si="5">LEFT(C4,3)</f>
        <v>381</v>
      </c>
      <c r="S4" s="40" t="str">
        <f t="shared" ref="S4:S67" si="6">LEFT(C4,2)</f>
        <v>38</v>
      </c>
      <c r="T4" s="40" t="str">
        <f t="shared" ref="T4:T67" si="7">MID(G4,2,2)</f>
        <v>94</v>
      </c>
      <c r="U4" s="40" t="str">
        <f t="shared" ref="U4:U67" si="8">LEFT(C4,1)</f>
        <v>3</v>
      </c>
      <c r="Y4" s="46"/>
      <c r="Z4" s="46"/>
    </row>
    <row r="5" spans="1:34">
      <c r="A5" s="331">
        <v>51</v>
      </c>
      <c r="B5" s="45" t="str">
        <f t="shared" si="1"/>
        <v>Pomoći EU</v>
      </c>
      <c r="C5" s="333">
        <v>3111</v>
      </c>
      <c r="D5" s="45" t="str">
        <f t="shared" si="2"/>
        <v>Plaće za redovan rad</v>
      </c>
      <c r="E5" s="328" t="s">
        <v>689</v>
      </c>
      <c r="F5" s="45" t="str">
        <f t="shared" si="3"/>
        <v>NOVI PODPROJEKT</v>
      </c>
      <c r="G5" s="45" t="str">
        <f t="shared" si="4"/>
        <v>NOVI PODPROJEKT</v>
      </c>
      <c r="H5" s="224">
        <v>1350</v>
      </c>
      <c r="I5" s="224">
        <v>1350</v>
      </c>
      <c r="J5" s="224"/>
      <c r="K5" s="93" t="s">
        <v>4826</v>
      </c>
      <c r="L5" s="92" t="s">
        <v>4827</v>
      </c>
      <c r="M5" s="92" t="s">
        <v>4828</v>
      </c>
      <c r="N5" s="93" t="s">
        <v>4829</v>
      </c>
      <c r="O5" s="375" t="s">
        <v>4831</v>
      </c>
      <c r="P5" s="49"/>
      <c r="Q5" s="246" t="str">
        <f>IF(C5="","",'OPĆI DIO'!$C$1)</f>
        <v>2292 SVEUČILIŠTE J. J. STROSSMAYERA U OSIJEKU - PRAVNI FAKULTET</v>
      </c>
      <c r="R5" s="40" t="str">
        <f t="shared" si="5"/>
        <v>311</v>
      </c>
      <c r="S5" s="40" t="str">
        <f t="shared" si="6"/>
        <v>31</v>
      </c>
      <c r="T5" s="40" t="str">
        <f t="shared" si="7"/>
        <v>OV</v>
      </c>
      <c r="U5" s="40" t="str">
        <f t="shared" si="8"/>
        <v>3</v>
      </c>
      <c r="V5" s="40" t="s">
        <v>39</v>
      </c>
      <c r="W5" s="40" t="s">
        <v>40</v>
      </c>
      <c r="Y5" s="40">
        <v>3111</v>
      </c>
      <c r="Z5" s="40" t="s">
        <v>46</v>
      </c>
      <c r="AB5" s="40" t="str">
        <f t="shared" ref="AB5:AB68" si="9">LEFT(Y5,2)</f>
        <v>31</v>
      </c>
      <c r="AC5" s="40" t="str">
        <f>LEFT(Y5,3)</f>
        <v>311</v>
      </c>
      <c r="AE5" s="40" t="s">
        <v>41</v>
      </c>
      <c r="AF5" s="40" t="s">
        <v>42</v>
      </c>
    </row>
    <row r="6" spans="1:34">
      <c r="A6" s="331">
        <v>43</v>
      </c>
      <c r="B6" s="45" t="str">
        <f t="shared" si="1"/>
        <v>Ostali prihodi za posebne namjene</v>
      </c>
      <c r="C6" s="333">
        <v>3111</v>
      </c>
      <c r="D6" s="45" t="str">
        <f t="shared" si="2"/>
        <v>Plaće za redovan rad</v>
      </c>
      <c r="E6" s="328" t="s">
        <v>689</v>
      </c>
      <c r="F6" s="45" t="str">
        <f t="shared" si="3"/>
        <v>NOVI PODPROJEKT</v>
      </c>
      <c r="G6" s="45" t="str">
        <f t="shared" si="4"/>
        <v>NOVI PODPROJEKT</v>
      </c>
      <c r="H6" s="224">
        <v>450</v>
      </c>
      <c r="I6" s="224">
        <v>450</v>
      </c>
      <c r="J6" s="224">
        <v>450</v>
      </c>
      <c r="K6" s="93" t="s">
        <v>4826</v>
      </c>
      <c r="L6" s="92" t="s">
        <v>4827</v>
      </c>
      <c r="M6" s="92" t="s">
        <v>4828</v>
      </c>
      <c r="N6" s="93" t="s">
        <v>4829</v>
      </c>
      <c r="O6" s="375"/>
      <c r="P6" s="49"/>
      <c r="Q6" s="246" t="str">
        <f>IF(C6="","",'OPĆI DIO'!$C$1)</f>
        <v>2292 SVEUČILIŠTE J. J. STROSSMAYERA U OSIJEKU - PRAVNI FAKULTET</v>
      </c>
      <c r="R6" s="40" t="str">
        <f t="shared" si="5"/>
        <v>311</v>
      </c>
      <c r="S6" s="40" t="str">
        <f t="shared" si="6"/>
        <v>31</v>
      </c>
      <c r="T6" s="40" t="str">
        <f t="shared" si="7"/>
        <v>OV</v>
      </c>
      <c r="U6" s="40" t="str">
        <f t="shared" si="8"/>
        <v>3</v>
      </c>
      <c r="V6" s="40">
        <v>11</v>
      </c>
      <c r="W6" s="40" t="s">
        <v>45</v>
      </c>
      <c r="Y6" s="40">
        <v>3112</v>
      </c>
      <c r="Z6" s="40" t="s">
        <v>145</v>
      </c>
      <c r="AB6" s="40" t="str">
        <f t="shared" si="9"/>
        <v>31</v>
      </c>
      <c r="AC6" s="40" t="str">
        <f t="shared" ref="AC6:AC69" si="10">LEFT(Y6,3)</f>
        <v>311</v>
      </c>
      <c r="AE6" s="40" t="s">
        <v>689</v>
      </c>
      <c r="AF6" s="40" t="s">
        <v>689</v>
      </c>
      <c r="AG6" s="40" t="s">
        <v>689</v>
      </c>
      <c r="AH6" s="40" t="s">
        <v>689</v>
      </c>
    </row>
    <row r="7" spans="1:34">
      <c r="A7" s="331">
        <v>51</v>
      </c>
      <c r="B7" s="45" t="str">
        <f t="shared" si="1"/>
        <v>Pomoći EU</v>
      </c>
      <c r="C7" s="333">
        <v>3132</v>
      </c>
      <c r="D7" s="45" t="str">
        <f t="shared" si="2"/>
        <v>Doprinosi za obvezno zdravstveno osiguranje</v>
      </c>
      <c r="E7" s="328" t="s">
        <v>689</v>
      </c>
      <c r="F7" s="45" t="str">
        <f t="shared" si="3"/>
        <v>NOVI PODPROJEKT</v>
      </c>
      <c r="G7" s="45" t="str">
        <f t="shared" si="4"/>
        <v>NOVI PODPROJEKT</v>
      </c>
      <c r="H7" s="224">
        <v>225</v>
      </c>
      <c r="I7" s="224">
        <v>225</v>
      </c>
      <c r="J7" s="224">
        <v>225</v>
      </c>
      <c r="K7" s="93" t="s">
        <v>4826</v>
      </c>
      <c r="L7" s="92" t="s">
        <v>4827</v>
      </c>
      <c r="M7" s="92" t="s">
        <v>4828</v>
      </c>
      <c r="N7" s="93" t="s">
        <v>4829</v>
      </c>
      <c r="O7" s="218"/>
      <c r="P7" s="49"/>
      <c r="Q7" s="246" t="str">
        <f>IF(C7="","",'OPĆI DIO'!$C$1)</f>
        <v>2292 SVEUČILIŠTE J. J. STROSSMAYERA U OSIJEKU - PRAVNI FAKULTET</v>
      </c>
      <c r="R7" s="40" t="str">
        <f t="shared" si="5"/>
        <v>313</v>
      </c>
      <c r="S7" s="40" t="str">
        <f t="shared" si="6"/>
        <v>31</v>
      </c>
      <c r="T7" s="40" t="str">
        <f t="shared" si="7"/>
        <v>OV</v>
      </c>
      <c r="U7" s="40" t="str">
        <f t="shared" si="8"/>
        <v>3</v>
      </c>
      <c r="V7" s="40">
        <v>12</v>
      </c>
      <c r="W7" s="40" t="s">
        <v>228</v>
      </c>
      <c r="Y7" s="40">
        <v>3113</v>
      </c>
      <c r="Z7" s="40" t="s">
        <v>124</v>
      </c>
      <c r="AB7" s="40" t="str">
        <f t="shared" si="9"/>
        <v>31</v>
      </c>
      <c r="AC7" s="40" t="str">
        <f t="shared" si="10"/>
        <v>311</v>
      </c>
      <c r="AE7" s="90"/>
    </row>
    <row r="8" spans="1:34">
      <c r="A8" s="331">
        <v>43</v>
      </c>
      <c r="B8" s="45" t="str">
        <f t="shared" si="1"/>
        <v>Ostali prihodi za posebne namjene</v>
      </c>
      <c r="C8" s="333">
        <v>3132</v>
      </c>
      <c r="D8" s="45" t="str">
        <f t="shared" si="2"/>
        <v>Doprinosi za obvezno zdravstveno osiguranje</v>
      </c>
      <c r="E8" s="328" t="s">
        <v>689</v>
      </c>
      <c r="F8" s="45" t="str">
        <f t="shared" si="3"/>
        <v>NOVI PODPROJEKT</v>
      </c>
      <c r="G8" s="45" t="str">
        <f t="shared" si="4"/>
        <v>NOVI PODPROJEKT</v>
      </c>
      <c r="H8" s="224">
        <v>75</v>
      </c>
      <c r="I8" s="224">
        <v>75</v>
      </c>
      <c r="J8" s="224">
        <v>75</v>
      </c>
      <c r="K8" s="93" t="s">
        <v>4826</v>
      </c>
      <c r="L8" s="92" t="s">
        <v>4827</v>
      </c>
      <c r="M8" s="92" t="s">
        <v>4828</v>
      </c>
      <c r="N8" s="93" t="s">
        <v>4829</v>
      </c>
      <c r="O8" s="218"/>
      <c r="P8" s="49"/>
      <c r="Q8" s="246" t="str">
        <f>IF(C8="","",'OPĆI DIO'!$C$1)</f>
        <v>2292 SVEUČILIŠTE J. J. STROSSMAYERA U OSIJEKU - PRAVNI FAKULTET</v>
      </c>
      <c r="R8" s="40" t="str">
        <f t="shared" si="5"/>
        <v>313</v>
      </c>
      <c r="S8" s="40" t="str">
        <f t="shared" si="6"/>
        <v>31</v>
      </c>
      <c r="T8" s="40" t="str">
        <f t="shared" si="7"/>
        <v>OV</v>
      </c>
      <c r="U8" s="40" t="str">
        <f t="shared" si="8"/>
        <v>3</v>
      </c>
      <c r="V8" s="40">
        <v>31</v>
      </c>
      <c r="W8" s="40" t="s">
        <v>90</v>
      </c>
      <c r="Y8" s="40">
        <v>3114</v>
      </c>
      <c r="Z8" s="40" t="s">
        <v>146</v>
      </c>
      <c r="AB8" s="40" t="str">
        <f t="shared" si="9"/>
        <v>31</v>
      </c>
      <c r="AC8" s="40" t="str">
        <f t="shared" si="10"/>
        <v>311</v>
      </c>
      <c r="AE8" s="90" t="s">
        <v>4114</v>
      </c>
      <c r="AF8" s="40" t="s">
        <v>4115</v>
      </c>
      <c r="AG8" s="40" t="str">
        <f t="shared" ref="AG8:AG71" si="11">LEFT(AE8,7)</f>
        <v>A676072</v>
      </c>
      <c r="AH8" s="40" t="s">
        <v>3925</v>
      </c>
    </row>
    <row r="9" spans="1:34">
      <c r="A9" s="331">
        <v>51</v>
      </c>
      <c r="B9" s="45" t="str">
        <f t="shared" si="1"/>
        <v>Pomoći EU</v>
      </c>
      <c r="C9" s="333">
        <v>3211</v>
      </c>
      <c r="D9" s="45" t="str">
        <f t="shared" si="2"/>
        <v>Službena putovanja</v>
      </c>
      <c r="E9" s="328" t="s">
        <v>689</v>
      </c>
      <c r="F9" s="45" t="str">
        <f t="shared" si="3"/>
        <v>NOVI PODPROJEKT</v>
      </c>
      <c r="G9" s="45" t="str">
        <f t="shared" si="4"/>
        <v>NOVI PODPROJEKT</v>
      </c>
      <c r="H9" s="224">
        <v>750</v>
      </c>
      <c r="I9" s="224">
        <v>750</v>
      </c>
      <c r="J9" s="224"/>
      <c r="K9" s="93" t="s">
        <v>4826</v>
      </c>
      <c r="L9" s="92" t="s">
        <v>4827</v>
      </c>
      <c r="M9" s="92" t="s">
        <v>4828</v>
      </c>
      <c r="N9" s="93" t="s">
        <v>4829</v>
      </c>
      <c r="O9" s="218"/>
      <c r="P9" s="49"/>
      <c r="Q9" s="246" t="str">
        <f>IF(C9="","",'OPĆI DIO'!$C$1)</f>
        <v>2292 SVEUČILIŠTE J. J. STROSSMAYERA U OSIJEKU - PRAVNI FAKULTET</v>
      </c>
      <c r="R9" s="40" t="str">
        <f t="shared" si="5"/>
        <v>321</v>
      </c>
      <c r="S9" s="40" t="str">
        <f t="shared" si="6"/>
        <v>32</v>
      </c>
      <c r="T9" s="40" t="str">
        <f t="shared" si="7"/>
        <v>OV</v>
      </c>
      <c r="U9" s="40" t="str">
        <f t="shared" si="8"/>
        <v>3</v>
      </c>
      <c r="V9">
        <v>41</v>
      </c>
      <c r="W9" t="s">
        <v>997</v>
      </c>
      <c r="Y9" s="40">
        <v>3121</v>
      </c>
      <c r="Z9" s="40" t="s">
        <v>49</v>
      </c>
      <c r="AB9" s="40" t="str">
        <f t="shared" si="9"/>
        <v>31</v>
      </c>
      <c r="AC9" s="40" t="str">
        <f t="shared" si="10"/>
        <v>312</v>
      </c>
      <c r="AE9" s="90" t="s">
        <v>4116</v>
      </c>
      <c r="AF9" s="40" t="s">
        <v>4117</v>
      </c>
      <c r="AG9" s="40" t="str">
        <f t="shared" si="11"/>
        <v>A676072</v>
      </c>
      <c r="AH9" s="40" t="s">
        <v>3925</v>
      </c>
    </row>
    <row r="10" spans="1:34">
      <c r="A10" s="331">
        <v>43</v>
      </c>
      <c r="B10" s="45" t="str">
        <f t="shared" si="1"/>
        <v>Ostali prihodi za posebne namjene</v>
      </c>
      <c r="C10" s="333">
        <v>3211</v>
      </c>
      <c r="D10" s="45" t="str">
        <f t="shared" si="2"/>
        <v>Službena putovanja</v>
      </c>
      <c r="E10" s="328" t="s">
        <v>689</v>
      </c>
      <c r="F10" s="45" t="str">
        <f t="shared" si="3"/>
        <v>NOVI PODPROJEKT</v>
      </c>
      <c r="G10" s="45" t="str">
        <f t="shared" si="4"/>
        <v>NOVI PODPROJEKT</v>
      </c>
      <c r="H10" s="224">
        <v>250</v>
      </c>
      <c r="I10" s="224">
        <v>250</v>
      </c>
      <c r="J10" s="224">
        <v>750</v>
      </c>
      <c r="K10" s="93" t="s">
        <v>4826</v>
      </c>
      <c r="L10" s="92" t="s">
        <v>4827</v>
      </c>
      <c r="M10" s="92" t="s">
        <v>4828</v>
      </c>
      <c r="N10" s="93" t="s">
        <v>4829</v>
      </c>
      <c r="O10" s="218"/>
      <c r="P10" s="49"/>
      <c r="Q10" s="246" t="str">
        <f>IF(C10="","",'OPĆI DIO'!$C$1)</f>
        <v>2292 SVEUČILIŠTE J. J. STROSSMAYERA U OSIJEKU - PRAVNI FAKULTET</v>
      </c>
      <c r="R10" s="40" t="str">
        <f t="shared" si="5"/>
        <v>321</v>
      </c>
      <c r="S10" s="40" t="str">
        <f t="shared" si="6"/>
        <v>32</v>
      </c>
      <c r="T10" s="40" t="str">
        <f t="shared" si="7"/>
        <v>OV</v>
      </c>
      <c r="U10" s="40" t="str">
        <f t="shared" si="8"/>
        <v>3</v>
      </c>
      <c r="V10" s="40">
        <v>43</v>
      </c>
      <c r="W10" s="40" t="s">
        <v>95</v>
      </c>
      <c r="Y10" s="88">
        <v>3132</v>
      </c>
      <c r="Z10" s="88" t="s">
        <v>50</v>
      </c>
      <c r="AA10" s="88"/>
      <c r="AB10" s="88" t="str">
        <f t="shared" si="9"/>
        <v>31</v>
      </c>
      <c r="AC10" s="88" t="str">
        <f t="shared" si="10"/>
        <v>313</v>
      </c>
      <c r="AE10" s="90" t="s">
        <v>4118</v>
      </c>
      <c r="AF10" s="40" t="s">
        <v>4119</v>
      </c>
      <c r="AG10" s="40" t="str">
        <f t="shared" si="11"/>
        <v>A676072</v>
      </c>
      <c r="AH10" s="40" t="s">
        <v>3925</v>
      </c>
    </row>
    <row r="11" spans="1:34">
      <c r="A11" s="331">
        <v>51</v>
      </c>
      <c r="B11" s="45" t="str">
        <f t="shared" si="1"/>
        <v>Pomoći EU</v>
      </c>
      <c r="C11" s="333">
        <v>3237</v>
      </c>
      <c r="D11" s="45" t="str">
        <f t="shared" si="2"/>
        <v>Intelektualne i osobne usluge</v>
      </c>
      <c r="E11" s="328" t="s">
        <v>689</v>
      </c>
      <c r="F11" s="45" t="str">
        <f t="shared" si="3"/>
        <v>NOVI PODPROJEKT</v>
      </c>
      <c r="G11" s="45" t="str">
        <f t="shared" si="4"/>
        <v>NOVI PODPROJEKT</v>
      </c>
      <c r="H11" s="224">
        <v>1275</v>
      </c>
      <c r="I11" s="224">
        <v>2775</v>
      </c>
      <c r="J11" s="224"/>
      <c r="K11" s="93" t="s">
        <v>4826</v>
      </c>
      <c r="L11" s="92" t="s">
        <v>4827</v>
      </c>
      <c r="M11" s="92" t="s">
        <v>4828</v>
      </c>
      <c r="N11" s="93" t="s">
        <v>4829</v>
      </c>
      <c r="O11" s="218"/>
      <c r="P11" s="49"/>
      <c r="Q11" s="246" t="str">
        <f>IF(C11="","",'OPĆI DIO'!$C$1)</f>
        <v>2292 SVEUČILIŠTE J. J. STROSSMAYERA U OSIJEKU - PRAVNI FAKULTET</v>
      </c>
      <c r="R11" s="40" t="str">
        <f t="shared" si="5"/>
        <v>323</v>
      </c>
      <c r="S11" s="40" t="str">
        <f t="shared" si="6"/>
        <v>32</v>
      </c>
      <c r="T11" s="40" t="str">
        <f t="shared" si="7"/>
        <v>OV</v>
      </c>
      <c r="U11" s="40" t="str">
        <f t="shared" si="8"/>
        <v>3</v>
      </c>
      <c r="V11" s="40">
        <v>51</v>
      </c>
      <c r="W11" s="40" t="s">
        <v>85</v>
      </c>
      <c r="Y11" s="40">
        <v>3211</v>
      </c>
      <c r="Z11" s="40" t="s">
        <v>77</v>
      </c>
      <c r="AB11" s="40" t="str">
        <f t="shared" si="9"/>
        <v>32</v>
      </c>
      <c r="AC11" s="40" t="str">
        <f t="shared" si="10"/>
        <v>321</v>
      </c>
      <c r="AE11" s="90" t="s">
        <v>4120</v>
      </c>
      <c r="AF11" s="40" t="s">
        <v>4121</v>
      </c>
      <c r="AG11" s="40" t="str">
        <f t="shared" si="11"/>
        <v>A676072</v>
      </c>
      <c r="AH11" s="40" t="s">
        <v>3925</v>
      </c>
    </row>
    <row r="12" spans="1:34">
      <c r="A12" s="331">
        <v>43</v>
      </c>
      <c r="B12" s="45" t="str">
        <f t="shared" si="1"/>
        <v>Ostali prihodi za posebne namjene</v>
      </c>
      <c r="C12" s="333">
        <v>3237</v>
      </c>
      <c r="D12" s="45" t="str">
        <f t="shared" si="2"/>
        <v>Intelektualne i osobne usluge</v>
      </c>
      <c r="E12" s="328" t="s">
        <v>689</v>
      </c>
      <c r="F12" s="45" t="str">
        <f t="shared" si="3"/>
        <v>NOVI PODPROJEKT</v>
      </c>
      <c r="G12" s="45" t="str">
        <f t="shared" si="4"/>
        <v>NOVI PODPROJEKT</v>
      </c>
      <c r="H12" s="224">
        <v>425</v>
      </c>
      <c r="I12" s="224">
        <v>925</v>
      </c>
      <c r="J12" s="224">
        <v>725</v>
      </c>
      <c r="K12" s="93" t="s">
        <v>4826</v>
      </c>
      <c r="L12" s="92" t="s">
        <v>4827</v>
      </c>
      <c r="M12" s="92" t="s">
        <v>4828</v>
      </c>
      <c r="N12" s="93" t="s">
        <v>4829</v>
      </c>
      <c r="O12" s="218"/>
      <c r="P12" s="49"/>
      <c r="Q12" s="246" t="str">
        <f>IF(C12="","",'OPĆI DIO'!$C$1)</f>
        <v>2292 SVEUČILIŠTE J. J. STROSSMAYERA U OSIJEKU - PRAVNI FAKULTET</v>
      </c>
      <c r="R12" s="40" t="str">
        <f t="shared" si="5"/>
        <v>323</v>
      </c>
      <c r="S12" s="40" t="str">
        <f t="shared" si="6"/>
        <v>32</v>
      </c>
      <c r="T12" s="40" t="str">
        <f t="shared" si="7"/>
        <v>OV</v>
      </c>
      <c r="U12" s="40" t="str">
        <f t="shared" si="8"/>
        <v>3</v>
      </c>
      <c r="V12" s="40">
        <v>52</v>
      </c>
      <c r="W12" s="40" t="s">
        <v>108</v>
      </c>
      <c r="Y12" s="40">
        <v>3212</v>
      </c>
      <c r="Z12" s="40" t="s">
        <v>51</v>
      </c>
      <c r="AB12" s="40" t="str">
        <f t="shared" si="9"/>
        <v>32</v>
      </c>
      <c r="AC12" s="40" t="str">
        <f t="shared" si="10"/>
        <v>321</v>
      </c>
      <c r="AE12" s="90" t="s">
        <v>4122</v>
      </c>
      <c r="AF12" s="40" t="s">
        <v>4123</v>
      </c>
      <c r="AG12" s="40" t="str">
        <f t="shared" si="11"/>
        <v>A676072</v>
      </c>
      <c r="AH12" s="40" t="s">
        <v>3925</v>
      </c>
    </row>
    <row r="13" spans="1:34">
      <c r="A13" s="331">
        <v>51</v>
      </c>
      <c r="B13" s="45" t="str">
        <f t="shared" si="1"/>
        <v>Pomoći EU</v>
      </c>
      <c r="C13" s="333">
        <v>3239</v>
      </c>
      <c r="D13" s="45" t="str">
        <f t="shared" si="2"/>
        <v>Ostale usluge</v>
      </c>
      <c r="E13" s="328" t="s">
        <v>689</v>
      </c>
      <c r="F13" s="45" t="str">
        <f t="shared" si="3"/>
        <v>NOVI PODPROJEKT</v>
      </c>
      <c r="G13" s="45" t="str">
        <f t="shared" si="4"/>
        <v>NOVI PODPROJEKT</v>
      </c>
      <c r="H13" s="224"/>
      <c r="I13" s="224"/>
      <c r="J13" s="224">
        <v>600</v>
      </c>
      <c r="K13" s="93" t="s">
        <v>4826</v>
      </c>
      <c r="L13" s="92" t="s">
        <v>4827</v>
      </c>
      <c r="M13" s="92" t="s">
        <v>4828</v>
      </c>
      <c r="N13" s="93" t="s">
        <v>4829</v>
      </c>
      <c r="O13" s="218"/>
      <c r="P13" s="49"/>
      <c r="Q13" s="246" t="str">
        <f>IF(C13="","",'OPĆI DIO'!$C$1)</f>
        <v>2292 SVEUČILIŠTE J. J. STROSSMAYERA U OSIJEKU - PRAVNI FAKULTET</v>
      </c>
      <c r="R13" s="40" t="str">
        <f t="shared" si="5"/>
        <v>323</v>
      </c>
      <c r="S13" s="40" t="str">
        <f t="shared" si="6"/>
        <v>32</v>
      </c>
      <c r="T13" s="40" t="str">
        <f t="shared" si="7"/>
        <v>OV</v>
      </c>
      <c r="U13" s="40" t="str">
        <f t="shared" si="8"/>
        <v>3</v>
      </c>
      <c r="V13">
        <v>552</v>
      </c>
      <c r="W13" t="s">
        <v>998</v>
      </c>
      <c r="Y13" s="40">
        <v>3213</v>
      </c>
      <c r="Z13" s="40" t="s">
        <v>96</v>
      </c>
      <c r="AB13" s="40" t="str">
        <f t="shared" si="9"/>
        <v>32</v>
      </c>
      <c r="AC13" s="40" t="str">
        <f t="shared" si="10"/>
        <v>321</v>
      </c>
      <c r="AE13" s="90" t="s">
        <v>963</v>
      </c>
      <c r="AF13" s="40" t="s">
        <v>964</v>
      </c>
      <c r="AG13" s="40" t="str">
        <f t="shared" si="11"/>
        <v>K578051</v>
      </c>
      <c r="AH13" s="40" t="s">
        <v>3923</v>
      </c>
    </row>
    <row r="14" spans="1:34">
      <c r="A14" s="331">
        <v>43</v>
      </c>
      <c r="B14" s="45" t="str">
        <f t="shared" si="1"/>
        <v>Ostali prihodi za posebne namjene</v>
      </c>
      <c r="C14" s="333">
        <v>3239</v>
      </c>
      <c r="D14" s="45" t="str">
        <f t="shared" si="2"/>
        <v>Ostale usluge</v>
      </c>
      <c r="E14" s="328" t="s">
        <v>689</v>
      </c>
      <c r="F14" s="45" t="str">
        <f t="shared" si="3"/>
        <v>NOVI PODPROJEKT</v>
      </c>
      <c r="G14" s="45" t="str">
        <f t="shared" si="4"/>
        <v>NOVI PODPROJEKT</v>
      </c>
      <c r="H14" s="224"/>
      <c r="I14" s="224"/>
      <c r="J14" s="224">
        <v>200</v>
      </c>
      <c r="K14" s="93" t="s">
        <v>4826</v>
      </c>
      <c r="L14" s="92" t="s">
        <v>4827</v>
      </c>
      <c r="M14" s="92" t="s">
        <v>4828</v>
      </c>
      <c r="N14" s="93" t="s">
        <v>4829</v>
      </c>
      <c r="O14" s="218"/>
      <c r="P14" s="49"/>
      <c r="Q14" s="246" t="str">
        <f>IF(C14="","",'OPĆI DIO'!$C$1)</f>
        <v>2292 SVEUČILIŠTE J. J. STROSSMAYERA U OSIJEKU - PRAVNI FAKULTET</v>
      </c>
      <c r="R14" s="40" t="str">
        <f t="shared" si="5"/>
        <v>323</v>
      </c>
      <c r="S14" s="40" t="str">
        <f t="shared" si="6"/>
        <v>32</v>
      </c>
      <c r="T14" s="40" t="str">
        <f t="shared" si="7"/>
        <v>OV</v>
      </c>
      <c r="U14" s="40" t="str">
        <f t="shared" si="8"/>
        <v>3</v>
      </c>
      <c r="V14">
        <v>559</v>
      </c>
      <c r="W14" t="s">
        <v>999</v>
      </c>
      <c r="Y14" s="40">
        <v>3214</v>
      </c>
      <c r="Z14" s="40" t="s">
        <v>125</v>
      </c>
      <c r="AB14" s="40" t="str">
        <f t="shared" si="9"/>
        <v>32</v>
      </c>
      <c r="AC14" s="40" t="str">
        <f t="shared" si="10"/>
        <v>321</v>
      </c>
      <c r="AE14" s="90" t="s">
        <v>965</v>
      </c>
      <c r="AF14" s="40" t="s">
        <v>966</v>
      </c>
      <c r="AG14" s="40" t="str">
        <f t="shared" si="11"/>
        <v>K578051</v>
      </c>
      <c r="AH14" s="40" t="s">
        <v>3923</v>
      </c>
    </row>
    <row r="15" spans="1:34">
      <c r="A15" s="331">
        <v>51</v>
      </c>
      <c r="B15" s="45" t="str">
        <f t="shared" si="1"/>
        <v>Pomoći EU</v>
      </c>
      <c r="C15" s="333">
        <v>3241</v>
      </c>
      <c r="D15" s="45" t="str">
        <f t="shared" si="2"/>
        <v>Naknade troškova osobama izvan radnog odnosa</v>
      </c>
      <c r="E15" s="328" t="s">
        <v>689</v>
      </c>
      <c r="F15" s="45" t="str">
        <f t="shared" si="3"/>
        <v>NOVI PODPROJEKT</v>
      </c>
      <c r="G15" s="45" t="str">
        <f t="shared" si="4"/>
        <v>NOVI PODPROJEKT</v>
      </c>
      <c r="H15" s="224">
        <v>2700</v>
      </c>
      <c r="I15" s="224"/>
      <c r="J15" s="224"/>
      <c r="K15" s="93" t="s">
        <v>4826</v>
      </c>
      <c r="L15" s="92" t="s">
        <v>4827</v>
      </c>
      <c r="M15" s="92" t="s">
        <v>4828</v>
      </c>
      <c r="N15" s="93" t="s">
        <v>4829</v>
      </c>
      <c r="O15" s="218"/>
      <c r="P15" s="49"/>
      <c r="Q15" s="246" t="str">
        <f>IF(C15="","",'OPĆI DIO'!$C$1)</f>
        <v>2292 SVEUČILIŠTE J. J. STROSSMAYERA U OSIJEKU - PRAVNI FAKULTET</v>
      </c>
      <c r="R15" s="40" t="str">
        <f t="shared" si="5"/>
        <v>324</v>
      </c>
      <c r="S15" s="40" t="str">
        <f t="shared" si="6"/>
        <v>32</v>
      </c>
      <c r="T15" s="40" t="str">
        <f t="shared" si="7"/>
        <v>OV</v>
      </c>
      <c r="U15" s="40" t="str">
        <f t="shared" si="8"/>
        <v>3</v>
      </c>
      <c r="V15" s="40">
        <v>561</v>
      </c>
      <c r="W15" s="40" t="s">
        <v>110</v>
      </c>
      <c r="Y15" s="40">
        <v>3221</v>
      </c>
      <c r="Z15" s="40" t="s">
        <v>78</v>
      </c>
      <c r="AB15" s="40" t="str">
        <f t="shared" si="9"/>
        <v>32</v>
      </c>
      <c r="AC15" s="40" t="str">
        <f t="shared" si="10"/>
        <v>322</v>
      </c>
      <c r="AE15" s="90" t="s">
        <v>967</v>
      </c>
      <c r="AF15" s="40" t="s">
        <v>968</v>
      </c>
      <c r="AG15" s="40" t="str">
        <f t="shared" si="11"/>
        <v>K578051</v>
      </c>
      <c r="AH15" s="40" t="s">
        <v>3923</v>
      </c>
    </row>
    <row r="16" spans="1:34">
      <c r="A16" s="331">
        <v>43</v>
      </c>
      <c r="B16" s="45" t="str">
        <f t="shared" si="1"/>
        <v>Ostali prihodi za posebne namjene</v>
      </c>
      <c r="C16" s="333">
        <v>3241</v>
      </c>
      <c r="D16" s="45" t="str">
        <f t="shared" si="2"/>
        <v>Naknade troškova osobama izvan radnog odnosa</v>
      </c>
      <c r="E16" s="328" t="s">
        <v>689</v>
      </c>
      <c r="F16" s="45" t="str">
        <f t="shared" si="3"/>
        <v>NOVI PODPROJEKT</v>
      </c>
      <c r="G16" s="45" t="str">
        <f t="shared" si="4"/>
        <v>NOVI PODPROJEKT</v>
      </c>
      <c r="H16" s="224">
        <v>900</v>
      </c>
      <c r="I16" s="224"/>
      <c r="J16" s="224"/>
      <c r="K16" s="93" t="s">
        <v>4826</v>
      </c>
      <c r="L16" s="92" t="s">
        <v>4827</v>
      </c>
      <c r="M16" s="92" t="s">
        <v>4828</v>
      </c>
      <c r="N16" s="93" t="s">
        <v>4829</v>
      </c>
      <c r="O16" s="218"/>
      <c r="P16" s="49"/>
      <c r="Q16" s="246" t="str">
        <f>IF(C16="","",'OPĆI DIO'!$C$1)</f>
        <v>2292 SVEUČILIŠTE J. J. STROSSMAYERA U OSIJEKU - PRAVNI FAKULTET</v>
      </c>
      <c r="R16" s="40" t="str">
        <f t="shared" si="5"/>
        <v>324</v>
      </c>
      <c r="S16" s="40" t="str">
        <f t="shared" si="6"/>
        <v>32</v>
      </c>
      <c r="T16" s="40" t="str">
        <f t="shared" si="7"/>
        <v>OV</v>
      </c>
      <c r="U16" s="40" t="str">
        <f t="shared" si="8"/>
        <v>3</v>
      </c>
      <c r="V16" s="40">
        <v>563</v>
      </c>
      <c r="W16" s="40" t="s">
        <v>112</v>
      </c>
      <c r="Y16" s="40">
        <v>3222</v>
      </c>
      <c r="Z16" s="40" t="s">
        <v>99</v>
      </c>
      <c r="AB16" s="40" t="str">
        <f t="shared" si="9"/>
        <v>32</v>
      </c>
      <c r="AC16" s="40" t="str">
        <f t="shared" si="10"/>
        <v>322</v>
      </c>
      <c r="AE16" s="90" t="s">
        <v>969</v>
      </c>
      <c r="AF16" s="40" t="s">
        <v>250</v>
      </c>
      <c r="AG16" s="40" t="str">
        <f t="shared" si="11"/>
        <v>K578051</v>
      </c>
      <c r="AH16" s="40" t="s">
        <v>3923</v>
      </c>
    </row>
    <row r="17" spans="1:34">
      <c r="A17" s="331">
        <v>51</v>
      </c>
      <c r="B17" s="45" t="str">
        <f t="shared" si="1"/>
        <v>Pomoći EU</v>
      </c>
      <c r="C17" s="333">
        <v>3293</v>
      </c>
      <c r="D17" s="45" t="str">
        <f t="shared" si="2"/>
        <v>Reprezentacija</v>
      </c>
      <c r="E17" s="328" t="s">
        <v>689</v>
      </c>
      <c r="F17" s="45" t="str">
        <f t="shared" si="3"/>
        <v>NOVI PODPROJEKT</v>
      </c>
      <c r="G17" s="45" t="str">
        <f t="shared" si="4"/>
        <v>NOVI PODPROJEKT</v>
      </c>
      <c r="H17" s="224">
        <v>900</v>
      </c>
      <c r="I17" s="224"/>
      <c r="J17" s="224"/>
      <c r="K17" s="93" t="s">
        <v>4826</v>
      </c>
      <c r="L17" s="92" t="s">
        <v>4827</v>
      </c>
      <c r="M17" s="92" t="s">
        <v>4828</v>
      </c>
      <c r="N17" s="93" t="s">
        <v>4829</v>
      </c>
      <c r="O17" s="218"/>
      <c r="P17" s="49"/>
      <c r="Q17" s="246" t="str">
        <f>IF(C17="","",'OPĆI DIO'!$C$1)</f>
        <v>2292 SVEUČILIŠTE J. J. STROSSMAYERA U OSIJEKU - PRAVNI FAKULTET</v>
      </c>
      <c r="R17" s="40" t="str">
        <f t="shared" si="5"/>
        <v>329</v>
      </c>
      <c r="S17" s="40" t="str">
        <f t="shared" si="6"/>
        <v>32</v>
      </c>
      <c r="T17" s="40" t="str">
        <f t="shared" si="7"/>
        <v>OV</v>
      </c>
      <c r="U17" s="40" t="str">
        <f t="shared" si="8"/>
        <v>3</v>
      </c>
      <c r="V17" s="40">
        <v>573</v>
      </c>
      <c r="W17" t="s">
        <v>1009</v>
      </c>
      <c r="Y17" s="40">
        <v>3223</v>
      </c>
      <c r="Z17" s="40" t="s">
        <v>87</v>
      </c>
      <c r="AB17" s="40" t="str">
        <f t="shared" si="9"/>
        <v>32</v>
      </c>
      <c r="AC17" s="40" t="str">
        <f t="shared" si="10"/>
        <v>322</v>
      </c>
      <c r="AE17" s="90" t="s">
        <v>970</v>
      </c>
      <c r="AF17" s="40" t="s">
        <v>971</v>
      </c>
      <c r="AG17" s="40" t="str">
        <f t="shared" si="11"/>
        <v>K578051</v>
      </c>
      <c r="AH17" s="40" t="s">
        <v>3923</v>
      </c>
    </row>
    <row r="18" spans="1:34">
      <c r="A18" s="331">
        <v>43</v>
      </c>
      <c r="B18" s="45" t="str">
        <f t="shared" si="1"/>
        <v>Ostali prihodi za posebne namjene</v>
      </c>
      <c r="C18" s="333">
        <v>3293</v>
      </c>
      <c r="D18" s="45" t="str">
        <f t="shared" si="2"/>
        <v>Reprezentacija</v>
      </c>
      <c r="E18" s="328" t="s">
        <v>689</v>
      </c>
      <c r="F18" s="45" t="str">
        <f t="shared" si="3"/>
        <v>NOVI PODPROJEKT</v>
      </c>
      <c r="G18" s="45" t="str">
        <f t="shared" si="4"/>
        <v>NOVI PODPROJEKT</v>
      </c>
      <c r="H18" s="224">
        <v>300</v>
      </c>
      <c r="I18" s="224"/>
      <c r="J18" s="224"/>
      <c r="K18" s="93" t="s">
        <v>4826</v>
      </c>
      <c r="L18" s="92" t="s">
        <v>4827</v>
      </c>
      <c r="M18" s="92" t="s">
        <v>4828</v>
      </c>
      <c r="N18" s="93" t="s">
        <v>4829</v>
      </c>
      <c r="O18" s="218"/>
      <c r="P18" s="49"/>
      <c r="Q18" s="246" t="str">
        <f>IF(C18="","",'OPĆI DIO'!$C$1)</f>
        <v>2292 SVEUČILIŠTE J. J. STROSSMAYERA U OSIJEKU - PRAVNI FAKULTET</v>
      </c>
      <c r="R18" s="40" t="str">
        <f t="shared" si="5"/>
        <v>329</v>
      </c>
      <c r="S18" s="40" t="str">
        <f t="shared" si="6"/>
        <v>32</v>
      </c>
      <c r="T18" s="40" t="str">
        <f t="shared" si="7"/>
        <v>OV</v>
      </c>
      <c r="U18" s="40" t="str">
        <f t="shared" si="8"/>
        <v>3</v>
      </c>
      <c r="V18">
        <v>575</v>
      </c>
      <c r="W18" t="s">
        <v>1011</v>
      </c>
      <c r="Y18" s="40">
        <v>3224</v>
      </c>
      <c r="Z18" s="40" t="s">
        <v>92</v>
      </c>
      <c r="AB18" s="40" t="str">
        <f t="shared" si="9"/>
        <v>32</v>
      </c>
      <c r="AC18" s="40" t="str">
        <f t="shared" si="10"/>
        <v>322</v>
      </c>
      <c r="AE18" s="90" t="s">
        <v>973</v>
      </c>
      <c r="AF18" s="40" t="s">
        <v>974</v>
      </c>
      <c r="AG18" s="40" t="str">
        <f t="shared" si="11"/>
        <v>K578051</v>
      </c>
      <c r="AH18" s="40" t="s">
        <v>3923</v>
      </c>
    </row>
    <row r="19" spans="1:34">
      <c r="A19" s="331">
        <v>51</v>
      </c>
      <c r="B19" s="45" t="str">
        <f t="shared" si="1"/>
        <v>Pomoći EU</v>
      </c>
      <c r="C19" s="333">
        <v>3111</v>
      </c>
      <c r="D19" s="45" t="str">
        <f t="shared" si="2"/>
        <v>Plaće za redovan rad</v>
      </c>
      <c r="E19" s="328" t="s">
        <v>689</v>
      </c>
      <c r="F19" s="45" t="str">
        <f t="shared" si="3"/>
        <v>NOVI PODPROJEKT</v>
      </c>
      <c r="G19" s="45" t="str">
        <f t="shared" si="4"/>
        <v>NOVI PODPROJEKT</v>
      </c>
      <c r="H19" s="224">
        <v>2475</v>
      </c>
      <c r="I19" s="224">
        <v>2475</v>
      </c>
      <c r="J19" s="224"/>
      <c r="K19" s="93" t="s">
        <v>4832</v>
      </c>
      <c r="L19" s="92" t="s">
        <v>4827</v>
      </c>
      <c r="M19" s="92" t="s">
        <v>4828</v>
      </c>
      <c r="N19" s="93" t="s">
        <v>4829</v>
      </c>
      <c r="O19" t="s">
        <v>4833</v>
      </c>
      <c r="P19" s="49"/>
      <c r="Q19" s="246" t="str">
        <f>IF(C19="","",'OPĆI DIO'!$C$1)</f>
        <v>2292 SVEUČILIŠTE J. J. STROSSMAYERA U OSIJEKU - PRAVNI FAKULTET</v>
      </c>
      <c r="R19" s="40" t="str">
        <f t="shared" si="5"/>
        <v>311</v>
      </c>
      <c r="S19" s="40" t="str">
        <f t="shared" si="6"/>
        <v>31</v>
      </c>
      <c r="T19" s="40" t="str">
        <f t="shared" si="7"/>
        <v>OV</v>
      </c>
      <c r="U19" s="40" t="str">
        <f t="shared" si="8"/>
        <v>3</v>
      </c>
      <c r="V19" s="98">
        <v>576</v>
      </c>
      <c r="W19" s="129" t="s">
        <v>1260</v>
      </c>
      <c r="Y19" s="40">
        <v>3225</v>
      </c>
      <c r="Z19" s="40" t="s">
        <v>100</v>
      </c>
      <c r="AB19" s="40" t="str">
        <f t="shared" si="9"/>
        <v>32</v>
      </c>
      <c r="AC19" s="40" t="str">
        <f t="shared" si="10"/>
        <v>322</v>
      </c>
      <c r="AE19" s="90" t="s">
        <v>975</v>
      </c>
      <c r="AF19" s="40" t="s">
        <v>976</v>
      </c>
      <c r="AG19" s="40" t="str">
        <f t="shared" si="11"/>
        <v>K578051</v>
      </c>
      <c r="AH19" s="40" t="s">
        <v>3923</v>
      </c>
    </row>
    <row r="20" spans="1:34">
      <c r="A20" s="331">
        <v>43</v>
      </c>
      <c r="B20" s="45" t="str">
        <f t="shared" si="1"/>
        <v>Ostali prihodi za posebne namjene</v>
      </c>
      <c r="C20" s="333">
        <v>3111</v>
      </c>
      <c r="D20" s="45" t="str">
        <f t="shared" si="2"/>
        <v>Plaće za redovan rad</v>
      </c>
      <c r="E20" s="328" t="s">
        <v>689</v>
      </c>
      <c r="F20" s="45" t="str">
        <f t="shared" si="3"/>
        <v>NOVI PODPROJEKT</v>
      </c>
      <c r="G20" s="45" t="str">
        <f t="shared" si="4"/>
        <v>NOVI PODPROJEKT</v>
      </c>
      <c r="H20" s="224">
        <v>825</v>
      </c>
      <c r="I20" s="224">
        <v>825</v>
      </c>
      <c r="J20" s="224">
        <v>825</v>
      </c>
      <c r="K20" s="93" t="s">
        <v>4832</v>
      </c>
      <c r="L20" s="92" t="s">
        <v>4827</v>
      </c>
      <c r="M20" s="92" t="s">
        <v>4828</v>
      </c>
      <c r="N20" s="93" t="s">
        <v>4829</v>
      </c>
      <c r="O20" s="218"/>
      <c r="P20" s="49"/>
      <c r="Q20" s="246" t="str">
        <f>IF(C20="","",'OPĆI DIO'!$C$1)</f>
        <v>2292 SVEUČILIŠTE J. J. STROSSMAYERA U OSIJEKU - PRAVNI FAKULTET</v>
      </c>
      <c r="R20" s="40" t="str">
        <f t="shared" si="5"/>
        <v>311</v>
      </c>
      <c r="S20" s="40" t="str">
        <f t="shared" si="6"/>
        <v>31</v>
      </c>
      <c r="T20" s="40" t="str">
        <f t="shared" si="7"/>
        <v>OV</v>
      </c>
      <c r="U20" s="40" t="str">
        <f t="shared" si="8"/>
        <v>3</v>
      </c>
      <c r="V20" s="98">
        <v>581</v>
      </c>
      <c r="W20" s="129" t="s">
        <v>1336</v>
      </c>
      <c r="Y20" s="40">
        <v>3226</v>
      </c>
      <c r="Z20" s="40" t="s">
        <v>174</v>
      </c>
      <c r="AB20" s="40" t="str">
        <f t="shared" si="9"/>
        <v>32</v>
      </c>
      <c r="AC20" s="40" t="str">
        <f t="shared" si="10"/>
        <v>322</v>
      </c>
      <c r="AE20" s="90" t="s">
        <v>4124</v>
      </c>
      <c r="AF20" s="40" t="s">
        <v>4125</v>
      </c>
      <c r="AG20" s="40" t="str">
        <f t="shared" si="11"/>
        <v>K676068</v>
      </c>
      <c r="AH20" s="40" t="s">
        <v>3923</v>
      </c>
    </row>
    <row r="21" spans="1:34">
      <c r="A21" s="331">
        <v>51</v>
      </c>
      <c r="B21" s="45" t="str">
        <f t="shared" si="1"/>
        <v>Pomoći EU</v>
      </c>
      <c r="C21" s="333">
        <v>3132</v>
      </c>
      <c r="D21" s="45" t="str">
        <f t="shared" si="2"/>
        <v>Doprinosi za obvezno zdravstveno osiguranje</v>
      </c>
      <c r="E21" s="328" t="s">
        <v>689</v>
      </c>
      <c r="F21" s="45" t="str">
        <f t="shared" si="3"/>
        <v>NOVI PODPROJEKT</v>
      </c>
      <c r="G21" s="45" t="str">
        <f t="shared" si="4"/>
        <v>NOVI PODPROJEKT</v>
      </c>
      <c r="H21" s="224">
        <v>450</v>
      </c>
      <c r="I21" s="224">
        <v>450</v>
      </c>
      <c r="J21" s="224">
        <v>450</v>
      </c>
      <c r="K21" s="93" t="s">
        <v>4832</v>
      </c>
      <c r="L21" s="92" t="s">
        <v>4827</v>
      </c>
      <c r="M21" s="92" t="s">
        <v>4828</v>
      </c>
      <c r="N21" s="93" t="s">
        <v>4829</v>
      </c>
      <c r="O21" s="218"/>
      <c r="P21" s="49"/>
      <c r="Q21" s="246" t="str">
        <f>IF(C21="","",'OPĆI DIO'!$C$1)</f>
        <v>2292 SVEUČILIŠTE J. J. STROSSMAYERA U OSIJEKU - PRAVNI FAKULTET</v>
      </c>
      <c r="R21" s="40" t="str">
        <f t="shared" si="5"/>
        <v>313</v>
      </c>
      <c r="S21" s="40" t="str">
        <f t="shared" si="6"/>
        <v>31</v>
      </c>
      <c r="T21" s="40" t="str">
        <f t="shared" si="7"/>
        <v>OV</v>
      </c>
      <c r="U21" s="40" t="str">
        <f t="shared" si="8"/>
        <v>3</v>
      </c>
      <c r="V21" s="40">
        <v>61</v>
      </c>
      <c r="W21" s="40" t="s">
        <v>114</v>
      </c>
      <c r="Y21" s="40">
        <v>3227</v>
      </c>
      <c r="Z21" s="40" t="s">
        <v>117</v>
      </c>
      <c r="AB21" s="40" t="str">
        <f t="shared" si="9"/>
        <v>32</v>
      </c>
      <c r="AC21" s="40" t="str">
        <f t="shared" si="10"/>
        <v>322</v>
      </c>
      <c r="AE21" s="90" t="s">
        <v>4126</v>
      </c>
      <c r="AF21" s="40" t="s">
        <v>4127</v>
      </c>
      <c r="AG21" s="40" t="str">
        <f t="shared" si="11"/>
        <v>K676068</v>
      </c>
      <c r="AH21" s="40" t="s">
        <v>3923</v>
      </c>
    </row>
    <row r="22" spans="1:34">
      <c r="A22" s="331">
        <v>43</v>
      </c>
      <c r="B22" s="45" t="str">
        <f t="shared" si="1"/>
        <v>Ostali prihodi za posebne namjene</v>
      </c>
      <c r="C22" s="333">
        <v>3132</v>
      </c>
      <c r="D22" s="45" t="str">
        <f t="shared" si="2"/>
        <v>Doprinosi za obvezno zdravstveno osiguranje</v>
      </c>
      <c r="E22" s="328" t="s">
        <v>689</v>
      </c>
      <c r="F22" s="45" t="str">
        <f t="shared" si="3"/>
        <v>NOVI PODPROJEKT</v>
      </c>
      <c r="G22" s="45" t="str">
        <f t="shared" si="4"/>
        <v>NOVI PODPROJEKT</v>
      </c>
      <c r="H22" s="224">
        <v>150</v>
      </c>
      <c r="I22" s="224">
        <v>150</v>
      </c>
      <c r="J22" s="224">
        <v>150</v>
      </c>
      <c r="K22" s="93" t="s">
        <v>4832</v>
      </c>
      <c r="L22" s="92" t="s">
        <v>4827</v>
      </c>
      <c r="M22" s="92" t="s">
        <v>4828</v>
      </c>
      <c r="N22" s="93" t="s">
        <v>4829</v>
      </c>
      <c r="O22" s="218"/>
      <c r="P22" s="49"/>
      <c r="Q22" s="246" t="str">
        <f>IF(C22="","",'OPĆI DIO'!$C$1)</f>
        <v>2292 SVEUČILIŠTE J. J. STROSSMAYERA U OSIJEKU - PRAVNI FAKULTET</v>
      </c>
      <c r="R22" s="40" t="str">
        <f t="shared" si="5"/>
        <v>313</v>
      </c>
      <c r="S22" s="40" t="str">
        <f t="shared" si="6"/>
        <v>31</v>
      </c>
      <c r="T22" s="40" t="str">
        <f t="shared" si="7"/>
        <v>OV</v>
      </c>
      <c r="U22" s="40" t="str">
        <f t="shared" si="8"/>
        <v>3</v>
      </c>
      <c r="V22" s="40">
        <v>71</v>
      </c>
      <c r="W22" s="40" t="s">
        <v>172</v>
      </c>
      <c r="Y22" s="40">
        <v>3231</v>
      </c>
      <c r="Z22" s="40" t="s">
        <v>101</v>
      </c>
      <c r="AB22" s="40" t="str">
        <f t="shared" si="9"/>
        <v>32</v>
      </c>
      <c r="AC22" s="40" t="str">
        <f t="shared" si="10"/>
        <v>323</v>
      </c>
      <c r="AE22" s="90" t="s">
        <v>4128</v>
      </c>
      <c r="AF22" s="40" t="s">
        <v>4129</v>
      </c>
      <c r="AG22" s="40" t="str">
        <f t="shared" si="11"/>
        <v>K676068</v>
      </c>
      <c r="AH22" s="40" t="s">
        <v>3923</v>
      </c>
    </row>
    <row r="23" spans="1:34">
      <c r="A23" s="331">
        <v>51</v>
      </c>
      <c r="B23" s="45" t="str">
        <f t="shared" si="1"/>
        <v>Pomoći EU</v>
      </c>
      <c r="C23" s="333">
        <v>3211</v>
      </c>
      <c r="D23" s="45" t="str">
        <f t="shared" si="2"/>
        <v>Službena putovanja</v>
      </c>
      <c r="E23" s="328" t="s">
        <v>689</v>
      </c>
      <c r="F23" s="45" t="str">
        <f t="shared" si="3"/>
        <v>NOVI PODPROJEKT</v>
      </c>
      <c r="G23" s="45" t="str">
        <f t="shared" si="4"/>
        <v>NOVI PODPROJEKT</v>
      </c>
      <c r="H23" s="224">
        <v>750</v>
      </c>
      <c r="I23" s="224">
        <v>750</v>
      </c>
      <c r="J23" s="224">
        <v>750</v>
      </c>
      <c r="K23" s="93" t="s">
        <v>4832</v>
      </c>
      <c r="L23" s="92" t="s">
        <v>4827</v>
      </c>
      <c r="M23" s="92" t="s">
        <v>4828</v>
      </c>
      <c r="N23" s="93" t="s">
        <v>4829</v>
      </c>
      <c r="O23" s="218"/>
      <c r="P23" s="49"/>
      <c r="Q23" s="246" t="str">
        <f>IF(C23="","",'OPĆI DIO'!$C$1)</f>
        <v>2292 SVEUČILIŠTE J. J. STROSSMAYERA U OSIJEKU - PRAVNI FAKULTET</v>
      </c>
      <c r="R23" s="40" t="str">
        <f t="shared" si="5"/>
        <v>321</v>
      </c>
      <c r="S23" s="40" t="str">
        <f t="shared" si="6"/>
        <v>32</v>
      </c>
      <c r="T23" s="40" t="str">
        <f t="shared" si="7"/>
        <v>OV</v>
      </c>
      <c r="U23" s="40" t="str">
        <f t="shared" si="8"/>
        <v>3</v>
      </c>
      <c r="V23" s="40">
        <v>81</v>
      </c>
      <c r="W23" s="40" t="s">
        <v>55</v>
      </c>
      <c r="Y23" s="40">
        <v>3232</v>
      </c>
      <c r="Z23" s="40" t="s">
        <v>88</v>
      </c>
      <c r="AB23" s="40" t="str">
        <f t="shared" si="9"/>
        <v>32</v>
      </c>
      <c r="AC23" s="40" t="str">
        <f t="shared" si="10"/>
        <v>323</v>
      </c>
      <c r="AE23" s="90" t="s">
        <v>4130</v>
      </c>
      <c r="AF23" s="40" t="s">
        <v>4131</v>
      </c>
      <c r="AG23" s="40" t="str">
        <f t="shared" si="11"/>
        <v>K733067</v>
      </c>
      <c r="AH23" s="40" t="s">
        <v>3941</v>
      </c>
    </row>
    <row r="24" spans="1:34">
      <c r="A24" s="331">
        <v>43</v>
      </c>
      <c r="B24" s="45" t="str">
        <f t="shared" si="1"/>
        <v>Ostali prihodi za posebne namjene</v>
      </c>
      <c r="C24" s="333">
        <v>3211</v>
      </c>
      <c r="D24" s="45" t="str">
        <f t="shared" si="2"/>
        <v>Službena putovanja</v>
      </c>
      <c r="E24" s="328" t="s">
        <v>689</v>
      </c>
      <c r="F24" s="45" t="str">
        <f t="shared" si="3"/>
        <v>NOVI PODPROJEKT</v>
      </c>
      <c r="G24" s="45" t="str">
        <f t="shared" si="4"/>
        <v>NOVI PODPROJEKT</v>
      </c>
      <c r="H24" s="224">
        <v>250</v>
      </c>
      <c r="I24" s="224">
        <v>250</v>
      </c>
      <c r="J24" s="224">
        <v>250</v>
      </c>
      <c r="K24" s="93" t="s">
        <v>4832</v>
      </c>
      <c r="L24" s="92" t="s">
        <v>4827</v>
      </c>
      <c r="M24" s="92" t="s">
        <v>4828</v>
      </c>
      <c r="N24" s="93" t="s">
        <v>4829</v>
      </c>
      <c r="O24" s="218"/>
      <c r="P24" s="49"/>
      <c r="Q24" s="246" t="str">
        <f>IF(C24="","",'OPĆI DIO'!$C$1)</f>
        <v>2292 SVEUČILIŠTE J. J. STROSSMAYERA U OSIJEKU - PRAVNI FAKULTET</v>
      </c>
      <c r="R24" s="40" t="str">
        <f t="shared" si="5"/>
        <v>321</v>
      </c>
      <c r="S24" s="40" t="str">
        <f t="shared" si="6"/>
        <v>32</v>
      </c>
      <c r="T24" s="40" t="str">
        <f t="shared" si="7"/>
        <v>OV</v>
      </c>
      <c r="U24" s="40" t="str">
        <f t="shared" si="8"/>
        <v>3</v>
      </c>
      <c r="V24" s="132">
        <v>83</v>
      </c>
      <c r="W24" s="132" t="s">
        <v>1000</v>
      </c>
      <c r="Y24" s="40">
        <v>3233</v>
      </c>
      <c r="Z24" s="40" t="s">
        <v>76</v>
      </c>
      <c r="AB24" s="40" t="str">
        <f t="shared" si="9"/>
        <v>32</v>
      </c>
      <c r="AC24" s="40" t="str">
        <f t="shared" si="10"/>
        <v>323</v>
      </c>
      <c r="AE24" s="90" t="s">
        <v>4132</v>
      </c>
      <c r="AF24" s="40" t="s">
        <v>4133</v>
      </c>
      <c r="AG24" s="40" t="str">
        <f t="shared" si="11"/>
        <v>K733067</v>
      </c>
      <c r="AH24" s="40" t="s">
        <v>3941</v>
      </c>
    </row>
    <row r="25" spans="1:34">
      <c r="A25" s="331">
        <v>51</v>
      </c>
      <c r="B25" s="45" t="str">
        <f t="shared" si="1"/>
        <v>Pomoći EU</v>
      </c>
      <c r="C25" s="333">
        <v>3237</v>
      </c>
      <c r="D25" s="45" t="str">
        <f t="shared" si="2"/>
        <v>Intelektualne i osobne usluge</v>
      </c>
      <c r="E25" s="328" t="s">
        <v>689</v>
      </c>
      <c r="F25" s="45" t="str">
        <f t="shared" si="3"/>
        <v>NOVI PODPROJEKT</v>
      </c>
      <c r="G25" s="45" t="str">
        <f t="shared" si="4"/>
        <v>NOVI PODPROJEKT</v>
      </c>
      <c r="H25" s="224"/>
      <c r="I25" s="224"/>
      <c r="J25" s="224">
        <v>375</v>
      </c>
      <c r="K25" s="93" t="s">
        <v>4832</v>
      </c>
      <c r="L25" s="92" t="s">
        <v>4827</v>
      </c>
      <c r="M25" s="92" t="s">
        <v>4828</v>
      </c>
      <c r="N25" s="93" t="s">
        <v>4829</v>
      </c>
      <c r="O25" s="218"/>
      <c r="P25" s="49"/>
      <c r="Q25" s="246" t="str">
        <f>IF(C25="","",'OPĆI DIO'!$C$1)</f>
        <v>2292 SVEUČILIŠTE J. J. STROSSMAYERA U OSIJEKU - PRAVNI FAKULTET</v>
      </c>
      <c r="R25" s="40" t="str">
        <f t="shared" si="5"/>
        <v>323</v>
      </c>
      <c r="S25" s="40" t="str">
        <f t="shared" si="6"/>
        <v>32</v>
      </c>
      <c r="T25" s="40" t="str">
        <f t="shared" si="7"/>
        <v>OV</v>
      </c>
      <c r="U25" s="40" t="str">
        <f t="shared" si="8"/>
        <v>3</v>
      </c>
      <c r="Y25" s="40">
        <v>3234</v>
      </c>
      <c r="Z25" s="40" t="s">
        <v>89</v>
      </c>
      <c r="AB25" s="40" t="str">
        <f t="shared" si="9"/>
        <v>32</v>
      </c>
      <c r="AC25" s="40" t="str">
        <f t="shared" si="10"/>
        <v>323</v>
      </c>
      <c r="AE25" s="90" t="s">
        <v>4134</v>
      </c>
      <c r="AF25" s="40" t="s">
        <v>4135</v>
      </c>
      <c r="AG25" s="40" t="str">
        <f t="shared" si="11"/>
        <v>K733067</v>
      </c>
      <c r="AH25" s="40" t="s">
        <v>3941</v>
      </c>
    </row>
    <row r="26" spans="1:34">
      <c r="A26" s="331">
        <v>43</v>
      </c>
      <c r="B26" s="45" t="str">
        <f t="shared" si="1"/>
        <v>Ostali prihodi za posebne namjene</v>
      </c>
      <c r="C26" s="333">
        <v>3237</v>
      </c>
      <c r="D26" s="45" t="str">
        <f t="shared" si="2"/>
        <v>Intelektualne i osobne usluge</v>
      </c>
      <c r="E26" s="328" t="s">
        <v>689</v>
      </c>
      <c r="F26" s="45" t="str">
        <f t="shared" si="3"/>
        <v>NOVI PODPROJEKT</v>
      </c>
      <c r="G26" s="45" t="str">
        <f t="shared" si="4"/>
        <v>NOVI PODPROJEKT</v>
      </c>
      <c r="H26" s="224"/>
      <c r="I26" s="224"/>
      <c r="J26" s="224">
        <v>125</v>
      </c>
      <c r="K26" s="93" t="s">
        <v>4832</v>
      </c>
      <c r="L26" s="92" t="s">
        <v>4827</v>
      </c>
      <c r="M26" s="92" t="s">
        <v>4828</v>
      </c>
      <c r="N26" s="93" t="s">
        <v>4829</v>
      </c>
      <c r="O26" s="218"/>
      <c r="P26" s="49"/>
      <c r="Q26" s="246" t="str">
        <f>IF(C26="","",'OPĆI DIO'!$C$1)</f>
        <v>2292 SVEUČILIŠTE J. J. STROSSMAYERA U OSIJEKU - PRAVNI FAKULTET</v>
      </c>
      <c r="R26" s="40" t="str">
        <f t="shared" si="5"/>
        <v>323</v>
      </c>
      <c r="S26" s="40" t="str">
        <f t="shared" si="6"/>
        <v>32</v>
      </c>
      <c r="T26" s="40" t="str">
        <f t="shared" si="7"/>
        <v>OV</v>
      </c>
      <c r="U26" s="40" t="str">
        <f t="shared" si="8"/>
        <v>3</v>
      </c>
      <c r="Y26" s="40">
        <v>3235</v>
      </c>
      <c r="Z26" s="40" t="s">
        <v>109</v>
      </c>
      <c r="AB26" s="40" t="str">
        <f t="shared" si="9"/>
        <v>32</v>
      </c>
      <c r="AC26" s="40" t="str">
        <f t="shared" si="10"/>
        <v>323</v>
      </c>
      <c r="AE26" s="90" t="s">
        <v>4136</v>
      </c>
      <c r="AF26" s="40" t="s">
        <v>4137</v>
      </c>
      <c r="AG26" s="40" t="str">
        <f t="shared" si="11"/>
        <v>K733067</v>
      </c>
      <c r="AH26" s="40" t="s">
        <v>3941</v>
      </c>
    </row>
    <row r="27" spans="1:34">
      <c r="A27" s="331">
        <v>51</v>
      </c>
      <c r="B27" s="45" t="str">
        <f t="shared" si="1"/>
        <v>Pomoći EU</v>
      </c>
      <c r="C27" s="333">
        <v>3239</v>
      </c>
      <c r="D27" s="45" t="str">
        <f t="shared" si="2"/>
        <v>Ostale usluge</v>
      </c>
      <c r="E27" s="328" t="s">
        <v>689</v>
      </c>
      <c r="F27" s="45" t="str">
        <f t="shared" si="3"/>
        <v>NOVI PODPROJEKT</v>
      </c>
      <c r="G27" s="45" t="str">
        <f t="shared" si="4"/>
        <v>NOVI PODPROJEKT</v>
      </c>
      <c r="H27" s="224"/>
      <c r="I27" s="224"/>
      <c r="J27" s="224">
        <v>750</v>
      </c>
      <c r="K27" s="93" t="s">
        <v>4832</v>
      </c>
      <c r="L27" s="92" t="s">
        <v>4827</v>
      </c>
      <c r="M27" s="92" t="s">
        <v>4828</v>
      </c>
      <c r="N27" s="93" t="s">
        <v>4829</v>
      </c>
      <c r="O27" s="218"/>
      <c r="P27" s="49"/>
      <c r="Q27" s="246" t="str">
        <f>IF(C27="","",'OPĆI DIO'!$C$1)</f>
        <v>2292 SVEUČILIŠTE J. J. STROSSMAYERA U OSIJEKU - PRAVNI FAKULTET</v>
      </c>
      <c r="R27" s="40" t="str">
        <f t="shared" si="5"/>
        <v>323</v>
      </c>
      <c r="S27" s="40" t="str">
        <f t="shared" si="6"/>
        <v>32</v>
      </c>
      <c r="T27" s="40" t="str">
        <f t="shared" si="7"/>
        <v>OV</v>
      </c>
      <c r="U27" s="40" t="str">
        <f t="shared" si="8"/>
        <v>3</v>
      </c>
      <c r="Y27" s="40">
        <v>3236</v>
      </c>
      <c r="Z27" s="40" t="s">
        <v>52</v>
      </c>
      <c r="AB27" s="40" t="str">
        <f t="shared" si="9"/>
        <v>32</v>
      </c>
      <c r="AC27" s="40" t="str">
        <f t="shared" si="10"/>
        <v>323</v>
      </c>
      <c r="AE27" s="90" t="s">
        <v>954</v>
      </c>
      <c r="AF27" s="40" t="s">
        <v>745</v>
      </c>
      <c r="AG27" s="40" t="str">
        <f t="shared" si="11"/>
        <v>K818050</v>
      </c>
      <c r="AH27" s="40" t="s">
        <v>3941</v>
      </c>
    </row>
    <row r="28" spans="1:34">
      <c r="A28" s="331">
        <v>43</v>
      </c>
      <c r="B28" s="45" t="str">
        <f t="shared" si="1"/>
        <v>Ostali prihodi za posebne namjene</v>
      </c>
      <c r="C28" s="333">
        <v>3239</v>
      </c>
      <c r="D28" s="45" t="str">
        <f t="shared" si="2"/>
        <v>Ostale usluge</v>
      </c>
      <c r="E28" s="328" t="s">
        <v>689</v>
      </c>
      <c r="F28" s="45" t="str">
        <f t="shared" si="3"/>
        <v>NOVI PODPROJEKT</v>
      </c>
      <c r="G28" s="45" t="str">
        <f t="shared" si="4"/>
        <v>NOVI PODPROJEKT</v>
      </c>
      <c r="H28" s="224"/>
      <c r="I28" s="224"/>
      <c r="J28" s="224">
        <v>250</v>
      </c>
      <c r="K28" s="93" t="s">
        <v>4832</v>
      </c>
      <c r="L28" s="92" t="s">
        <v>4827</v>
      </c>
      <c r="M28" s="92" t="s">
        <v>4828</v>
      </c>
      <c r="N28" s="93" t="s">
        <v>4829</v>
      </c>
      <c r="O28" s="218"/>
      <c r="P28" s="49"/>
      <c r="Q28" s="246" t="str">
        <f>IF(C28="","",'OPĆI DIO'!$C$1)</f>
        <v>2292 SVEUČILIŠTE J. J. STROSSMAYERA U OSIJEKU - PRAVNI FAKULTET</v>
      </c>
      <c r="R28" s="40" t="str">
        <f t="shared" si="5"/>
        <v>323</v>
      </c>
      <c r="S28" s="40" t="str">
        <f t="shared" si="6"/>
        <v>32</v>
      </c>
      <c r="T28" s="40" t="str">
        <f t="shared" si="7"/>
        <v>OV</v>
      </c>
      <c r="U28" s="40" t="str">
        <f t="shared" si="8"/>
        <v>3</v>
      </c>
      <c r="Y28" s="40">
        <v>3237</v>
      </c>
      <c r="Z28" s="40" t="s">
        <v>65</v>
      </c>
      <c r="AB28" s="40" t="str">
        <f t="shared" si="9"/>
        <v>32</v>
      </c>
      <c r="AC28" s="40" t="str">
        <f t="shared" si="10"/>
        <v>323</v>
      </c>
      <c r="AE28" s="90" t="s">
        <v>955</v>
      </c>
      <c r="AF28" s="40" t="s">
        <v>956</v>
      </c>
      <c r="AG28" s="40" t="str">
        <f t="shared" si="11"/>
        <v>K818050</v>
      </c>
      <c r="AH28" s="40" t="s">
        <v>3941</v>
      </c>
    </row>
    <row r="29" spans="1:34">
      <c r="A29" s="331">
        <v>43</v>
      </c>
      <c r="B29" s="45" t="str">
        <f t="shared" si="1"/>
        <v>Ostali prihodi za posebne namjene</v>
      </c>
      <c r="C29" s="333">
        <v>3241</v>
      </c>
      <c r="D29" s="45" t="str">
        <f t="shared" si="2"/>
        <v>Naknade troškova osobama izvan radnog odnosa</v>
      </c>
      <c r="E29" s="328" t="s">
        <v>689</v>
      </c>
      <c r="F29" s="45" t="str">
        <f t="shared" si="3"/>
        <v>NOVI PODPROJEKT</v>
      </c>
      <c r="G29" s="45" t="str">
        <f t="shared" si="4"/>
        <v>NOVI PODPROJEKT</v>
      </c>
      <c r="H29" s="224"/>
      <c r="I29" s="224"/>
      <c r="J29" s="224">
        <v>1500</v>
      </c>
      <c r="K29" s="93" t="s">
        <v>4832</v>
      </c>
      <c r="L29" s="92" t="s">
        <v>4827</v>
      </c>
      <c r="M29" s="92" t="s">
        <v>4828</v>
      </c>
      <c r="N29" s="93" t="s">
        <v>4829</v>
      </c>
      <c r="O29" s="218"/>
      <c r="P29" s="49"/>
      <c r="Q29" s="246" t="str">
        <f>IF(C29="","",'OPĆI DIO'!$C$1)</f>
        <v>2292 SVEUČILIŠTE J. J. STROSSMAYERA U OSIJEKU - PRAVNI FAKULTET</v>
      </c>
      <c r="R29" s="40" t="str">
        <f t="shared" si="5"/>
        <v>324</v>
      </c>
      <c r="S29" s="40" t="str">
        <f t="shared" si="6"/>
        <v>32</v>
      </c>
      <c r="T29" s="40" t="str">
        <f t="shared" si="7"/>
        <v>OV</v>
      </c>
      <c r="U29" s="40" t="str">
        <f t="shared" si="8"/>
        <v>3</v>
      </c>
      <c r="Y29" s="40">
        <v>3238</v>
      </c>
      <c r="Z29" s="40" t="s">
        <v>102</v>
      </c>
      <c r="AB29" s="40" t="str">
        <f t="shared" si="9"/>
        <v>32</v>
      </c>
      <c r="AC29" s="40" t="str">
        <f t="shared" si="10"/>
        <v>323</v>
      </c>
      <c r="AE29" s="90" t="s">
        <v>957</v>
      </c>
      <c r="AF29" s="40" t="s">
        <v>958</v>
      </c>
      <c r="AG29" s="40" t="str">
        <f t="shared" si="11"/>
        <v>K818050</v>
      </c>
      <c r="AH29" s="40" t="s">
        <v>3941</v>
      </c>
    </row>
    <row r="30" spans="1:34">
      <c r="A30" s="331">
        <v>43</v>
      </c>
      <c r="B30" s="45" t="str">
        <f t="shared" si="1"/>
        <v>Ostali prihodi za posebne namjene</v>
      </c>
      <c r="C30" s="333">
        <v>3241</v>
      </c>
      <c r="D30" s="45" t="str">
        <f t="shared" si="2"/>
        <v>Naknade troškova osobama izvan radnog odnosa</v>
      </c>
      <c r="E30" s="328" t="s">
        <v>689</v>
      </c>
      <c r="F30" s="45" t="str">
        <f t="shared" si="3"/>
        <v>NOVI PODPROJEKT</v>
      </c>
      <c r="G30" s="45" t="str">
        <f t="shared" si="4"/>
        <v>NOVI PODPROJEKT</v>
      </c>
      <c r="H30" s="224"/>
      <c r="I30" s="224"/>
      <c r="J30" s="224">
        <v>500</v>
      </c>
      <c r="K30" s="93" t="s">
        <v>4832</v>
      </c>
      <c r="L30" s="92" t="s">
        <v>4827</v>
      </c>
      <c r="M30" s="92" t="s">
        <v>4828</v>
      </c>
      <c r="N30" s="93" t="s">
        <v>4829</v>
      </c>
      <c r="O30" s="218"/>
      <c r="P30" s="49"/>
      <c r="Q30" s="246" t="str">
        <f>IF(C30="","",'OPĆI DIO'!$C$1)</f>
        <v>2292 SVEUČILIŠTE J. J. STROSSMAYERA U OSIJEKU - PRAVNI FAKULTET</v>
      </c>
      <c r="R30" s="40" t="str">
        <f t="shared" si="5"/>
        <v>324</v>
      </c>
      <c r="S30" s="40" t="str">
        <f t="shared" si="6"/>
        <v>32</v>
      </c>
      <c r="T30" s="40" t="str">
        <f t="shared" si="7"/>
        <v>OV</v>
      </c>
      <c r="U30" s="40" t="str">
        <f t="shared" si="8"/>
        <v>3</v>
      </c>
      <c r="Y30" s="40">
        <v>3239</v>
      </c>
      <c r="Z30" s="40" t="s">
        <v>82</v>
      </c>
      <c r="AB30" s="40" t="str">
        <f t="shared" si="9"/>
        <v>32</v>
      </c>
      <c r="AC30" s="40" t="str">
        <f t="shared" si="10"/>
        <v>323</v>
      </c>
      <c r="AE30" s="90" t="s">
        <v>961</v>
      </c>
      <c r="AF30" s="40" t="s">
        <v>962</v>
      </c>
      <c r="AG30" s="40" t="str">
        <f t="shared" si="11"/>
        <v>K818050</v>
      </c>
      <c r="AH30" s="40" t="s">
        <v>3941</v>
      </c>
    </row>
    <row r="31" spans="1:34">
      <c r="A31" s="331">
        <v>51</v>
      </c>
      <c r="B31" s="45" t="str">
        <f t="shared" si="1"/>
        <v>Pomoći EU</v>
      </c>
      <c r="C31" s="333">
        <v>3293</v>
      </c>
      <c r="D31" s="45" t="str">
        <f t="shared" si="2"/>
        <v>Reprezentacija</v>
      </c>
      <c r="E31" s="328" t="s">
        <v>689</v>
      </c>
      <c r="F31" s="45" t="str">
        <f t="shared" si="3"/>
        <v>NOVI PODPROJEKT</v>
      </c>
      <c r="G31" s="45" t="str">
        <f t="shared" si="4"/>
        <v>NOVI PODPROJEKT</v>
      </c>
      <c r="H31" s="224">
        <v>225</v>
      </c>
      <c r="I31" s="224">
        <v>300</v>
      </c>
      <c r="J31" s="224">
        <v>1875</v>
      </c>
      <c r="K31" s="93" t="s">
        <v>4832</v>
      </c>
      <c r="L31" s="92" t="s">
        <v>4827</v>
      </c>
      <c r="M31" s="92" t="s">
        <v>4828</v>
      </c>
      <c r="N31" s="93" t="s">
        <v>4829</v>
      </c>
      <c r="O31" s="218"/>
      <c r="P31" s="49"/>
      <c r="Q31" s="246" t="str">
        <f>IF(C31="","",'OPĆI DIO'!$C$1)</f>
        <v>2292 SVEUČILIŠTE J. J. STROSSMAYERA U OSIJEKU - PRAVNI FAKULTET</v>
      </c>
      <c r="R31" s="40" t="str">
        <f t="shared" si="5"/>
        <v>329</v>
      </c>
      <c r="S31" s="40" t="str">
        <f t="shared" si="6"/>
        <v>32</v>
      </c>
      <c r="T31" s="40" t="str">
        <f t="shared" si="7"/>
        <v>OV</v>
      </c>
      <c r="U31" s="40" t="str">
        <f t="shared" si="8"/>
        <v>3</v>
      </c>
      <c r="Y31" s="40">
        <v>3241</v>
      </c>
      <c r="Z31" s="40" t="s">
        <v>79</v>
      </c>
      <c r="AB31" s="40" t="str">
        <f t="shared" si="9"/>
        <v>32</v>
      </c>
      <c r="AC31" s="40" t="str">
        <f t="shared" si="10"/>
        <v>324</v>
      </c>
      <c r="AE31" s="90" t="s">
        <v>1036</v>
      </c>
      <c r="AF31" s="40" t="s">
        <v>980</v>
      </c>
      <c r="AG31" s="40" t="str">
        <f t="shared" si="11"/>
        <v>K818050</v>
      </c>
      <c r="AH31" s="40" t="s">
        <v>3941</v>
      </c>
    </row>
    <row r="32" spans="1:34">
      <c r="A32" s="331">
        <v>43</v>
      </c>
      <c r="B32" s="45" t="str">
        <f t="shared" si="1"/>
        <v>Ostali prihodi za posebne namjene</v>
      </c>
      <c r="C32" s="333">
        <v>3293</v>
      </c>
      <c r="D32" s="45" t="str">
        <f t="shared" si="2"/>
        <v>Reprezentacija</v>
      </c>
      <c r="E32" s="328" t="s">
        <v>689</v>
      </c>
      <c r="F32" s="45" t="str">
        <f t="shared" si="3"/>
        <v>NOVI PODPROJEKT</v>
      </c>
      <c r="G32" s="45" t="str">
        <f t="shared" si="4"/>
        <v>NOVI PODPROJEKT</v>
      </c>
      <c r="H32" s="224">
        <v>75</v>
      </c>
      <c r="I32" s="224">
        <v>100</v>
      </c>
      <c r="J32" s="224">
        <v>625</v>
      </c>
      <c r="K32" s="93" t="s">
        <v>4832</v>
      </c>
      <c r="L32" s="92" t="s">
        <v>4827</v>
      </c>
      <c r="M32" s="92" t="s">
        <v>4828</v>
      </c>
      <c r="N32" s="93" t="s">
        <v>4829</v>
      </c>
      <c r="O32" s="218"/>
      <c r="P32" s="49"/>
      <c r="Q32" s="246" t="str">
        <f>IF(C32="","",'OPĆI DIO'!$C$1)</f>
        <v>2292 SVEUČILIŠTE J. J. STROSSMAYERA U OSIJEKU - PRAVNI FAKULTET</v>
      </c>
      <c r="R32" s="40" t="str">
        <f t="shared" si="5"/>
        <v>329</v>
      </c>
      <c r="S32" s="40" t="str">
        <f t="shared" si="6"/>
        <v>32</v>
      </c>
      <c r="T32" s="40" t="str">
        <f t="shared" si="7"/>
        <v>OV</v>
      </c>
      <c r="U32" s="40" t="str">
        <f t="shared" si="8"/>
        <v>3</v>
      </c>
      <c r="Y32" s="40">
        <v>3291</v>
      </c>
      <c r="Z32" s="40" t="s">
        <v>80</v>
      </c>
      <c r="AB32" s="40" t="str">
        <f t="shared" si="9"/>
        <v>32</v>
      </c>
      <c r="AC32" s="40" t="str">
        <f t="shared" si="10"/>
        <v>329</v>
      </c>
      <c r="AE32" s="90" t="s">
        <v>1563</v>
      </c>
      <c r="AF32" s="40" t="s">
        <v>1564</v>
      </c>
      <c r="AG32" s="40" t="str">
        <f t="shared" si="11"/>
        <v>K818050</v>
      </c>
      <c r="AH32" s="40" t="s">
        <v>3941</v>
      </c>
    </row>
    <row r="33" spans="1:34">
      <c r="A33" s="331">
        <v>52</v>
      </c>
      <c r="B33" s="45" t="str">
        <f t="shared" si="1"/>
        <v>Ostale pomoći</v>
      </c>
      <c r="C33" s="333">
        <v>3111</v>
      </c>
      <c r="D33" s="45" t="str">
        <f t="shared" si="2"/>
        <v>Plaće za redovan rad</v>
      </c>
      <c r="E33" s="328" t="s">
        <v>4151</v>
      </c>
      <c r="F33" s="45" t="str">
        <f t="shared" si="3"/>
        <v>South and East European Competition Law Center of Excellence - Jean Monnet Competition Law COE - prof. Akšamović</v>
      </c>
      <c r="G33" s="45" t="str">
        <f t="shared" si="4"/>
        <v>0942</v>
      </c>
      <c r="H33" s="224">
        <v>1650</v>
      </c>
      <c r="I33" s="224"/>
      <c r="J33" s="224"/>
      <c r="K33" s="93"/>
      <c r="L33" s="92"/>
      <c r="M33" s="92"/>
      <c r="N33" s="93"/>
      <c r="O33" s="218"/>
      <c r="P33" s="49"/>
      <c r="Q33" s="246" t="str">
        <f>IF(C33="","",'OPĆI DIO'!$C$1)</f>
        <v>2292 SVEUČILIŠTE J. J. STROSSMAYERA U OSIJEKU - PRAVNI FAKULTET</v>
      </c>
      <c r="R33" s="40" t="str">
        <f t="shared" si="5"/>
        <v>311</v>
      </c>
      <c r="S33" s="40" t="str">
        <f t="shared" si="6"/>
        <v>31</v>
      </c>
      <c r="T33" s="40" t="str">
        <f t="shared" si="7"/>
        <v>94</v>
      </c>
      <c r="U33" s="40" t="str">
        <f t="shared" si="8"/>
        <v>3</v>
      </c>
      <c r="Y33" s="40">
        <v>3292</v>
      </c>
      <c r="Z33" s="40" t="s">
        <v>73</v>
      </c>
      <c r="AB33" s="40" t="str">
        <f t="shared" si="9"/>
        <v>32</v>
      </c>
      <c r="AC33" s="40" t="str">
        <f t="shared" si="10"/>
        <v>329</v>
      </c>
      <c r="AE33" s="90" t="s">
        <v>690</v>
      </c>
      <c r="AF33" s="40" t="s">
        <v>691</v>
      </c>
      <c r="AG33" s="40" t="str">
        <f t="shared" si="11"/>
        <v>A679071</v>
      </c>
      <c r="AH33" s="40" t="s">
        <v>3929</v>
      </c>
    </row>
    <row r="34" spans="1:34">
      <c r="A34" s="331">
        <v>43</v>
      </c>
      <c r="B34" s="45" t="str">
        <f t="shared" si="1"/>
        <v>Ostali prihodi za posebne namjene</v>
      </c>
      <c r="C34" s="333">
        <v>3111</v>
      </c>
      <c r="D34" s="45" t="str">
        <f t="shared" si="2"/>
        <v>Plaće za redovan rad</v>
      </c>
      <c r="E34" s="328" t="s">
        <v>4151</v>
      </c>
      <c r="F34" s="45" t="str">
        <f t="shared" si="3"/>
        <v>South and East European Competition Law Center of Excellence - Jean Monnet Competition Law COE - prof. Akšamović</v>
      </c>
      <c r="G34" s="45" t="str">
        <f t="shared" si="4"/>
        <v>0942</v>
      </c>
      <c r="H34" s="224">
        <v>550</v>
      </c>
      <c r="I34" s="224">
        <v>1300</v>
      </c>
      <c r="J34" s="224"/>
      <c r="K34" s="93"/>
      <c r="L34" s="92"/>
      <c r="M34" s="92"/>
      <c r="N34" s="93"/>
      <c r="O34" s="218"/>
      <c r="P34" s="49"/>
      <c r="Q34" s="246" t="str">
        <f>IF(C34="","",'OPĆI DIO'!$C$1)</f>
        <v>2292 SVEUČILIŠTE J. J. STROSSMAYERA U OSIJEKU - PRAVNI FAKULTET</v>
      </c>
      <c r="R34" s="40" t="str">
        <f t="shared" si="5"/>
        <v>311</v>
      </c>
      <c r="S34" s="40" t="str">
        <f t="shared" si="6"/>
        <v>31</v>
      </c>
      <c r="T34" s="40" t="str">
        <f t="shared" si="7"/>
        <v>94</v>
      </c>
      <c r="U34" s="40" t="str">
        <f t="shared" si="8"/>
        <v>3</v>
      </c>
      <c r="Y34" s="40">
        <v>3293</v>
      </c>
      <c r="Z34" s="40" t="s">
        <v>83</v>
      </c>
      <c r="AB34" s="40" t="str">
        <f t="shared" si="9"/>
        <v>32</v>
      </c>
      <c r="AC34" s="40" t="str">
        <f t="shared" si="10"/>
        <v>329</v>
      </c>
      <c r="AE34" s="90" t="s">
        <v>1037</v>
      </c>
      <c r="AF34" s="40" t="s">
        <v>1038</v>
      </c>
      <c r="AG34" s="40" t="str">
        <f t="shared" si="11"/>
        <v>A679071</v>
      </c>
      <c r="AH34" s="40" t="s">
        <v>3929</v>
      </c>
    </row>
    <row r="35" spans="1:34">
      <c r="A35" s="331">
        <v>52</v>
      </c>
      <c r="B35" s="45" t="str">
        <f t="shared" si="1"/>
        <v>Ostale pomoći</v>
      </c>
      <c r="C35" s="333">
        <v>3132</v>
      </c>
      <c r="D35" s="45" t="str">
        <f t="shared" si="2"/>
        <v>Doprinosi za obvezno zdravstveno osiguranje</v>
      </c>
      <c r="E35" s="328" t="s">
        <v>4151</v>
      </c>
      <c r="F35" s="45" t="str">
        <f t="shared" si="3"/>
        <v>South and East European Competition Law Center of Excellence - Jean Monnet Competition Law COE - prof. Akšamović</v>
      </c>
      <c r="G35" s="45" t="str">
        <f t="shared" si="4"/>
        <v>0942</v>
      </c>
      <c r="H35" s="224">
        <v>300</v>
      </c>
      <c r="I35" s="224"/>
      <c r="J35" s="224"/>
      <c r="K35" s="93"/>
      <c r="L35" s="92"/>
      <c r="M35" s="92"/>
      <c r="N35" s="93"/>
      <c r="O35" s="218"/>
      <c r="P35" s="49"/>
      <c r="Q35" s="246" t="str">
        <f>IF(C35="","",'OPĆI DIO'!$C$1)</f>
        <v>2292 SVEUČILIŠTE J. J. STROSSMAYERA U OSIJEKU - PRAVNI FAKULTET</v>
      </c>
      <c r="R35" s="40" t="str">
        <f t="shared" si="5"/>
        <v>313</v>
      </c>
      <c r="S35" s="40" t="str">
        <f t="shared" si="6"/>
        <v>31</v>
      </c>
      <c r="T35" s="40" t="str">
        <f t="shared" si="7"/>
        <v>94</v>
      </c>
      <c r="U35" s="40" t="str">
        <f t="shared" si="8"/>
        <v>3</v>
      </c>
      <c r="Y35" s="40">
        <v>3293</v>
      </c>
      <c r="Z35" s="40" t="s">
        <v>130</v>
      </c>
      <c r="AB35" s="40" t="str">
        <f t="shared" si="9"/>
        <v>32</v>
      </c>
      <c r="AC35" s="40" t="str">
        <f t="shared" si="10"/>
        <v>329</v>
      </c>
      <c r="AE35" s="90" t="s">
        <v>1039</v>
      </c>
      <c r="AF35" s="40" t="s">
        <v>1040</v>
      </c>
      <c r="AG35" s="40" t="str">
        <f t="shared" si="11"/>
        <v>A679071</v>
      </c>
      <c r="AH35" s="40" t="s">
        <v>3929</v>
      </c>
    </row>
    <row r="36" spans="1:34">
      <c r="A36" s="331">
        <v>43</v>
      </c>
      <c r="B36" s="45" t="str">
        <f t="shared" si="1"/>
        <v>Ostali prihodi za posebne namjene</v>
      </c>
      <c r="C36" s="333">
        <v>3132</v>
      </c>
      <c r="D36" s="45" t="str">
        <f t="shared" si="2"/>
        <v>Doprinosi za obvezno zdravstveno osiguranje</v>
      </c>
      <c r="E36" s="328" t="s">
        <v>4151</v>
      </c>
      <c r="F36" s="45" t="str">
        <f t="shared" si="3"/>
        <v>South and East European Competition Law Center of Excellence - Jean Monnet Competition Law COE - prof. Akšamović</v>
      </c>
      <c r="G36" s="45" t="str">
        <f t="shared" si="4"/>
        <v>0942</v>
      </c>
      <c r="H36" s="224">
        <v>100</v>
      </c>
      <c r="I36" s="224">
        <v>400</v>
      </c>
      <c r="J36" s="224"/>
      <c r="K36" s="93"/>
      <c r="L36" s="92"/>
      <c r="M36" s="92"/>
      <c r="N36" s="93"/>
      <c r="O36" s="218"/>
      <c r="P36" s="49"/>
      <c r="Q36" s="246" t="str">
        <f>IF(C36="","",'OPĆI DIO'!$C$1)</f>
        <v>2292 SVEUČILIŠTE J. J. STROSSMAYERA U OSIJEKU - PRAVNI FAKULTET</v>
      </c>
      <c r="R36" s="40" t="str">
        <f t="shared" si="5"/>
        <v>313</v>
      </c>
      <c r="S36" s="40" t="str">
        <f t="shared" si="6"/>
        <v>31</v>
      </c>
      <c r="T36" s="40" t="str">
        <f t="shared" si="7"/>
        <v>94</v>
      </c>
      <c r="U36" s="40" t="str">
        <f t="shared" si="8"/>
        <v>3</v>
      </c>
      <c r="Y36" s="40">
        <v>3294</v>
      </c>
      <c r="Z36" s="40" t="s">
        <v>84</v>
      </c>
      <c r="AB36" s="40" t="str">
        <f t="shared" si="9"/>
        <v>32</v>
      </c>
      <c r="AC36" s="40" t="str">
        <f t="shared" si="10"/>
        <v>329</v>
      </c>
      <c r="AE36" s="90" t="s">
        <v>1565</v>
      </c>
      <c r="AF36" s="40" t="s">
        <v>1566</v>
      </c>
      <c r="AG36" s="40" t="str">
        <f t="shared" si="11"/>
        <v>A679071</v>
      </c>
      <c r="AH36" s="40" t="s">
        <v>3929</v>
      </c>
    </row>
    <row r="37" spans="1:34">
      <c r="A37" s="331">
        <v>52</v>
      </c>
      <c r="B37" s="45" t="str">
        <f t="shared" si="1"/>
        <v>Ostale pomoći</v>
      </c>
      <c r="C37" s="333">
        <v>3211</v>
      </c>
      <c r="D37" s="45" t="str">
        <f t="shared" si="2"/>
        <v>Službena putovanja</v>
      </c>
      <c r="E37" s="328" t="s">
        <v>4151</v>
      </c>
      <c r="F37" s="45" t="str">
        <f t="shared" si="3"/>
        <v>South and East European Competition Law Center of Excellence - Jean Monnet Competition Law COE - prof. Akšamović</v>
      </c>
      <c r="G37" s="45" t="str">
        <f t="shared" si="4"/>
        <v>0942</v>
      </c>
      <c r="H37" s="224">
        <v>3000</v>
      </c>
      <c r="I37" s="224"/>
      <c r="J37" s="224"/>
      <c r="K37" s="93"/>
      <c r="L37" s="92"/>
      <c r="M37" s="92"/>
      <c r="N37" s="93"/>
      <c r="O37" s="218"/>
      <c r="P37" s="49"/>
      <c r="Q37" s="246" t="str">
        <f>IF(C37="","",'OPĆI DIO'!$C$1)</f>
        <v>2292 SVEUČILIŠTE J. J. STROSSMAYERA U OSIJEKU - PRAVNI FAKULTET</v>
      </c>
      <c r="R37" s="40" t="str">
        <f t="shared" si="5"/>
        <v>321</v>
      </c>
      <c r="S37" s="40" t="str">
        <f t="shared" si="6"/>
        <v>32</v>
      </c>
      <c r="T37" s="40" t="str">
        <f t="shared" si="7"/>
        <v>94</v>
      </c>
      <c r="U37" s="40" t="str">
        <f t="shared" si="8"/>
        <v>3</v>
      </c>
      <c r="Y37" s="40">
        <v>3295</v>
      </c>
      <c r="Z37" s="40" t="s">
        <v>53</v>
      </c>
      <c r="AB37" s="40" t="str">
        <f t="shared" si="9"/>
        <v>32</v>
      </c>
      <c r="AC37" s="40" t="str">
        <f t="shared" si="10"/>
        <v>329</v>
      </c>
      <c r="AE37" s="90" t="s">
        <v>1567</v>
      </c>
      <c r="AF37" s="40" t="s">
        <v>1568</v>
      </c>
      <c r="AG37" s="40" t="str">
        <f t="shared" si="11"/>
        <v>A679071</v>
      </c>
      <c r="AH37" s="40" t="s">
        <v>3929</v>
      </c>
    </row>
    <row r="38" spans="1:34">
      <c r="A38" s="331">
        <v>43</v>
      </c>
      <c r="B38" s="45" t="str">
        <f t="shared" si="1"/>
        <v>Ostali prihodi za posebne namjene</v>
      </c>
      <c r="C38" s="333">
        <v>3211</v>
      </c>
      <c r="D38" s="45" t="str">
        <f t="shared" si="2"/>
        <v>Službena putovanja</v>
      </c>
      <c r="E38" s="328" t="s">
        <v>4151</v>
      </c>
      <c r="F38" s="45" t="str">
        <f t="shared" si="3"/>
        <v>South and East European Competition Law Center of Excellence - Jean Monnet Competition Law COE - prof. Akšamović</v>
      </c>
      <c r="G38" s="45" t="str">
        <f t="shared" si="4"/>
        <v>0942</v>
      </c>
      <c r="H38" s="224">
        <v>1000</v>
      </c>
      <c r="I38" s="224"/>
      <c r="J38" s="224"/>
      <c r="K38" s="93"/>
      <c r="L38" s="92"/>
      <c r="M38" s="92"/>
      <c r="N38" s="93"/>
      <c r="O38" s="218"/>
      <c r="P38" s="49"/>
      <c r="Q38" s="246" t="str">
        <f>IF(C38="","",'OPĆI DIO'!$C$1)</f>
        <v>2292 SVEUČILIŠTE J. J. STROSSMAYERA U OSIJEKU - PRAVNI FAKULTET</v>
      </c>
      <c r="R38" s="40" t="str">
        <f t="shared" si="5"/>
        <v>321</v>
      </c>
      <c r="S38" s="40" t="str">
        <f t="shared" si="6"/>
        <v>32</v>
      </c>
      <c r="T38" s="40" t="str">
        <f t="shared" si="7"/>
        <v>94</v>
      </c>
      <c r="U38" s="40" t="str">
        <f t="shared" si="8"/>
        <v>3</v>
      </c>
      <c r="Y38" s="40">
        <v>3296</v>
      </c>
      <c r="Z38" s="40" t="s">
        <v>147</v>
      </c>
      <c r="AB38" s="40" t="str">
        <f t="shared" si="9"/>
        <v>32</v>
      </c>
      <c r="AC38" s="40" t="str">
        <f t="shared" si="10"/>
        <v>329</v>
      </c>
      <c r="AE38" s="90" t="s">
        <v>1569</v>
      </c>
      <c r="AF38" s="40" t="s">
        <v>1570</v>
      </c>
      <c r="AG38" s="40" t="str">
        <f t="shared" si="11"/>
        <v>A679071</v>
      </c>
      <c r="AH38" s="40" t="s">
        <v>3929</v>
      </c>
    </row>
    <row r="39" spans="1:34">
      <c r="A39" s="331">
        <v>52</v>
      </c>
      <c r="B39" s="45" t="str">
        <f t="shared" si="1"/>
        <v>Ostale pomoći</v>
      </c>
      <c r="C39" s="333">
        <v>3237</v>
      </c>
      <c r="D39" s="45" t="str">
        <f t="shared" si="2"/>
        <v>Intelektualne i osobne usluge</v>
      </c>
      <c r="E39" s="328" t="s">
        <v>4151</v>
      </c>
      <c r="F39" s="45" t="str">
        <f t="shared" si="3"/>
        <v>South and East European Competition Law Center of Excellence - Jean Monnet Competition Law COE - prof. Akšamović</v>
      </c>
      <c r="G39" s="45" t="str">
        <f t="shared" si="4"/>
        <v>0942</v>
      </c>
      <c r="H39" s="224">
        <v>9600</v>
      </c>
      <c r="I39" s="224"/>
      <c r="J39" s="224"/>
      <c r="K39" s="93"/>
      <c r="L39" s="92"/>
      <c r="M39" s="92"/>
      <c r="N39" s="93"/>
      <c r="O39" s="218"/>
      <c r="P39" s="49"/>
      <c r="Q39" s="246" t="str">
        <f>IF(C39="","",'OPĆI DIO'!$C$1)</f>
        <v>2292 SVEUČILIŠTE J. J. STROSSMAYERA U OSIJEKU - PRAVNI FAKULTET</v>
      </c>
      <c r="R39" s="40" t="str">
        <f t="shared" si="5"/>
        <v>323</v>
      </c>
      <c r="S39" s="40" t="str">
        <f t="shared" si="6"/>
        <v>32</v>
      </c>
      <c r="T39" s="40" t="str">
        <f t="shared" si="7"/>
        <v>94</v>
      </c>
      <c r="U39" s="40" t="str">
        <f t="shared" si="8"/>
        <v>3</v>
      </c>
      <c r="Y39" s="40">
        <v>3299</v>
      </c>
      <c r="Z39" s="40" t="s">
        <v>56</v>
      </c>
      <c r="AB39" s="40" t="str">
        <f t="shared" si="9"/>
        <v>32</v>
      </c>
      <c r="AC39" s="40" t="str">
        <f t="shared" si="10"/>
        <v>329</v>
      </c>
      <c r="AE39" s="90" t="s">
        <v>1571</v>
      </c>
      <c r="AF39" s="40" t="s">
        <v>1572</v>
      </c>
      <c r="AG39" s="40" t="str">
        <f t="shared" si="11"/>
        <v>A679071</v>
      </c>
      <c r="AH39" s="40" t="s">
        <v>3929</v>
      </c>
    </row>
    <row r="40" spans="1:34">
      <c r="A40" s="331">
        <v>43</v>
      </c>
      <c r="B40" s="45" t="str">
        <f t="shared" si="1"/>
        <v>Ostali prihodi za posebne namjene</v>
      </c>
      <c r="C40" s="333">
        <v>3237</v>
      </c>
      <c r="D40" s="45" t="str">
        <f t="shared" si="2"/>
        <v>Intelektualne i osobne usluge</v>
      </c>
      <c r="E40" s="328" t="s">
        <v>4151</v>
      </c>
      <c r="F40" s="45" t="str">
        <f t="shared" si="3"/>
        <v>South and East European Competition Law Center of Excellence - Jean Monnet Competition Law COE - prof. Akšamović</v>
      </c>
      <c r="G40" s="45" t="str">
        <f t="shared" si="4"/>
        <v>0942</v>
      </c>
      <c r="H40" s="224">
        <v>3200</v>
      </c>
      <c r="I40" s="224"/>
      <c r="J40" s="224"/>
      <c r="K40" s="93"/>
      <c r="L40" s="92"/>
      <c r="M40" s="92"/>
      <c r="N40" s="93"/>
      <c r="O40" s="218"/>
      <c r="P40" s="49"/>
      <c r="Q40" s="246" t="str">
        <f>IF(C40="","",'OPĆI DIO'!$C$1)</f>
        <v>2292 SVEUČILIŠTE J. J. STROSSMAYERA U OSIJEKU - PRAVNI FAKULTET</v>
      </c>
      <c r="R40" s="40" t="str">
        <f t="shared" si="5"/>
        <v>323</v>
      </c>
      <c r="S40" s="40" t="str">
        <f t="shared" si="6"/>
        <v>32</v>
      </c>
      <c r="T40" s="40" t="str">
        <f t="shared" si="7"/>
        <v>94</v>
      </c>
      <c r="U40" s="40" t="str">
        <f t="shared" si="8"/>
        <v>3</v>
      </c>
      <c r="Y40" s="40">
        <v>3411</v>
      </c>
      <c r="Z40" s="40" t="s">
        <v>185</v>
      </c>
      <c r="AB40" s="40" t="str">
        <f t="shared" si="9"/>
        <v>34</v>
      </c>
      <c r="AC40" s="40" t="str">
        <f t="shared" si="10"/>
        <v>341</v>
      </c>
      <c r="AE40" s="90" t="s">
        <v>1573</v>
      </c>
      <c r="AF40" s="40" t="s">
        <v>1574</v>
      </c>
      <c r="AG40" s="40" t="str">
        <f t="shared" si="11"/>
        <v>A679071</v>
      </c>
      <c r="AH40" s="40" t="s">
        <v>3929</v>
      </c>
    </row>
    <row r="41" spans="1:34">
      <c r="A41" s="331">
        <v>52</v>
      </c>
      <c r="B41" s="45" t="str">
        <f t="shared" si="1"/>
        <v>Ostale pomoći</v>
      </c>
      <c r="C41" s="333">
        <v>3239</v>
      </c>
      <c r="D41" s="45" t="str">
        <f t="shared" si="2"/>
        <v>Ostale usluge</v>
      </c>
      <c r="E41" s="328" t="s">
        <v>4151</v>
      </c>
      <c r="F41" s="45" t="str">
        <f t="shared" si="3"/>
        <v>South and East European Competition Law Center of Excellence - Jean Monnet Competition Law COE - prof. Akšamović</v>
      </c>
      <c r="G41" s="45" t="str">
        <f t="shared" si="4"/>
        <v>0942</v>
      </c>
      <c r="H41" s="224">
        <v>1500</v>
      </c>
      <c r="I41" s="224"/>
      <c r="J41" s="224"/>
      <c r="K41" s="93"/>
      <c r="L41" s="92"/>
      <c r="M41" s="92"/>
      <c r="N41" s="93"/>
      <c r="O41" s="218"/>
      <c r="P41" s="49"/>
      <c r="Q41" s="246" t="str">
        <f>IF(C41="","",'OPĆI DIO'!$C$1)</f>
        <v>2292 SVEUČILIŠTE J. J. STROSSMAYERA U OSIJEKU - PRAVNI FAKULTET</v>
      </c>
      <c r="R41" s="40" t="str">
        <f t="shared" si="5"/>
        <v>323</v>
      </c>
      <c r="S41" s="40" t="str">
        <f t="shared" si="6"/>
        <v>32</v>
      </c>
      <c r="T41" s="40" t="str">
        <f t="shared" si="7"/>
        <v>94</v>
      </c>
      <c r="U41" s="40" t="str">
        <f t="shared" si="8"/>
        <v>3</v>
      </c>
      <c r="Y41" s="40">
        <v>3422</v>
      </c>
      <c r="Z41" s="40" t="s">
        <v>148</v>
      </c>
      <c r="AB41" s="40" t="str">
        <f t="shared" si="9"/>
        <v>34</v>
      </c>
      <c r="AC41" s="40" t="str">
        <f t="shared" si="10"/>
        <v>342</v>
      </c>
      <c r="AE41" s="90" t="s">
        <v>1575</v>
      </c>
      <c r="AF41" s="40" t="s">
        <v>1576</v>
      </c>
      <c r="AG41" s="40" t="str">
        <f t="shared" si="11"/>
        <v>A679071</v>
      </c>
      <c r="AH41" s="40" t="s">
        <v>3929</v>
      </c>
    </row>
    <row r="42" spans="1:34">
      <c r="A42" s="331">
        <v>43</v>
      </c>
      <c r="B42" s="45" t="str">
        <f t="shared" si="1"/>
        <v>Ostali prihodi za posebne namjene</v>
      </c>
      <c r="C42" s="333">
        <v>3239</v>
      </c>
      <c r="D42" s="45" t="str">
        <f t="shared" si="2"/>
        <v>Ostale usluge</v>
      </c>
      <c r="E42" s="328" t="s">
        <v>4151</v>
      </c>
      <c r="F42" s="45" t="str">
        <f t="shared" si="3"/>
        <v>South and East European Competition Law Center of Excellence - Jean Monnet Competition Law COE - prof. Akšamović</v>
      </c>
      <c r="G42" s="45" t="str">
        <f t="shared" si="4"/>
        <v>0942</v>
      </c>
      <c r="H42" s="224">
        <v>500</v>
      </c>
      <c r="I42" s="224"/>
      <c r="J42" s="224"/>
      <c r="K42" s="93"/>
      <c r="L42" s="92"/>
      <c r="M42" s="92"/>
      <c r="N42" s="93"/>
      <c r="O42" s="218"/>
      <c r="P42" s="49"/>
      <c r="Q42" s="246" t="str">
        <f>IF(C42="","",'OPĆI DIO'!$C$1)</f>
        <v>2292 SVEUČILIŠTE J. J. STROSSMAYERA U OSIJEKU - PRAVNI FAKULTET</v>
      </c>
      <c r="R42" s="40" t="str">
        <f t="shared" si="5"/>
        <v>323</v>
      </c>
      <c r="S42" s="40" t="str">
        <f t="shared" si="6"/>
        <v>32</v>
      </c>
      <c r="T42" s="40" t="str">
        <f t="shared" si="7"/>
        <v>94</v>
      </c>
      <c r="U42" s="40" t="str">
        <f t="shared" si="8"/>
        <v>3</v>
      </c>
      <c r="Y42" s="40">
        <v>3423</v>
      </c>
      <c r="Z42" s="40" t="s">
        <v>148</v>
      </c>
      <c r="AB42" s="40" t="str">
        <f t="shared" si="9"/>
        <v>34</v>
      </c>
      <c r="AC42" s="40" t="str">
        <f t="shared" si="10"/>
        <v>342</v>
      </c>
      <c r="AE42" s="90" t="s">
        <v>1577</v>
      </c>
      <c r="AF42" s="40" t="s">
        <v>1578</v>
      </c>
      <c r="AG42" s="40" t="str">
        <f t="shared" si="11"/>
        <v>A679071</v>
      </c>
      <c r="AH42" s="40" t="s">
        <v>3929</v>
      </c>
    </row>
    <row r="43" spans="1:34">
      <c r="A43" s="331">
        <v>43</v>
      </c>
      <c r="B43" s="45" t="str">
        <f t="shared" si="1"/>
        <v>Ostali prihodi za posebne namjene</v>
      </c>
      <c r="C43" s="333">
        <v>3241</v>
      </c>
      <c r="D43" s="45" t="str">
        <f t="shared" si="2"/>
        <v>Naknade troškova osobama izvan radnog odnosa</v>
      </c>
      <c r="E43" s="328" t="s">
        <v>4151</v>
      </c>
      <c r="F43" s="45" t="str">
        <f t="shared" si="3"/>
        <v>South and East European Competition Law Center of Excellence - Jean Monnet Competition Law COE - prof. Akšamović</v>
      </c>
      <c r="G43" s="45" t="str">
        <f t="shared" si="4"/>
        <v>0942</v>
      </c>
      <c r="H43" s="224">
        <v>18750</v>
      </c>
      <c r="I43" s="224"/>
      <c r="J43" s="224"/>
      <c r="K43" s="93"/>
      <c r="L43" s="92"/>
      <c r="M43" s="92"/>
      <c r="N43" s="93"/>
      <c r="O43" s="218"/>
      <c r="P43" s="49"/>
      <c r="Q43" s="246" t="str">
        <f>IF(C43="","",'OPĆI DIO'!$C$1)</f>
        <v>2292 SVEUČILIŠTE J. J. STROSSMAYERA U OSIJEKU - PRAVNI FAKULTET</v>
      </c>
      <c r="R43" s="40" t="str">
        <f t="shared" si="5"/>
        <v>324</v>
      </c>
      <c r="S43" s="40" t="str">
        <f t="shared" si="6"/>
        <v>32</v>
      </c>
      <c r="T43" s="40" t="str">
        <f t="shared" si="7"/>
        <v>94</v>
      </c>
      <c r="U43" s="40" t="str">
        <f t="shared" si="8"/>
        <v>3</v>
      </c>
      <c r="Y43" s="40">
        <v>3427</v>
      </c>
      <c r="Z43" s="40" t="s">
        <v>187</v>
      </c>
      <c r="AB43" s="40" t="str">
        <f t="shared" si="9"/>
        <v>34</v>
      </c>
      <c r="AC43" s="40" t="str">
        <f t="shared" si="10"/>
        <v>342</v>
      </c>
      <c r="AE43" s="90" t="s">
        <v>1579</v>
      </c>
      <c r="AF43" s="40" t="s">
        <v>1580</v>
      </c>
      <c r="AG43" s="40" t="str">
        <f t="shared" si="11"/>
        <v>A679071</v>
      </c>
      <c r="AH43" s="40" t="s">
        <v>3929</v>
      </c>
    </row>
    <row r="44" spans="1:34">
      <c r="A44" s="331">
        <v>43</v>
      </c>
      <c r="B44" s="45" t="str">
        <f t="shared" si="1"/>
        <v>Ostali prihodi za posebne namjene</v>
      </c>
      <c r="C44" s="333">
        <v>3241</v>
      </c>
      <c r="D44" s="45" t="str">
        <f t="shared" si="2"/>
        <v>Naknade troškova osobama izvan radnog odnosa</v>
      </c>
      <c r="E44" s="328" t="s">
        <v>4151</v>
      </c>
      <c r="F44" s="45" t="str">
        <f t="shared" si="3"/>
        <v>South and East European Competition Law Center of Excellence - Jean Monnet Competition Law COE - prof. Akšamović</v>
      </c>
      <c r="G44" s="45" t="str">
        <f t="shared" si="4"/>
        <v>0942</v>
      </c>
      <c r="H44" s="224">
        <v>6250</v>
      </c>
      <c r="I44" s="224"/>
      <c r="J44" s="224"/>
      <c r="K44" s="93"/>
      <c r="L44" s="92"/>
      <c r="M44" s="92"/>
      <c r="N44" s="93"/>
      <c r="O44" s="218"/>
      <c r="P44" s="49"/>
      <c r="Q44" s="246" t="str">
        <f>IF(C44="","",'OPĆI DIO'!$C$1)</f>
        <v>2292 SVEUČILIŠTE J. J. STROSSMAYERA U OSIJEKU - PRAVNI FAKULTET</v>
      </c>
      <c r="R44" s="40" t="str">
        <f t="shared" si="5"/>
        <v>324</v>
      </c>
      <c r="S44" s="40" t="str">
        <f t="shared" si="6"/>
        <v>32</v>
      </c>
      <c r="T44" s="40" t="str">
        <f t="shared" si="7"/>
        <v>94</v>
      </c>
      <c r="U44" s="40" t="str">
        <f t="shared" si="8"/>
        <v>3</v>
      </c>
      <c r="Y44" s="40">
        <v>3431</v>
      </c>
      <c r="Z44" s="40" t="s">
        <v>81</v>
      </c>
      <c r="AB44" s="40" t="str">
        <f t="shared" si="9"/>
        <v>34</v>
      </c>
      <c r="AC44" s="40" t="str">
        <f t="shared" si="10"/>
        <v>343</v>
      </c>
      <c r="AE44" s="90" t="s">
        <v>1581</v>
      </c>
      <c r="AF44" s="40" t="s">
        <v>1582</v>
      </c>
      <c r="AG44" s="40" t="str">
        <f t="shared" si="11"/>
        <v>A679071</v>
      </c>
      <c r="AH44" s="40" t="s">
        <v>3929</v>
      </c>
    </row>
    <row r="45" spans="1:34">
      <c r="A45" s="331">
        <v>52</v>
      </c>
      <c r="B45" s="45" t="str">
        <f t="shared" si="1"/>
        <v>Ostale pomoći</v>
      </c>
      <c r="C45" s="333">
        <v>3293</v>
      </c>
      <c r="D45" s="45" t="str">
        <f t="shared" si="2"/>
        <v>Reprezentacija</v>
      </c>
      <c r="E45" s="328" t="s">
        <v>4151</v>
      </c>
      <c r="F45" s="45" t="str">
        <f t="shared" si="3"/>
        <v>South and East European Competition Law Center of Excellence - Jean Monnet Competition Law COE - prof. Akšamović</v>
      </c>
      <c r="G45" s="45" t="str">
        <f t="shared" si="4"/>
        <v>0942</v>
      </c>
      <c r="H45" s="224">
        <v>5250</v>
      </c>
      <c r="I45" s="224"/>
      <c r="J45" s="224"/>
      <c r="K45" s="93"/>
      <c r="L45" s="92"/>
      <c r="M45" s="92"/>
      <c r="N45" s="93"/>
      <c r="O45" s="218"/>
      <c r="P45" s="49"/>
      <c r="Q45" s="246" t="str">
        <f>IF(C45="","",'OPĆI DIO'!$C$1)</f>
        <v>2292 SVEUČILIŠTE J. J. STROSSMAYERA U OSIJEKU - PRAVNI FAKULTET</v>
      </c>
      <c r="R45" s="40" t="str">
        <f t="shared" si="5"/>
        <v>329</v>
      </c>
      <c r="S45" s="40" t="str">
        <f t="shared" si="6"/>
        <v>32</v>
      </c>
      <c r="T45" s="40" t="str">
        <f t="shared" si="7"/>
        <v>94</v>
      </c>
      <c r="U45" s="40" t="str">
        <f t="shared" si="8"/>
        <v>3</v>
      </c>
      <c r="Y45" s="40">
        <v>3432</v>
      </c>
      <c r="Z45" s="40" t="s">
        <v>97</v>
      </c>
      <c r="AB45" s="40" t="str">
        <f t="shared" si="9"/>
        <v>34</v>
      </c>
      <c r="AC45" s="40" t="str">
        <f t="shared" si="10"/>
        <v>343</v>
      </c>
      <c r="AE45" s="90" t="s">
        <v>2020</v>
      </c>
      <c r="AF45" s="40" t="s">
        <v>2021</v>
      </c>
      <c r="AG45" s="40" t="str">
        <f t="shared" si="11"/>
        <v>A679071</v>
      </c>
      <c r="AH45" s="40" t="s">
        <v>3929</v>
      </c>
    </row>
    <row r="46" spans="1:34">
      <c r="A46" s="331">
        <v>43</v>
      </c>
      <c r="B46" s="45" t="str">
        <f t="shared" si="1"/>
        <v>Ostali prihodi za posebne namjene</v>
      </c>
      <c r="C46" s="333">
        <v>3293</v>
      </c>
      <c r="D46" s="45" t="str">
        <f t="shared" si="2"/>
        <v>Reprezentacija</v>
      </c>
      <c r="E46" s="328" t="s">
        <v>4151</v>
      </c>
      <c r="F46" s="45" t="str">
        <f t="shared" si="3"/>
        <v>South and East European Competition Law Center of Excellence - Jean Monnet Competition Law COE - prof. Akšamović</v>
      </c>
      <c r="G46" s="45" t="str">
        <f t="shared" si="4"/>
        <v>0942</v>
      </c>
      <c r="H46" s="224">
        <v>1750</v>
      </c>
      <c r="I46" s="224"/>
      <c r="J46" s="224"/>
      <c r="K46" s="93"/>
      <c r="L46" s="92"/>
      <c r="M46" s="92"/>
      <c r="N46" s="93"/>
      <c r="O46" s="218"/>
      <c r="P46" s="49"/>
      <c r="Q46" s="246" t="str">
        <f>IF(C46="","",'OPĆI DIO'!$C$1)</f>
        <v>2292 SVEUČILIŠTE J. J. STROSSMAYERA U OSIJEKU - PRAVNI FAKULTET</v>
      </c>
      <c r="R46" s="40" t="str">
        <f t="shared" si="5"/>
        <v>329</v>
      </c>
      <c r="S46" s="40" t="str">
        <f t="shared" si="6"/>
        <v>32</v>
      </c>
      <c r="T46" s="40" t="str">
        <f t="shared" si="7"/>
        <v>94</v>
      </c>
      <c r="U46" s="40" t="str">
        <f t="shared" si="8"/>
        <v>3</v>
      </c>
      <c r="Y46" s="40">
        <v>3433</v>
      </c>
      <c r="Z46" s="40" t="s">
        <v>135</v>
      </c>
      <c r="AB46" s="40" t="str">
        <f t="shared" si="9"/>
        <v>34</v>
      </c>
      <c r="AC46" s="40" t="str">
        <f t="shared" si="10"/>
        <v>343</v>
      </c>
      <c r="AE46" s="90" t="s">
        <v>2022</v>
      </c>
      <c r="AF46" s="40" t="s">
        <v>2023</v>
      </c>
      <c r="AG46" s="40" t="str">
        <f t="shared" si="11"/>
        <v>A679071</v>
      </c>
      <c r="AH46" s="40" t="s">
        <v>3929</v>
      </c>
    </row>
    <row r="47" spans="1:34">
      <c r="A47" s="331">
        <v>43</v>
      </c>
      <c r="B47" s="45" t="str">
        <f t="shared" si="1"/>
        <v>Ostali prihodi za posebne namjene</v>
      </c>
      <c r="C47" s="333">
        <v>3111</v>
      </c>
      <c r="D47" s="45" t="str">
        <f t="shared" si="2"/>
        <v>Plaće za redovan rad</v>
      </c>
      <c r="E47" s="328" t="s">
        <v>689</v>
      </c>
      <c r="F47" s="45" t="str">
        <f t="shared" si="3"/>
        <v>NOVI PODPROJEKT</v>
      </c>
      <c r="G47" s="45" t="str">
        <f t="shared" si="4"/>
        <v>NOVI PODPROJEKT</v>
      </c>
      <c r="H47" s="224"/>
      <c r="I47" s="224"/>
      <c r="J47" s="224">
        <v>1350</v>
      </c>
      <c r="K47" s="93" t="s">
        <v>4826</v>
      </c>
      <c r="L47" s="92" t="s">
        <v>4827</v>
      </c>
      <c r="M47" s="92" t="s">
        <v>4828</v>
      </c>
      <c r="N47" s="93" t="s">
        <v>4829</v>
      </c>
      <c r="O47" s="218"/>
      <c r="P47" s="49"/>
      <c r="Q47" s="246" t="str">
        <f>IF(C47="","",'OPĆI DIO'!$C$1)</f>
        <v>2292 SVEUČILIŠTE J. J. STROSSMAYERA U OSIJEKU - PRAVNI FAKULTET</v>
      </c>
      <c r="R47" s="40" t="str">
        <f t="shared" si="5"/>
        <v>311</v>
      </c>
      <c r="S47" s="40" t="str">
        <f t="shared" si="6"/>
        <v>31</v>
      </c>
      <c r="T47" s="40" t="str">
        <f t="shared" si="7"/>
        <v>OV</v>
      </c>
      <c r="U47" s="40" t="str">
        <f t="shared" si="8"/>
        <v>3</v>
      </c>
      <c r="Y47" s="40">
        <v>3434</v>
      </c>
      <c r="Z47" s="40" t="s">
        <v>66</v>
      </c>
      <c r="AB47" s="40" t="str">
        <f t="shared" si="9"/>
        <v>34</v>
      </c>
      <c r="AC47" s="40" t="str">
        <f t="shared" si="10"/>
        <v>343</v>
      </c>
      <c r="AE47" s="90" t="s">
        <v>2024</v>
      </c>
      <c r="AF47" s="40" t="s">
        <v>2025</v>
      </c>
      <c r="AG47" s="40" t="str">
        <f t="shared" si="11"/>
        <v>A679071</v>
      </c>
      <c r="AH47" s="40" t="s">
        <v>3929</v>
      </c>
    </row>
    <row r="48" spans="1:34">
      <c r="A48" s="331">
        <v>43</v>
      </c>
      <c r="B48" s="45" t="str">
        <f t="shared" si="1"/>
        <v>Ostali prihodi za posebne namjene</v>
      </c>
      <c r="C48" s="333">
        <v>3211</v>
      </c>
      <c r="D48" s="45" t="str">
        <f t="shared" si="2"/>
        <v>Službena putovanja</v>
      </c>
      <c r="E48" s="328" t="s">
        <v>689</v>
      </c>
      <c r="F48" s="45" t="str">
        <f t="shared" si="3"/>
        <v>NOVI PODPROJEKT</v>
      </c>
      <c r="G48" s="45" t="str">
        <f t="shared" si="4"/>
        <v>NOVI PODPROJEKT</v>
      </c>
      <c r="H48" s="224"/>
      <c r="I48" s="224"/>
      <c r="J48" s="224">
        <v>2250</v>
      </c>
      <c r="K48" s="93" t="s">
        <v>4826</v>
      </c>
      <c r="L48" s="92" t="s">
        <v>4827</v>
      </c>
      <c r="M48" s="92" t="s">
        <v>4828</v>
      </c>
      <c r="N48" s="93" t="s">
        <v>4829</v>
      </c>
      <c r="O48" s="218"/>
      <c r="P48" s="49"/>
      <c r="Q48" s="246" t="str">
        <f>IF(C48="","",'OPĆI DIO'!$C$1)</f>
        <v>2292 SVEUČILIŠTE J. J. STROSSMAYERA U OSIJEKU - PRAVNI FAKULTET</v>
      </c>
      <c r="R48" s="40" t="str">
        <f t="shared" si="5"/>
        <v>321</v>
      </c>
      <c r="S48" s="40" t="str">
        <f t="shared" si="6"/>
        <v>32</v>
      </c>
      <c r="T48" s="40" t="str">
        <f t="shared" si="7"/>
        <v>OV</v>
      </c>
      <c r="U48" s="40" t="str">
        <f t="shared" si="8"/>
        <v>3</v>
      </c>
      <c r="Y48" s="40">
        <v>3511</v>
      </c>
      <c r="Z48" s="40" t="s">
        <v>178</v>
      </c>
      <c r="AB48" s="40" t="str">
        <f t="shared" si="9"/>
        <v>35</v>
      </c>
      <c r="AC48" s="40" t="str">
        <f t="shared" si="10"/>
        <v>351</v>
      </c>
      <c r="AE48" s="90" t="s">
        <v>2026</v>
      </c>
      <c r="AF48" s="40" t="s">
        <v>2027</v>
      </c>
      <c r="AG48" s="40" t="str">
        <f t="shared" si="11"/>
        <v>A679071</v>
      </c>
      <c r="AH48" s="40" t="s">
        <v>3929</v>
      </c>
    </row>
    <row r="49" spans="1:34">
      <c r="A49" s="331">
        <v>43</v>
      </c>
      <c r="B49" s="45" t="str">
        <f t="shared" si="1"/>
        <v>Ostali prihodi za posebne namjene</v>
      </c>
      <c r="C49" s="333">
        <v>3237</v>
      </c>
      <c r="D49" s="45" t="str">
        <f t="shared" si="2"/>
        <v>Intelektualne i osobne usluge</v>
      </c>
      <c r="E49" s="328" t="s">
        <v>689</v>
      </c>
      <c r="F49" s="45" t="str">
        <f t="shared" si="3"/>
        <v>NOVI PODPROJEKT</v>
      </c>
      <c r="G49" s="45" t="str">
        <f t="shared" si="4"/>
        <v>NOVI PODPROJEKT</v>
      </c>
      <c r="H49" s="224"/>
      <c r="I49" s="224"/>
      <c r="J49" s="224">
        <v>2175</v>
      </c>
      <c r="K49" s="93" t="s">
        <v>4826</v>
      </c>
      <c r="L49" s="92" t="s">
        <v>4827</v>
      </c>
      <c r="M49" s="92" t="s">
        <v>4828</v>
      </c>
      <c r="N49" s="93" t="s">
        <v>4829</v>
      </c>
      <c r="O49" s="218"/>
      <c r="P49" s="49"/>
      <c r="Q49" s="246" t="str">
        <f>IF(C49="","",'OPĆI DIO'!$C$1)</f>
        <v>2292 SVEUČILIŠTE J. J. STROSSMAYERA U OSIJEKU - PRAVNI FAKULTET</v>
      </c>
      <c r="R49" s="40" t="str">
        <f t="shared" si="5"/>
        <v>323</v>
      </c>
      <c r="S49" s="40" t="str">
        <f t="shared" si="6"/>
        <v>32</v>
      </c>
      <c r="T49" s="40" t="str">
        <f t="shared" si="7"/>
        <v>OV</v>
      </c>
      <c r="U49" s="40" t="str">
        <f t="shared" si="8"/>
        <v>3</v>
      </c>
      <c r="Y49" s="40">
        <v>3512</v>
      </c>
      <c r="Z49" s="40" t="s">
        <v>180</v>
      </c>
      <c r="AB49" s="40" t="str">
        <f t="shared" si="9"/>
        <v>35</v>
      </c>
      <c r="AC49" s="40" t="str">
        <f t="shared" si="10"/>
        <v>351</v>
      </c>
      <c r="AE49" s="90" t="s">
        <v>4138</v>
      </c>
      <c r="AF49" s="40" t="s">
        <v>4139</v>
      </c>
      <c r="AG49" s="40" t="str">
        <f t="shared" si="11"/>
        <v>A679071</v>
      </c>
      <c r="AH49" s="40" t="s">
        <v>3929</v>
      </c>
    </row>
    <row r="50" spans="1:34">
      <c r="A50" s="331">
        <v>43</v>
      </c>
      <c r="B50" s="45" t="str">
        <f t="shared" si="1"/>
        <v>Ostali prihodi za posebne namjene</v>
      </c>
      <c r="C50" s="333">
        <v>3111</v>
      </c>
      <c r="D50" s="45" t="str">
        <f t="shared" si="2"/>
        <v>Plaće za redovan rad</v>
      </c>
      <c r="E50" s="328" t="s">
        <v>689</v>
      </c>
      <c r="F50" s="45" t="str">
        <f t="shared" si="3"/>
        <v>NOVI PODPROJEKT</v>
      </c>
      <c r="G50" s="45" t="str">
        <f t="shared" si="4"/>
        <v>NOVI PODPROJEKT</v>
      </c>
      <c r="H50" s="224"/>
      <c r="I50" s="224"/>
      <c r="J50" s="224">
        <v>2475</v>
      </c>
      <c r="K50" s="93" t="s">
        <v>4832</v>
      </c>
      <c r="L50" s="92" t="s">
        <v>4827</v>
      </c>
      <c r="M50" s="92" t="s">
        <v>4828</v>
      </c>
      <c r="N50" s="93" t="s">
        <v>4829</v>
      </c>
      <c r="O50" s="218"/>
      <c r="P50" s="49"/>
      <c r="Q50" s="246" t="str">
        <f>IF(C50="","",'OPĆI DIO'!$C$1)</f>
        <v>2292 SVEUČILIŠTE J. J. STROSSMAYERA U OSIJEKU - PRAVNI FAKULTET</v>
      </c>
      <c r="R50" s="40" t="str">
        <f t="shared" si="5"/>
        <v>311</v>
      </c>
      <c r="S50" s="40" t="str">
        <f t="shared" si="6"/>
        <v>31</v>
      </c>
      <c r="T50" s="40" t="str">
        <f t="shared" si="7"/>
        <v>OV</v>
      </c>
      <c r="U50" s="40" t="str">
        <f t="shared" si="8"/>
        <v>3</v>
      </c>
      <c r="Y50" s="40">
        <v>3522</v>
      </c>
      <c r="Z50" s="40" t="s">
        <v>230</v>
      </c>
      <c r="AB50" s="40" t="str">
        <f t="shared" si="9"/>
        <v>35</v>
      </c>
      <c r="AC50" s="40" t="str">
        <f t="shared" si="10"/>
        <v>352</v>
      </c>
      <c r="AE50" s="90" t="s">
        <v>4140</v>
      </c>
      <c r="AF50" s="40" t="s">
        <v>4141</v>
      </c>
      <c r="AG50" s="40" t="str">
        <f t="shared" si="11"/>
        <v>A679071</v>
      </c>
      <c r="AH50" s="40" t="s">
        <v>3929</v>
      </c>
    </row>
    <row r="51" spans="1:34">
      <c r="A51" s="331"/>
      <c r="B51" s="45" t="str">
        <f t="shared" si="1"/>
        <v/>
      </c>
      <c r="C51" s="333"/>
      <c r="D51" s="45" t="str">
        <f t="shared" si="2"/>
        <v/>
      </c>
      <c r="E51" s="328"/>
      <c r="F51" s="45" t="str">
        <f t="shared" si="3"/>
        <v/>
      </c>
      <c r="G51" s="45" t="str">
        <f t="shared" si="4"/>
        <v/>
      </c>
      <c r="H51" s="224"/>
      <c r="I51" s="224"/>
      <c r="J51" s="224"/>
      <c r="K51" s="93"/>
      <c r="L51" s="92"/>
      <c r="M51" s="92"/>
      <c r="N51" s="93"/>
      <c r="O51" s="218"/>
      <c r="P51" s="49"/>
      <c r="Q51" s="246" t="str">
        <f>IF(C51="","",'OPĆI DIO'!$C$1)</f>
        <v/>
      </c>
      <c r="R51" s="40" t="str">
        <f t="shared" si="5"/>
        <v/>
      </c>
      <c r="S51" s="40" t="str">
        <f t="shared" si="6"/>
        <v/>
      </c>
      <c r="T51" s="40" t="str">
        <f t="shared" si="7"/>
        <v/>
      </c>
      <c r="U51" s="40" t="str">
        <f t="shared" si="8"/>
        <v/>
      </c>
      <c r="Y51" s="40">
        <v>3531</v>
      </c>
      <c r="Z51" s="40" t="s">
        <v>132</v>
      </c>
      <c r="AB51" s="40" t="str">
        <f t="shared" si="9"/>
        <v>35</v>
      </c>
      <c r="AC51" s="40" t="str">
        <f t="shared" si="10"/>
        <v>353</v>
      </c>
      <c r="AE51" s="90" t="s">
        <v>4142</v>
      </c>
      <c r="AF51" s="40" t="s">
        <v>4143</v>
      </c>
      <c r="AG51" s="40" t="str">
        <f t="shared" si="11"/>
        <v>A679071</v>
      </c>
      <c r="AH51" s="40" t="s">
        <v>3929</v>
      </c>
    </row>
    <row r="52" spans="1:34">
      <c r="A52" s="331"/>
      <c r="B52" s="45" t="str">
        <f t="shared" si="1"/>
        <v/>
      </c>
      <c r="C52" s="333"/>
      <c r="D52" s="45" t="str">
        <f t="shared" si="2"/>
        <v/>
      </c>
      <c r="E52" s="328"/>
      <c r="F52" s="45" t="str">
        <f t="shared" si="3"/>
        <v/>
      </c>
      <c r="G52" s="45" t="str">
        <f t="shared" si="4"/>
        <v/>
      </c>
      <c r="H52" s="224"/>
      <c r="I52" s="224"/>
      <c r="J52" s="224"/>
      <c r="K52" s="93"/>
      <c r="L52" s="92"/>
      <c r="M52" s="92"/>
      <c r="N52" s="93"/>
      <c r="O52" s="218"/>
      <c r="P52" s="49"/>
      <c r="Q52" s="246" t="str">
        <f>IF(C52="","",'OPĆI DIO'!$C$1)</f>
        <v/>
      </c>
      <c r="R52" s="40" t="str">
        <f t="shared" si="5"/>
        <v/>
      </c>
      <c r="S52" s="40" t="str">
        <f t="shared" si="6"/>
        <v/>
      </c>
      <c r="T52" s="40" t="str">
        <f t="shared" si="7"/>
        <v/>
      </c>
      <c r="U52" s="40" t="str">
        <f t="shared" si="8"/>
        <v/>
      </c>
      <c r="Y52" s="40">
        <v>3611</v>
      </c>
      <c r="Z52" s="40" t="s">
        <v>86</v>
      </c>
      <c r="AB52" s="40" t="str">
        <f t="shared" si="9"/>
        <v>36</v>
      </c>
      <c r="AC52" s="40" t="str">
        <f t="shared" si="10"/>
        <v>361</v>
      </c>
      <c r="AE52" s="90" t="s">
        <v>4144</v>
      </c>
      <c r="AF52" s="40" t="s">
        <v>1040</v>
      </c>
      <c r="AG52" s="40" t="str">
        <f t="shared" si="11"/>
        <v>A679071</v>
      </c>
      <c r="AH52" s="40" t="s">
        <v>3929</v>
      </c>
    </row>
    <row r="53" spans="1:34">
      <c r="A53" s="331"/>
      <c r="B53" s="45" t="str">
        <f t="shared" si="1"/>
        <v/>
      </c>
      <c r="C53" s="333"/>
      <c r="D53" s="45" t="str">
        <f t="shared" si="2"/>
        <v/>
      </c>
      <c r="E53" s="328"/>
      <c r="F53" s="45" t="str">
        <f t="shared" si="3"/>
        <v/>
      </c>
      <c r="G53" s="45" t="str">
        <f t="shared" si="4"/>
        <v/>
      </c>
      <c r="H53" s="224"/>
      <c r="I53" s="224"/>
      <c r="J53" s="224"/>
      <c r="K53" s="93"/>
      <c r="L53" s="92"/>
      <c r="M53" s="92"/>
      <c r="N53" s="93"/>
      <c r="O53" s="218"/>
      <c r="P53" s="49"/>
      <c r="Q53" s="246" t="str">
        <f>IF(C53="","",'OPĆI DIO'!$C$1)</f>
        <v/>
      </c>
      <c r="R53" s="40" t="str">
        <f t="shared" si="5"/>
        <v/>
      </c>
      <c r="S53" s="40" t="str">
        <f t="shared" si="6"/>
        <v/>
      </c>
      <c r="T53" s="40" t="str">
        <f t="shared" si="7"/>
        <v/>
      </c>
      <c r="U53" s="40" t="str">
        <f t="shared" si="8"/>
        <v/>
      </c>
      <c r="Y53" s="40">
        <v>3621</v>
      </c>
      <c r="Z53" s="40" t="s">
        <v>136</v>
      </c>
      <c r="AB53" s="40" t="str">
        <f t="shared" si="9"/>
        <v>36</v>
      </c>
      <c r="AC53" s="40" t="str">
        <f t="shared" si="10"/>
        <v>362</v>
      </c>
      <c r="AE53" s="90" t="s">
        <v>4145</v>
      </c>
      <c r="AF53" s="40" t="s">
        <v>4146</v>
      </c>
      <c r="AG53" s="40" t="str">
        <f t="shared" si="11"/>
        <v>A679071</v>
      </c>
      <c r="AH53" s="40" t="s">
        <v>3929</v>
      </c>
    </row>
    <row r="54" spans="1:34">
      <c r="A54" s="331"/>
      <c r="B54" s="45" t="str">
        <f t="shared" si="1"/>
        <v/>
      </c>
      <c r="C54" s="333"/>
      <c r="D54" s="45" t="str">
        <f t="shared" si="2"/>
        <v/>
      </c>
      <c r="E54" s="328"/>
      <c r="F54" s="45" t="str">
        <f t="shared" si="3"/>
        <v/>
      </c>
      <c r="G54" s="45" t="str">
        <f t="shared" si="4"/>
        <v/>
      </c>
      <c r="H54" s="224"/>
      <c r="I54" s="224"/>
      <c r="J54" s="224"/>
      <c r="K54" s="93"/>
      <c r="L54" s="92"/>
      <c r="M54" s="92"/>
      <c r="N54" s="93"/>
      <c r="O54" s="218"/>
      <c r="P54" s="49"/>
      <c r="Q54" s="246" t="str">
        <f>IF(C54="","",'OPĆI DIO'!$C$1)</f>
        <v/>
      </c>
      <c r="R54" s="40" t="str">
        <f t="shared" si="5"/>
        <v/>
      </c>
      <c r="S54" s="40" t="str">
        <f t="shared" si="6"/>
        <v/>
      </c>
      <c r="T54" s="40" t="str">
        <f t="shared" si="7"/>
        <v/>
      </c>
      <c r="U54" s="40" t="str">
        <f t="shared" si="8"/>
        <v/>
      </c>
      <c r="Y54" s="40">
        <v>3631</v>
      </c>
      <c r="Z54" s="40" t="s">
        <v>177</v>
      </c>
      <c r="AB54" s="40" t="str">
        <f t="shared" si="9"/>
        <v>36</v>
      </c>
      <c r="AC54" s="40" t="str">
        <f t="shared" si="10"/>
        <v>363</v>
      </c>
      <c r="AE54" s="90" t="s">
        <v>4147</v>
      </c>
      <c r="AF54" s="40" t="s">
        <v>4148</v>
      </c>
      <c r="AG54" s="40" t="str">
        <f t="shared" si="11"/>
        <v>A679071</v>
      </c>
      <c r="AH54" s="40" t="s">
        <v>3929</v>
      </c>
    </row>
    <row r="55" spans="1:34">
      <c r="A55" s="331"/>
      <c r="B55" s="45" t="str">
        <f t="shared" si="1"/>
        <v/>
      </c>
      <c r="C55" s="333"/>
      <c r="D55" s="45" t="str">
        <f t="shared" si="2"/>
        <v/>
      </c>
      <c r="E55" s="328"/>
      <c r="F55" s="45" t="str">
        <f t="shared" si="3"/>
        <v/>
      </c>
      <c r="G55" s="45" t="str">
        <f t="shared" si="4"/>
        <v/>
      </c>
      <c r="H55" s="224"/>
      <c r="I55" s="224"/>
      <c r="J55" s="224"/>
      <c r="K55" s="93"/>
      <c r="L55" s="92"/>
      <c r="M55" s="92"/>
      <c r="N55" s="93"/>
      <c r="O55" s="218"/>
      <c r="P55" s="49"/>
      <c r="Q55" s="246" t="str">
        <f>IF(C55="","",'OPĆI DIO'!$C$1)</f>
        <v/>
      </c>
      <c r="R55" s="40" t="str">
        <f t="shared" si="5"/>
        <v/>
      </c>
      <c r="S55" s="40" t="str">
        <f t="shared" si="6"/>
        <v/>
      </c>
      <c r="T55" s="40" t="str">
        <f t="shared" si="7"/>
        <v/>
      </c>
      <c r="U55" s="40" t="str">
        <f t="shared" si="8"/>
        <v/>
      </c>
      <c r="Y55" s="40">
        <v>3632</v>
      </c>
      <c r="Z55" s="40" t="s">
        <v>231</v>
      </c>
      <c r="AB55" s="40" t="str">
        <f t="shared" si="9"/>
        <v>36</v>
      </c>
      <c r="AC55" s="40" t="str">
        <f t="shared" si="10"/>
        <v>363</v>
      </c>
      <c r="AE55" s="90" t="s">
        <v>4149</v>
      </c>
      <c r="AF55" s="40" t="s">
        <v>4150</v>
      </c>
      <c r="AG55" s="40" t="str">
        <f t="shared" si="11"/>
        <v>A679071</v>
      </c>
      <c r="AH55" s="40" t="s">
        <v>3929</v>
      </c>
    </row>
    <row r="56" spans="1:34">
      <c r="A56" s="331"/>
      <c r="B56" s="45" t="str">
        <f t="shared" si="1"/>
        <v/>
      </c>
      <c r="C56" s="333"/>
      <c r="D56" s="45" t="str">
        <f t="shared" si="2"/>
        <v/>
      </c>
      <c r="E56" s="328"/>
      <c r="F56" s="45" t="str">
        <f t="shared" si="3"/>
        <v/>
      </c>
      <c r="G56" s="45" t="str">
        <f t="shared" si="4"/>
        <v/>
      </c>
      <c r="H56" s="224"/>
      <c r="I56" s="224"/>
      <c r="J56" s="224"/>
      <c r="K56" s="93"/>
      <c r="L56" s="92"/>
      <c r="M56" s="92"/>
      <c r="N56" s="93"/>
      <c r="O56" s="218"/>
      <c r="P56" s="49"/>
      <c r="Q56" s="246" t="str">
        <f>IF(C56="","",'OPĆI DIO'!$C$1)</f>
        <v/>
      </c>
      <c r="R56" s="40" t="str">
        <f t="shared" si="5"/>
        <v/>
      </c>
      <c r="S56" s="40" t="str">
        <f t="shared" si="6"/>
        <v/>
      </c>
      <c r="T56" s="40" t="str">
        <f t="shared" si="7"/>
        <v/>
      </c>
      <c r="U56" s="40" t="str">
        <f t="shared" si="8"/>
        <v/>
      </c>
      <c r="Y56" s="40">
        <v>3661</v>
      </c>
      <c r="Z56" s="40" t="s">
        <v>98</v>
      </c>
      <c r="AB56" s="40" t="str">
        <f t="shared" si="9"/>
        <v>36</v>
      </c>
      <c r="AC56" s="40" t="str">
        <f t="shared" si="10"/>
        <v>366</v>
      </c>
      <c r="AE56" s="90" t="s">
        <v>4151</v>
      </c>
      <c r="AF56" s="40" t="s">
        <v>4152</v>
      </c>
      <c r="AG56" s="40" t="str">
        <f t="shared" si="11"/>
        <v>A679071</v>
      </c>
      <c r="AH56" s="40" t="s">
        <v>3929</v>
      </c>
    </row>
    <row r="57" spans="1:34">
      <c r="A57" s="331"/>
      <c r="B57" s="45" t="str">
        <f t="shared" si="1"/>
        <v/>
      </c>
      <c r="C57" s="333"/>
      <c r="D57" s="45" t="str">
        <f t="shared" si="2"/>
        <v/>
      </c>
      <c r="E57" s="328"/>
      <c r="F57" s="45" t="str">
        <f t="shared" si="3"/>
        <v/>
      </c>
      <c r="G57" s="45" t="str">
        <f t="shared" si="4"/>
        <v/>
      </c>
      <c r="H57" s="224"/>
      <c r="I57" s="224"/>
      <c r="J57" s="224"/>
      <c r="K57" s="93"/>
      <c r="L57" s="92"/>
      <c r="M57" s="92"/>
      <c r="N57" s="93"/>
      <c r="O57" s="218"/>
      <c r="P57" s="49"/>
      <c r="Q57" s="246" t="str">
        <f>IF(C57="","",'OPĆI DIO'!$C$1)</f>
        <v/>
      </c>
      <c r="R57" s="40" t="str">
        <f t="shared" si="5"/>
        <v/>
      </c>
      <c r="S57" s="40" t="str">
        <f t="shared" si="6"/>
        <v/>
      </c>
      <c r="T57" s="40" t="str">
        <f t="shared" si="7"/>
        <v/>
      </c>
      <c r="U57" s="40" t="str">
        <f t="shared" si="8"/>
        <v/>
      </c>
      <c r="Y57" s="40">
        <v>3662</v>
      </c>
      <c r="Z57" s="40" t="s">
        <v>181</v>
      </c>
      <c r="AB57" s="40" t="str">
        <f t="shared" si="9"/>
        <v>36</v>
      </c>
      <c r="AC57" s="40" t="str">
        <f t="shared" si="10"/>
        <v>366</v>
      </c>
      <c r="AE57" s="90" t="s">
        <v>4153</v>
      </c>
      <c r="AF57" s="40" t="s">
        <v>4154</v>
      </c>
      <c r="AG57" s="40" t="str">
        <f t="shared" si="11"/>
        <v>A679071</v>
      </c>
      <c r="AH57" s="40" t="s">
        <v>3929</v>
      </c>
    </row>
    <row r="58" spans="1:34">
      <c r="A58" s="331"/>
      <c r="B58" s="45" t="str">
        <f t="shared" si="1"/>
        <v/>
      </c>
      <c r="C58" s="333"/>
      <c r="D58" s="45" t="str">
        <f t="shared" si="2"/>
        <v/>
      </c>
      <c r="E58" s="328"/>
      <c r="F58" s="45" t="str">
        <f t="shared" si="3"/>
        <v/>
      </c>
      <c r="G58" s="45" t="str">
        <f t="shared" si="4"/>
        <v/>
      </c>
      <c r="H58" s="224"/>
      <c r="I58" s="224"/>
      <c r="J58" s="224"/>
      <c r="K58" s="93"/>
      <c r="L58" s="92"/>
      <c r="M58" s="92"/>
      <c r="N58" s="93"/>
      <c r="O58" s="218"/>
      <c r="P58" s="49"/>
      <c r="Q58" s="246" t="str">
        <f>IF(C58="","",'OPĆI DIO'!$C$1)</f>
        <v/>
      </c>
      <c r="R58" s="40" t="str">
        <f t="shared" si="5"/>
        <v/>
      </c>
      <c r="S58" s="40" t="str">
        <f t="shared" si="6"/>
        <v/>
      </c>
      <c r="T58" s="40" t="str">
        <f t="shared" si="7"/>
        <v/>
      </c>
      <c r="U58" s="40" t="str">
        <f t="shared" si="8"/>
        <v/>
      </c>
      <c r="Y58" s="40">
        <v>3681</v>
      </c>
      <c r="Z58" s="40" t="s">
        <v>26</v>
      </c>
      <c r="AB58" s="40" t="str">
        <f t="shared" si="9"/>
        <v>36</v>
      </c>
      <c r="AC58" s="40" t="str">
        <f t="shared" si="10"/>
        <v>368</v>
      </c>
      <c r="AE58" s="90" t="s">
        <v>4155</v>
      </c>
      <c r="AF58" s="40" t="s">
        <v>1088</v>
      </c>
      <c r="AG58" s="40" t="str">
        <f t="shared" si="11"/>
        <v>A679071</v>
      </c>
      <c r="AH58" s="40" t="s">
        <v>3929</v>
      </c>
    </row>
    <row r="59" spans="1:34">
      <c r="A59" s="331"/>
      <c r="B59" s="45" t="str">
        <f t="shared" si="1"/>
        <v/>
      </c>
      <c r="C59" s="333"/>
      <c r="D59" s="45" t="str">
        <f t="shared" si="2"/>
        <v/>
      </c>
      <c r="E59" s="328"/>
      <c r="F59" s="45" t="str">
        <f t="shared" si="3"/>
        <v/>
      </c>
      <c r="G59" s="45" t="str">
        <f t="shared" si="4"/>
        <v/>
      </c>
      <c r="H59" s="224"/>
      <c r="I59" s="224"/>
      <c r="J59" s="224"/>
      <c r="K59" s="93"/>
      <c r="L59" s="92"/>
      <c r="M59" s="92"/>
      <c r="N59" s="93"/>
      <c r="O59" s="218"/>
      <c r="P59" s="49"/>
      <c r="Q59" s="246" t="str">
        <f>IF(C59="","",'OPĆI DIO'!$C$1)</f>
        <v/>
      </c>
      <c r="R59" s="40" t="str">
        <f t="shared" si="5"/>
        <v/>
      </c>
      <c r="S59" s="40" t="str">
        <f t="shared" si="6"/>
        <v/>
      </c>
      <c r="T59" s="40" t="str">
        <f t="shared" si="7"/>
        <v/>
      </c>
      <c r="U59" s="40" t="str">
        <f t="shared" si="8"/>
        <v/>
      </c>
      <c r="Y59" s="40">
        <v>3682</v>
      </c>
      <c r="Z59" s="40" t="s">
        <v>27</v>
      </c>
      <c r="AB59" s="40" t="str">
        <f t="shared" si="9"/>
        <v>36</v>
      </c>
      <c r="AC59" s="40" t="str">
        <f t="shared" si="10"/>
        <v>368</v>
      </c>
      <c r="AE59" s="90" t="s">
        <v>4156</v>
      </c>
      <c r="AF59" s="40" t="s">
        <v>4157</v>
      </c>
      <c r="AG59" s="40" t="str">
        <f t="shared" si="11"/>
        <v>A679071</v>
      </c>
      <c r="AH59" s="40" t="s">
        <v>3929</v>
      </c>
    </row>
    <row r="60" spans="1:34">
      <c r="A60" s="331"/>
      <c r="B60" s="45" t="str">
        <f t="shared" si="1"/>
        <v/>
      </c>
      <c r="C60" s="333"/>
      <c r="D60" s="45" t="str">
        <f t="shared" si="2"/>
        <v/>
      </c>
      <c r="E60" s="328"/>
      <c r="F60" s="45" t="str">
        <f t="shared" si="3"/>
        <v/>
      </c>
      <c r="G60" s="45" t="str">
        <f t="shared" si="4"/>
        <v/>
      </c>
      <c r="H60" s="224"/>
      <c r="I60" s="224"/>
      <c r="J60" s="224"/>
      <c r="K60" s="93"/>
      <c r="L60" s="92"/>
      <c r="M60" s="92"/>
      <c r="N60" s="93"/>
      <c r="O60" s="218"/>
      <c r="P60" s="49"/>
      <c r="Q60" s="246" t="str">
        <f>IF(C60="","",'OPĆI DIO'!$C$1)</f>
        <v/>
      </c>
      <c r="R60" s="40" t="str">
        <f t="shared" si="5"/>
        <v/>
      </c>
      <c r="S60" s="40" t="str">
        <f t="shared" si="6"/>
        <v/>
      </c>
      <c r="T60" s="40" t="str">
        <f t="shared" si="7"/>
        <v/>
      </c>
      <c r="U60" s="40" t="str">
        <f t="shared" si="8"/>
        <v/>
      </c>
      <c r="Y60" s="40">
        <v>3691</v>
      </c>
      <c r="Z60" s="40" t="s">
        <v>103</v>
      </c>
      <c r="AB60" s="40" t="str">
        <f t="shared" si="9"/>
        <v>36</v>
      </c>
      <c r="AC60" s="40" t="str">
        <f t="shared" si="10"/>
        <v>369</v>
      </c>
      <c r="AE60" s="90" t="s">
        <v>692</v>
      </c>
      <c r="AF60" s="40" t="s">
        <v>693</v>
      </c>
      <c r="AG60" s="40" t="str">
        <f t="shared" si="11"/>
        <v>A679072</v>
      </c>
      <c r="AH60" s="40" t="s">
        <v>3929</v>
      </c>
    </row>
    <row r="61" spans="1:34">
      <c r="A61" s="331"/>
      <c r="B61" s="45" t="str">
        <f t="shared" si="1"/>
        <v/>
      </c>
      <c r="C61" s="333"/>
      <c r="D61" s="45" t="str">
        <f t="shared" si="2"/>
        <v/>
      </c>
      <c r="E61" s="328"/>
      <c r="F61" s="45" t="str">
        <f t="shared" si="3"/>
        <v/>
      </c>
      <c r="G61" s="45" t="str">
        <f t="shared" si="4"/>
        <v/>
      </c>
      <c r="H61" s="224"/>
      <c r="I61" s="224"/>
      <c r="J61" s="224"/>
      <c r="K61" s="93"/>
      <c r="L61" s="92"/>
      <c r="M61" s="92"/>
      <c r="N61" s="93"/>
      <c r="O61" s="218"/>
      <c r="P61" s="49"/>
      <c r="Q61" s="246" t="str">
        <f>IF(C61="","",'OPĆI DIO'!$C$1)</f>
        <v/>
      </c>
      <c r="R61" s="40" t="str">
        <f t="shared" si="5"/>
        <v/>
      </c>
      <c r="S61" s="40" t="str">
        <f t="shared" si="6"/>
        <v/>
      </c>
      <c r="T61" s="40" t="str">
        <f t="shared" si="7"/>
        <v/>
      </c>
      <c r="U61" s="40" t="str">
        <f t="shared" si="8"/>
        <v/>
      </c>
      <c r="Y61" s="40">
        <v>3692</v>
      </c>
      <c r="Z61" s="40" t="s">
        <v>175</v>
      </c>
      <c r="AB61" s="40" t="str">
        <f t="shared" si="9"/>
        <v>36</v>
      </c>
      <c r="AC61" s="40" t="str">
        <f t="shared" si="10"/>
        <v>369</v>
      </c>
      <c r="AE61" s="90" t="s">
        <v>1042</v>
      </c>
      <c r="AF61" s="40" t="s">
        <v>1043</v>
      </c>
      <c r="AG61" s="40" t="str">
        <f t="shared" si="11"/>
        <v>A679072</v>
      </c>
      <c r="AH61" s="40" t="s">
        <v>3929</v>
      </c>
    </row>
    <row r="62" spans="1:34">
      <c r="A62" s="331"/>
      <c r="B62" s="45" t="str">
        <f t="shared" si="1"/>
        <v/>
      </c>
      <c r="C62" s="333"/>
      <c r="D62" s="45" t="str">
        <f t="shared" si="2"/>
        <v/>
      </c>
      <c r="E62" s="328"/>
      <c r="F62" s="45" t="str">
        <f t="shared" si="3"/>
        <v/>
      </c>
      <c r="G62" s="45" t="str">
        <f t="shared" si="4"/>
        <v/>
      </c>
      <c r="H62" s="224"/>
      <c r="I62" s="224"/>
      <c r="J62" s="224"/>
      <c r="K62" s="93"/>
      <c r="L62" s="92"/>
      <c r="M62" s="92"/>
      <c r="N62" s="93"/>
      <c r="O62" s="218"/>
      <c r="P62" s="49"/>
      <c r="Q62" s="246" t="str">
        <f>IF(C62="","",'OPĆI DIO'!$C$1)</f>
        <v/>
      </c>
      <c r="R62" s="40" t="str">
        <f t="shared" si="5"/>
        <v/>
      </c>
      <c r="S62" s="40" t="str">
        <f t="shared" si="6"/>
        <v/>
      </c>
      <c r="T62" s="40" t="str">
        <f t="shared" si="7"/>
        <v/>
      </c>
      <c r="U62" s="40" t="str">
        <f t="shared" si="8"/>
        <v/>
      </c>
      <c r="Y62" s="40">
        <v>3693</v>
      </c>
      <c r="Z62" s="40" t="s">
        <v>103</v>
      </c>
      <c r="AB62" s="40" t="str">
        <f t="shared" si="9"/>
        <v>36</v>
      </c>
      <c r="AC62" s="40" t="str">
        <f t="shared" si="10"/>
        <v>369</v>
      </c>
      <c r="AE62" s="90" t="s">
        <v>1044</v>
      </c>
      <c r="AF62" s="40" t="s">
        <v>1045</v>
      </c>
      <c r="AG62" s="40" t="str">
        <f t="shared" si="11"/>
        <v>A679072</v>
      </c>
      <c r="AH62" s="40" t="s">
        <v>3929</v>
      </c>
    </row>
    <row r="63" spans="1:34">
      <c r="A63" s="331"/>
      <c r="B63" s="45" t="str">
        <f t="shared" si="1"/>
        <v/>
      </c>
      <c r="C63" s="333"/>
      <c r="D63" s="45" t="str">
        <f t="shared" si="2"/>
        <v/>
      </c>
      <c r="E63" s="328"/>
      <c r="F63" s="45" t="str">
        <f t="shared" si="3"/>
        <v/>
      </c>
      <c r="G63" s="45" t="str">
        <f t="shared" si="4"/>
        <v/>
      </c>
      <c r="H63" s="224"/>
      <c r="I63" s="224"/>
      <c r="J63" s="224"/>
      <c r="K63" s="93"/>
      <c r="L63" s="92"/>
      <c r="M63" s="92"/>
      <c r="N63" s="93"/>
      <c r="O63" s="218"/>
      <c r="P63" s="49"/>
      <c r="Q63" s="246" t="str">
        <f>IF(C63="","",'OPĆI DIO'!$C$1)</f>
        <v/>
      </c>
      <c r="R63" s="40" t="str">
        <f t="shared" si="5"/>
        <v/>
      </c>
      <c r="S63" s="40" t="str">
        <f t="shared" si="6"/>
        <v/>
      </c>
      <c r="T63" s="40" t="str">
        <f t="shared" si="7"/>
        <v/>
      </c>
      <c r="U63" s="40" t="str">
        <f t="shared" si="8"/>
        <v/>
      </c>
      <c r="Y63" s="40">
        <v>3694</v>
      </c>
      <c r="Z63" s="40" t="s">
        <v>175</v>
      </c>
      <c r="AB63" s="40" t="str">
        <f t="shared" si="9"/>
        <v>36</v>
      </c>
      <c r="AC63" s="40" t="str">
        <f t="shared" si="10"/>
        <v>369</v>
      </c>
      <c r="AE63" s="90" t="s">
        <v>1046</v>
      </c>
      <c r="AF63" s="40" t="s">
        <v>1047</v>
      </c>
      <c r="AG63" s="40" t="str">
        <f t="shared" si="11"/>
        <v>A679072</v>
      </c>
      <c r="AH63" s="40" t="s">
        <v>3929</v>
      </c>
    </row>
    <row r="64" spans="1:34">
      <c r="A64" s="331"/>
      <c r="B64" s="45" t="str">
        <f t="shared" si="1"/>
        <v/>
      </c>
      <c r="C64" s="333"/>
      <c r="D64" s="45" t="str">
        <f t="shared" si="2"/>
        <v/>
      </c>
      <c r="E64" s="328"/>
      <c r="F64" s="45" t="str">
        <f t="shared" si="3"/>
        <v/>
      </c>
      <c r="G64" s="45" t="str">
        <f t="shared" si="4"/>
        <v/>
      </c>
      <c r="H64" s="224"/>
      <c r="I64" s="224"/>
      <c r="J64" s="224"/>
      <c r="K64" s="93"/>
      <c r="L64" s="92"/>
      <c r="M64" s="92"/>
      <c r="N64" s="93"/>
      <c r="O64" s="218"/>
      <c r="P64" s="49"/>
      <c r="Q64" s="246" t="str">
        <f>IF(C64="","",'OPĆI DIO'!$C$1)</f>
        <v/>
      </c>
      <c r="R64" s="40" t="str">
        <f t="shared" si="5"/>
        <v/>
      </c>
      <c r="S64" s="40" t="str">
        <f t="shared" si="6"/>
        <v/>
      </c>
      <c r="T64" s="40" t="str">
        <f t="shared" si="7"/>
        <v/>
      </c>
      <c r="U64" s="40" t="str">
        <f t="shared" si="8"/>
        <v/>
      </c>
      <c r="Y64" s="40">
        <v>3711</v>
      </c>
      <c r="Z64" s="40" t="s">
        <v>122</v>
      </c>
      <c r="AB64" s="40" t="str">
        <f t="shared" si="9"/>
        <v>37</v>
      </c>
      <c r="AC64" s="40" t="str">
        <f t="shared" si="10"/>
        <v>371</v>
      </c>
      <c r="AE64" s="90" t="s">
        <v>1048</v>
      </c>
      <c r="AF64" s="40" t="s">
        <v>1049</v>
      </c>
      <c r="AG64" s="40" t="str">
        <f t="shared" si="11"/>
        <v>A679072</v>
      </c>
      <c r="AH64" s="40" t="s">
        <v>3929</v>
      </c>
    </row>
    <row r="65" spans="1:34">
      <c r="A65" s="331"/>
      <c r="B65" s="45" t="str">
        <f t="shared" si="1"/>
        <v/>
      </c>
      <c r="C65" s="333"/>
      <c r="D65" s="45" t="str">
        <f t="shared" si="2"/>
        <v/>
      </c>
      <c r="E65" s="328"/>
      <c r="F65" s="45" t="str">
        <f t="shared" si="3"/>
        <v/>
      </c>
      <c r="G65" s="45" t="str">
        <f t="shared" si="4"/>
        <v/>
      </c>
      <c r="H65" s="224"/>
      <c r="I65" s="224"/>
      <c r="J65" s="224"/>
      <c r="K65" s="93"/>
      <c r="L65" s="92"/>
      <c r="M65" s="92"/>
      <c r="N65" s="93"/>
      <c r="O65" s="218"/>
      <c r="P65" s="49"/>
      <c r="Q65" s="246" t="str">
        <f>IF(C65="","",'OPĆI DIO'!$C$1)</f>
        <v/>
      </c>
      <c r="R65" s="40" t="str">
        <f t="shared" si="5"/>
        <v/>
      </c>
      <c r="S65" s="40" t="str">
        <f t="shared" si="6"/>
        <v/>
      </c>
      <c r="T65" s="40" t="str">
        <f t="shared" si="7"/>
        <v/>
      </c>
      <c r="U65" s="40" t="str">
        <f t="shared" si="8"/>
        <v/>
      </c>
      <c r="Y65" s="40">
        <v>3712</v>
      </c>
      <c r="Z65" s="40" t="s">
        <v>140</v>
      </c>
      <c r="AB65" s="40" t="str">
        <f t="shared" si="9"/>
        <v>37</v>
      </c>
      <c r="AC65" s="40" t="str">
        <f t="shared" si="10"/>
        <v>371</v>
      </c>
      <c r="AE65" s="90" t="s">
        <v>1050</v>
      </c>
      <c r="AF65" s="40" t="s">
        <v>1051</v>
      </c>
      <c r="AG65" s="40" t="str">
        <f t="shared" si="11"/>
        <v>A679072</v>
      </c>
      <c r="AH65" s="40" t="s">
        <v>3929</v>
      </c>
    </row>
    <row r="66" spans="1:34">
      <c r="A66" s="331"/>
      <c r="B66" s="45" t="str">
        <f t="shared" si="1"/>
        <v/>
      </c>
      <c r="C66" s="333"/>
      <c r="D66" s="45" t="str">
        <f t="shared" si="2"/>
        <v/>
      </c>
      <c r="E66" s="328"/>
      <c r="F66" s="45" t="str">
        <f t="shared" si="3"/>
        <v/>
      </c>
      <c r="G66" s="45" t="str">
        <f t="shared" si="4"/>
        <v/>
      </c>
      <c r="H66" s="224"/>
      <c r="I66" s="224"/>
      <c r="J66" s="224"/>
      <c r="K66" s="93"/>
      <c r="L66" s="92"/>
      <c r="M66" s="92"/>
      <c r="N66" s="93"/>
      <c r="O66" s="218"/>
      <c r="P66" s="49"/>
      <c r="Q66" s="246" t="str">
        <f>IF(C66="","",'OPĆI DIO'!$C$1)</f>
        <v/>
      </c>
      <c r="R66" s="40" t="str">
        <f t="shared" si="5"/>
        <v/>
      </c>
      <c r="S66" s="40" t="str">
        <f t="shared" si="6"/>
        <v/>
      </c>
      <c r="T66" s="40" t="str">
        <f t="shared" si="7"/>
        <v/>
      </c>
      <c r="U66" s="40" t="str">
        <f t="shared" si="8"/>
        <v/>
      </c>
      <c r="Y66" s="40">
        <v>3713</v>
      </c>
      <c r="Z66" s="40" t="s">
        <v>167</v>
      </c>
      <c r="AB66" s="40" t="str">
        <f t="shared" si="9"/>
        <v>37</v>
      </c>
      <c r="AC66" s="40" t="str">
        <f t="shared" si="10"/>
        <v>371</v>
      </c>
      <c r="AE66" s="90" t="s">
        <v>1052</v>
      </c>
      <c r="AF66" s="40" t="s">
        <v>1053</v>
      </c>
      <c r="AG66" s="40" t="str">
        <f t="shared" si="11"/>
        <v>A679072</v>
      </c>
      <c r="AH66" s="40" t="s">
        <v>3929</v>
      </c>
    </row>
    <row r="67" spans="1:34">
      <c r="A67" s="331"/>
      <c r="B67" s="45" t="str">
        <f t="shared" si="1"/>
        <v/>
      </c>
      <c r="C67" s="333"/>
      <c r="D67" s="45" t="str">
        <f t="shared" si="2"/>
        <v/>
      </c>
      <c r="E67" s="328"/>
      <c r="F67" s="45" t="str">
        <f t="shared" si="3"/>
        <v/>
      </c>
      <c r="G67" s="45" t="str">
        <f t="shared" si="4"/>
        <v/>
      </c>
      <c r="H67" s="224"/>
      <c r="I67" s="224"/>
      <c r="J67" s="224"/>
      <c r="K67" s="93"/>
      <c r="L67" s="92"/>
      <c r="M67" s="92"/>
      <c r="N67" s="93"/>
      <c r="O67" s="218"/>
      <c r="P67" s="49"/>
      <c r="Q67" s="246" t="str">
        <f>IF(C67="","",'OPĆI DIO'!$C$1)</f>
        <v/>
      </c>
      <c r="R67" s="40" t="str">
        <f t="shared" si="5"/>
        <v/>
      </c>
      <c r="S67" s="40" t="str">
        <f t="shared" si="6"/>
        <v/>
      </c>
      <c r="T67" s="40" t="str">
        <f t="shared" si="7"/>
        <v/>
      </c>
      <c r="U67" s="40" t="str">
        <f t="shared" si="8"/>
        <v/>
      </c>
      <c r="Y67" s="40">
        <v>3714</v>
      </c>
      <c r="Z67" s="40" t="s">
        <v>188</v>
      </c>
      <c r="AB67" s="40" t="str">
        <f t="shared" si="9"/>
        <v>37</v>
      </c>
      <c r="AC67" s="40" t="str">
        <f t="shared" si="10"/>
        <v>371</v>
      </c>
      <c r="AE67" s="90" t="s">
        <v>1054</v>
      </c>
      <c r="AF67" s="40" t="s">
        <v>1055</v>
      </c>
      <c r="AG67" s="40" t="str">
        <f t="shared" si="11"/>
        <v>A679072</v>
      </c>
      <c r="AH67" s="40" t="s">
        <v>3929</v>
      </c>
    </row>
    <row r="68" spans="1:34">
      <c r="A68" s="331"/>
      <c r="B68" s="45" t="str">
        <f t="shared" ref="B68:B131" si="12">IFERROR(VLOOKUP(A68,$V$6:$W$23,2,FALSE),"")</f>
        <v/>
      </c>
      <c r="C68" s="333"/>
      <c r="D68" s="45" t="str">
        <f t="shared" ref="D68:D131" si="13">IFERROR(VLOOKUP(C68,$Y$5:$AA$129,2,FALSE),"")</f>
        <v/>
      </c>
      <c r="E68" s="328"/>
      <c r="F68" s="45" t="str">
        <f t="shared" ref="F68:F131" si="14">IFERROR(VLOOKUP(E68,$AE$6:$AF$1090,2,FALSE),"")</f>
        <v/>
      </c>
      <c r="G68" s="45" t="str">
        <f t="shared" ref="G68:G131" si="15">IFERROR(VLOOKUP(E68,$AE$6:$AH$1090,4,FALSE),"")</f>
        <v/>
      </c>
      <c r="H68" s="224"/>
      <c r="I68" s="224"/>
      <c r="J68" s="224"/>
      <c r="K68" s="93"/>
      <c r="L68" s="92"/>
      <c r="M68" s="92"/>
      <c r="N68" s="93"/>
      <c r="O68" s="218"/>
      <c r="P68" s="49"/>
      <c r="Q68" s="246" t="str">
        <f>IF(C68="","",'OPĆI DIO'!$C$1)</f>
        <v/>
      </c>
      <c r="R68" s="40" t="str">
        <f t="shared" ref="R68:R131" si="16">LEFT(C68,3)</f>
        <v/>
      </c>
      <c r="S68" s="40" t="str">
        <f t="shared" ref="S68:S131" si="17">LEFT(C68,2)</f>
        <v/>
      </c>
      <c r="T68" s="40" t="str">
        <f t="shared" ref="T68:T131" si="18">MID(G68,2,2)</f>
        <v/>
      </c>
      <c r="U68" s="40" t="str">
        <f t="shared" ref="U68:U131" si="19">LEFT(C68,1)</f>
        <v/>
      </c>
      <c r="Y68" s="40">
        <v>3715</v>
      </c>
      <c r="Z68" s="40" t="s">
        <v>126</v>
      </c>
      <c r="AB68" s="40" t="str">
        <f t="shared" si="9"/>
        <v>37</v>
      </c>
      <c r="AC68" s="40" t="str">
        <f t="shared" si="10"/>
        <v>371</v>
      </c>
      <c r="AE68" s="90" t="s">
        <v>1056</v>
      </c>
      <c r="AF68" s="40" t="s">
        <v>1057</v>
      </c>
      <c r="AG68" s="40" t="str">
        <f t="shared" si="11"/>
        <v>A679072</v>
      </c>
      <c r="AH68" s="40" t="s">
        <v>3929</v>
      </c>
    </row>
    <row r="69" spans="1:34">
      <c r="A69" s="331"/>
      <c r="B69" s="45" t="str">
        <f t="shared" si="12"/>
        <v/>
      </c>
      <c r="C69" s="333"/>
      <c r="D69" s="45" t="str">
        <f t="shared" si="13"/>
        <v/>
      </c>
      <c r="E69" s="328"/>
      <c r="F69" s="45" t="str">
        <f t="shared" si="14"/>
        <v/>
      </c>
      <c r="G69" s="45" t="str">
        <f t="shared" si="15"/>
        <v/>
      </c>
      <c r="H69" s="224"/>
      <c r="I69" s="224"/>
      <c r="J69" s="224"/>
      <c r="K69" s="93"/>
      <c r="L69" s="92"/>
      <c r="M69" s="92"/>
      <c r="N69" s="93"/>
      <c r="O69" s="218"/>
      <c r="P69" s="49"/>
      <c r="Q69" s="246" t="str">
        <f>IF(C69="","",'OPĆI DIO'!$C$1)</f>
        <v/>
      </c>
      <c r="R69" s="40" t="str">
        <f t="shared" si="16"/>
        <v/>
      </c>
      <c r="S69" s="40" t="str">
        <f t="shared" si="17"/>
        <v/>
      </c>
      <c r="T69" s="40" t="str">
        <f t="shared" si="18"/>
        <v/>
      </c>
      <c r="U69" s="40" t="str">
        <f t="shared" si="19"/>
        <v/>
      </c>
      <c r="Y69" s="40">
        <v>3721</v>
      </c>
      <c r="Z69" s="40" t="s">
        <v>64</v>
      </c>
      <c r="AB69" s="40" t="str">
        <f t="shared" ref="AB69:AB129" si="20">LEFT(Y69,2)</f>
        <v>37</v>
      </c>
      <c r="AC69" s="40" t="str">
        <f t="shared" si="10"/>
        <v>372</v>
      </c>
      <c r="AE69" s="90" t="s">
        <v>1058</v>
      </c>
      <c r="AF69" s="40" t="s">
        <v>1059</v>
      </c>
      <c r="AG69" s="40" t="str">
        <f t="shared" si="11"/>
        <v>A679072</v>
      </c>
      <c r="AH69" s="40" t="s">
        <v>3929</v>
      </c>
    </row>
    <row r="70" spans="1:34">
      <c r="A70" s="331"/>
      <c r="B70" s="45" t="str">
        <f t="shared" si="12"/>
        <v/>
      </c>
      <c r="C70" s="333"/>
      <c r="D70" s="45" t="str">
        <f t="shared" si="13"/>
        <v/>
      </c>
      <c r="E70" s="82"/>
      <c r="F70" s="45" t="str">
        <f t="shared" si="14"/>
        <v/>
      </c>
      <c r="G70" s="45" t="str">
        <f t="shared" si="15"/>
        <v/>
      </c>
      <c r="H70" s="224"/>
      <c r="I70" s="224"/>
      <c r="J70" s="224"/>
      <c r="K70" s="93"/>
      <c r="L70" s="92"/>
      <c r="M70" s="92"/>
      <c r="N70" s="93"/>
      <c r="O70" s="218"/>
      <c r="P70" s="49"/>
      <c r="Q70" s="246" t="str">
        <f>IF(C70="","",'OPĆI DIO'!$C$1)</f>
        <v/>
      </c>
      <c r="R70" s="40" t="str">
        <f t="shared" si="16"/>
        <v/>
      </c>
      <c r="S70" s="40" t="str">
        <f t="shared" si="17"/>
        <v/>
      </c>
      <c r="T70" s="40" t="str">
        <f t="shared" si="18"/>
        <v/>
      </c>
      <c r="U70" s="40" t="str">
        <f t="shared" si="19"/>
        <v/>
      </c>
      <c r="Y70" s="40">
        <v>3722</v>
      </c>
      <c r="Z70" s="40" t="s">
        <v>149</v>
      </c>
      <c r="AB70" s="40" t="str">
        <f t="shared" si="20"/>
        <v>37</v>
      </c>
      <c r="AC70" s="40" t="str">
        <f t="shared" ref="AC70:AC129" si="21">LEFT(Y70,3)</f>
        <v>372</v>
      </c>
      <c r="AE70" s="90" t="s">
        <v>1060</v>
      </c>
      <c r="AF70" s="40" t="s">
        <v>1061</v>
      </c>
      <c r="AG70" s="40" t="str">
        <f t="shared" si="11"/>
        <v>A679072</v>
      </c>
      <c r="AH70" s="40" t="s">
        <v>3929</v>
      </c>
    </row>
    <row r="71" spans="1:34">
      <c r="A71" s="331"/>
      <c r="B71" s="45" t="str">
        <f t="shared" si="12"/>
        <v/>
      </c>
      <c r="C71" s="333"/>
      <c r="D71" s="45" t="str">
        <f t="shared" si="13"/>
        <v/>
      </c>
      <c r="E71" s="82"/>
      <c r="F71" s="45" t="str">
        <f t="shared" si="14"/>
        <v/>
      </c>
      <c r="G71" s="45" t="str">
        <f t="shared" si="15"/>
        <v/>
      </c>
      <c r="H71" s="224"/>
      <c r="I71" s="224"/>
      <c r="J71" s="224"/>
      <c r="K71" s="93"/>
      <c r="L71" s="92"/>
      <c r="M71" s="92"/>
      <c r="N71" s="93"/>
      <c r="O71" s="218"/>
      <c r="P71" s="49"/>
      <c r="Q71" s="246" t="str">
        <f>IF(C71="","",'OPĆI DIO'!$C$1)</f>
        <v/>
      </c>
      <c r="R71" s="40" t="str">
        <f t="shared" si="16"/>
        <v/>
      </c>
      <c r="S71" s="40" t="str">
        <f t="shared" si="17"/>
        <v/>
      </c>
      <c r="T71" s="40" t="str">
        <f t="shared" si="18"/>
        <v/>
      </c>
      <c r="U71" s="40" t="str">
        <f t="shared" si="19"/>
        <v/>
      </c>
      <c r="Y71" s="40">
        <v>3723</v>
      </c>
      <c r="Z71" s="40" t="s">
        <v>104</v>
      </c>
      <c r="AB71" s="40" t="str">
        <f t="shared" si="20"/>
        <v>37</v>
      </c>
      <c r="AC71" s="40" t="str">
        <f t="shared" si="21"/>
        <v>372</v>
      </c>
      <c r="AE71" s="90" t="s">
        <v>1062</v>
      </c>
      <c r="AF71" s="40" t="s">
        <v>1063</v>
      </c>
      <c r="AG71" s="40" t="str">
        <f t="shared" si="11"/>
        <v>A679072</v>
      </c>
      <c r="AH71" s="40" t="s">
        <v>3929</v>
      </c>
    </row>
    <row r="72" spans="1:34">
      <c r="A72" s="331"/>
      <c r="B72" s="45" t="str">
        <f t="shared" si="12"/>
        <v/>
      </c>
      <c r="C72" s="333"/>
      <c r="D72" s="45" t="str">
        <f t="shared" si="13"/>
        <v/>
      </c>
      <c r="E72" s="82"/>
      <c r="F72" s="45" t="str">
        <f t="shared" si="14"/>
        <v/>
      </c>
      <c r="G72" s="45" t="str">
        <f t="shared" si="15"/>
        <v/>
      </c>
      <c r="H72" s="224"/>
      <c r="I72" s="224"/>
      <c r="J72" s="224"/>
      <c r="K72" s="93"/>
      <c r="L72" s="92"/>
      <c r="M72" s="92"/>
      <c r="N72" s="93"/>
      <c r="O72" s="218"/>
      <c r="P72" s="49"/>
      <c r="Q72" s="246" t="str">
        <f>IF(C72="","",'OPĆI DIO'!$C$1)</f>
        <v/>
      </c>
      <c r="R72" s="40" t="str">
        <f t="shared" si="16"/>
        <v/>
      </c>
      <c r="S72" s="40" t="str">
        <f t="shared" si="17"/>
        <v/>
      </c>
      <c r="T72" s="40" t="str">
        <f t="shared" si="18"/>
        <v/>
      </c>
      <c r="U72" s="40" t="str">
        <f t="shared" si="19"/>
        <v/>
      </c>
      <c r="Y72" s="40">
        <v>3811</v>
      </c>
      <c r="Z72" s="40" t="s">
        <v>54</v>
      </c>
      <c r="AB72" s="40" t="str">
        <f t="shared" si="20"/>
        <v>38</v>
      </c>
      <c r="AC72" s="40" t="str">
        <f t="shared" si="21"/>
        <v>381</v>
      </c>
      <c r="AE72" s="90" t="s">
        <v>1583</v>
      </c>
      <c r="AF72" s="40" t="s">
        <v>1584</v>
      </c>
      <c r="AG72" s="40" t="str">
        <f t="shared" ref="AG72:AG135" si="22">LEFT(AE72,7)</f>
        <v>A679072</v>
      </c>
      <c r="AH72" s="40" t="s">
        <v>3929</v>
      </c>
    </row>
    <row r="73" spans="1:34">
      <c r="A73" s="331"/>
      <c r="B73" s="45" t="str">
        <f t="shared" si="12"/>
        <v/>
      </c>
      <c r="C73" s="333"/>
      <c r="D73" s="45" t="str">
        <f t="shared" si="13"/>
        <v/>
      </c>
      <c r="E73" s="82"/>
      <c r="F73" s="45" t="str">
        <f t="shared" si="14"/>
        <v/>
      </c>
      <c r="G73" s="45" t="str">
        <f t="shared" si="15"/>
        <v/>
      </c>
      <c r="H73" s="224"/>
      <c r="I73" s="224"/>
      <c r="J73" s="224"/>
      <c r="K73" s="93"/>
      <c r="L73" s="92"/>
      <c r="M73" s="92"/>
      <c r="N73" s="93"/>
      <c r="O73" s="218"/>
      <c r="P73" s="49"/>
      <c r="Q73" s="246" t="str">
        <f>IF(C73="","",'OPĆI DIO'!$C$1)</f>
        <v/>
      </c>
      <c r="R73" s="40" t="str">
        <f t="shared" si="16"/>
        <v/>
      </c>
      <c r="S73" s="40" t="str">
        <f t="shared" si="17"/>
        <v/>
      </c>
      <c r="T73" s="40" t="str">
        <f t="shared" si="18"/>
        <v/>
      </c>
      <c r="U73" s="40" t="str">
        <f t="shared" si="19"/>
        <v/>
      </c>
      <c r="Y73" s="40">
        <v>3812</v>
      </c>
      <c r="Z73" s="40" t="s">
        <v>150</v>
      </c>
      <c r="AB73" s="40" t="str">
        <f t="shared" si="20"/>
        <v>38</v>
      </c>
      <c r="AC73" s="40" t="str">
        <f t="shared" si="21"/>
        <v>381</v>
      </c>
      <c r="AE73" s="90" t="s">
        <v>1585</v>
      </c>
      <c r="AF73" s="40" t="s">
        <v>1586</v>
      </c>
      <c r="AG73" s="40" t="str">
        <f t="shared" si="22"/>
        <v>A679072</v>
      </c>
      <c r="AH73" s="40" t="s">
        <v>3929</v>
      </c>
    </row>
    <row r="74" spans="1:34">
      <c r="A74" s="331"/>
      <c r="B74" s="45" t="str">
        <f t="shared" si="12"/>
        <v/>
      </c>
      <c r="C74" s="333"/>
      <c r="D74" s="45" t="str">
        <f t="shared" si="13"/>
        <v/>
      </c>
      <c r="E74" s="82"/>
      <c r="F74" s="45" t="str">
        <f t="shared" si="14"/>
        <v/>
      </c>
      <c r="G74" s="45" t="str">
        <f t="shared" si="15"/>
        <v/>
      </c>
      <c r="H74" s="224"/>
      <c r="I74" s="224"/>
      <c r="J74" s="224"/>
      <c r="K74" s="93"/>
      <c r="L74" s="92"/>
      <c r="M74" s="92"/>
      <c r="N74" s="93"/>
      <c r="O74" s="218"/>
      <c r="P74" s="49"/>
      <c r="Q74" s="246" t="str">
        <f>IF(C74="","",'OPĆI DIO'!$C$1)</f>
        <v/>
      </c>
      <c r="R74" s="40" t="str">
        <f t="shared" si="16"/>
        <v/>
      </c>
      <c r="S74" s="40" t="str">
        <f t="shared" si="17"/>
        <v/>
      </c>
      <c r="T74" s="40" t="str">
        <f t="shared" si="18"/>
        <v/>
      </c>
      <c r="U74" s="40" t="str">
        <f t="shared" si="19"/>
        <v/>
      </c>
      <c r="Y74" s="40">
        <v>3813</v>
      </c>
      <c r="Z74" s="40" t="s">
        <v>93</v>
      </c>
      <c r="AB74" s="40" t="str">
        <f t="shared" si="20"/>
        <v>38</v>
      </c>
      <c r="AC74" s="40" t="str">
        <f t="shared" si="21"/>
        <v>381</v>
      </c>
      <c r="AE74" s="90" t="s">
        <v>1587</v>
      </c>
      <c r="AF74" s="40" t="s">
        <v>1588</v>
      </c>
      <c r="AG74" s="40" t="str">
        <f t="shared" si="22"/>
        <v>A679072</v>
      </c>
      <c r="AH74" s="40" t="s">
        <v>3929</v>
      </c>
    </row>
    <row r="75" spans="1:34">
      <c r="A75" s="331"/>
      <c r="B75" s="45" t="str">
        <f t="shared" si="12"/>
        <v/>
      </c>
      <c r="C75" s="333"/>
      <c r="D75" s="45" t="str">
        <f t="shared" si="13"/>
        <v/>
      </c>
      <c r="E75" s="82"/>
      <c r="F75" s="45" t="str">
        <f t="shared" si="14"/>
        <v/>
      </c>
      <c r="G75" s="45" t="str">
        <f t="shared" si="15"/>
        <v/>
      </c>
      <c r="H75" s="224"/>
      <c r="I75" s="224"/>
      <c r="J75" s="224"/>
      <c r="K75" s="93"/>
      <c r="L75" s="92"/>
      <c r="M75" s="92"/>
      <c r="N75" s="93"/>
      <c r="O75" s="218"/>
      <c r="P75" s="49"/>
      <c r="Q75" s="246" t="str">
        <f>IF(C75="","",'OPĆI DIO'!$C$1)</f>
        <v/>
      </c>
      <c r="R75" s="40" t="str">
        <f t="shared" si="16"/>
        <v/>
      </c>
      <c r="S75" s="40" t="str">
        <f t="shared" si="17"/>
        <v/>
      </c>
      <c r="T75" s="40" t="str">
        <f t="shared" si="18"/>
        <v/>
      </c>
      <c r="U75" s="40" t="str">
        <f t="shared" si="19"/>
        <v/>
      </c>
      <c r="Y75" s="40">
        <v>3821</v>
      </c>
      <c r="Z75" s="40" t="s">
        <v>168</v>
      </c>
      <c r="AB75" s="40" t="str">
        <f t="shared" si="20"/>
        <v>38</v>
      </c>
      <c r="AC75" s="40" t="str">
        <f t="shared" si="21"/>
        <v>382</v>
      </c>
      <c r="AE75" s="90" t="s">
        <v>1589</v>
      </c>
      <c r="AF75" s="40" t="s">
        <v>1590</v>
      </c>
      <c r="AG75" s="40" t="str">
        <f t="shared" si="22"/>
        <v>A679072</v>
      </c>
      <c r="AH75" s="40" t="s">
        <v>3929</v>
      </c>
    </row>
    <row r="76" spans="1:34">
      <c r="A76" s="331"/>
      <c r="B76" s="45" t="str">
        <f t="shared" si="12"/>
        <v/>
      </c>
      <c r="C76" s="333"/>
      <c r="D76" s="45" t="str">
        <f t="shared" si="13"/>
        <v/>
      </c>
      <c r="E76" s="82"/>
      <c r="F76" s="45" t="str">
        <f t="shared" si="14"/>
        <v/>
      </c>
      <c r="G76" s="45" t="str">
        <f t="shared" si="15"/>
        <v/>
      </c>
      <c r="H76" s="224"/>
      <c r="I76" s="224"/>
      <c r="J76" s="224"/>
      <c r="K76" s="93"/>
      <c r="L76" s="92"/>
      <c r="M76" s="92"/>
      <c r="N76" s="93"/>
      <c r="O76" s="218"/>
      <c r="P76" s="49"/>
      <c r="Q76" s="246" t="str">
        <f>IF(C76="","",'OPĆI DIO'!$C$1)</f>
        <v/>
      </c>
      <c r="R76" s="40" t="str">
        <f t="shared" si="16"/>
        <v/>
      </c>
      <c r="S76" s="40" t="str">
        <f t="shared" si="17"/>
        <v/>
      </c>
      <c r="T76" s="40" t="str">
        <f t="shared" si="18"/>
        <v/>
      </c>
      <c r="U76" s="40" t="str">
        <f t="shared" si="19"/>
        <v/>
      </c>
      <c r="Y76" s="40">
        <v>3831</v>
      </c>
      <c r="Z76" s="40" t="s">
        <v>151</v>
      </c>
      <c r="AB76" s="40" t="str">
        <f t="shared" si="20"/>
        <v>38</v>
      </c>
      <c r="AC76" s="40" t="str">
        <f t="shared" si="21"/>
        <v>383</v>
      </c>
      <c r="AE76" s="90" t="s">
        <v>1591</v>
      </c>
      <c r="AF76" s="40" t="s">
        <v>1592</v>
      </c>
      <c r="AG76" s="40" t="str">
        <f t="shared" si="22"/>
        <v>A679072</v>
      </c>
      <c r="AH76" s="40" t="s">
        <v>3929</v>
      </c>
    </row>
    <row r="77" spans="1:34">
      <c r="A77" s="331"/>
      <c r="B77" s="45" t="str">
        <f t="shared" si="12"/>
        <v/>
      </c>
      <c r="C77" s="333"/>
      <c r="D77" s="45" t="str">
        <f t="shared" si="13"/>
        <v/>
      </c>
      <c r="E77" s="82"/>
      <c r="F77" s="45" t="str">
        <f t="shared" si="14"/>
        <v/>
      </c>
      <c r="G77" s="45" t="str">
        <f t="shared" si="15"/>
        <v/>
      </c>
      <c r="H77" s="224"/>
      <c r="I77" s="224"/>
      <c r="J77" s="224"/>
      <c r="K77" s="93"/>
      <c r="L77" s="92"/>
      <c r="M77" s="92"/>
      <c r="N77" s="93"/>
      <c r="O77" s="218"/>
      <c r="P77" s="49"/>
      <c r="Q77" s="246" t="str">
        <f>IF(C77="","",'OPĆI DIO'!$C$1)</f>
        <v/>
      </c>
      <c r="R77" s="40" t="str">
        <f t="shared" si="16"/>
        <v/>
      </c>
      <c r="S77" s="40" t="str">
        <f t="shared" si="17"/>
        <v/>
      </c>
      <c r="T77" s="40" t="str">
        <f t="shared" si="18"/>
        <v/>
      </c>
      <c r="U77" s="40" t="str">
        <f t="shared" si="19"/>
        <v/>
      </c>
      <c r="Y77" s="40">
        <v>3832</v>
      </c>
      <c r="Z77" s="40" t="s">
        <v>191</v>
      </c>
      <c r="AB77" s="40" t="str">
        <f t="shared" si="20"/>
        <v>38</v>
      </c>
      <c r="AC77" s="40" t="str">
        <f t="shared" si="21"/>
        <v>383</v>
      </c>
      <c r="AE77" s="90" t="s">
        <v>1593</v>
      </c>
      <c r="AF77" s="40" t="s">
        <v>1594</v>
      </c>
      <c r="AG77" s="40" t="str">
        <f t="shared" si="22"/>
        <v>A679072</v>
      </c>
      <c r="AH77" s="40" t="s">
        <v>3929</v>
      </c>
    </row>
    <row r="78" spans="1:34">
      <c r="A78" s="331"/>
      <c r="B78" s="45" t="str">
        <f t="shared" si="12"/>
        <v/>
      </c>
      <c r="C78" s="333"/>
      <c r="D78" s="45" t="str">
        <f t="shared" si="13"/>
        <v/>
      </c>
      <c r="E78" s="82"/>
      <c r="F78" s="45" t="str">
        <f t="shared" si="14"/>
        <v/>
      </c>
      <c r="G78" s="45" t="str">
        <f t="shared" si="15"/>
        <v/>
      </c>
      <c r="H78" s="224"/>
      <c r="I78" s="224"/>
      <c r="J78" s="224"/>
      <c r="K78" s="93"/>
      <c r="L78" s="92"/>
      <c r="M78" s="92"/>
      <c r="N78" s="93"/>
      <c r="O78" s="218"/>
      <c r="P78" s="49"/>
      <c r="Q78" s="246" t="str">
        <f>IF(C78="","",'OPĆI DIO'!$C$1)</f>
        <v/>
      </c>
      <c r="R78" s="40" t="str">
        <f t="shared" si="16"/>
        <v/>
      </c>
      <c r="S78" s="40" t="str">
        <f t="shared" si="17"/>
        <v/>
      </c>
      <c r="T78" s="40" t="str">
        <f t="shared" si="18"/>
        <v/>
      </c>
      <c r="U78" s="40" t="str">
        <f t="shared" si="19"/>
        <v/>
      </c>
      <c r="Y78" s="40">
        <v>3833</v>
      </c>
      <c r="Z78" s="40" t="s">
        <v>152</v>
      </c>
      <c r="AB78" s="40" t="str">
        <f t="shared" si="20"/>
        <v>38</v>
      </c>
      <c r="AC78" s="40" t="str">
        <f t="shared" si="21"/>
        <v>383</v>
      </c>
      <c r="AE78" s="90" t="s">
        <v>1595</v>
      </c>
      <c r="AF78" s="40" t="s">
        <v>1596</v>
      </c>
      <c r="AG78" s="40" t="str">
        <f t="shared" si="22"/>
        <v>A679072</v>
      </c>
      <c r="AH78" s="40" t="s">
        <v>3929</v>
      </c>
    </row>
    <row r="79" spans="1:34">
      <c r="A79" s="331"/>
      <c r="B79" s="45" t="str">
        <f t="shared" si="12"/>
        <v/>
      </c>
      <c r="C79" s="333"/>
      <c r="D79" s="45" t="str">
        <f t="shared" si="13"/>
        <v/>
      </c>
      <c r="E79" s="82"/>
      <c r="F79" s="45" t="str">
        <f t="shared" si="14"/>
        <v/>
      </c>
      <c r="G79" s="45" t="str">
        <f t="shared" si="15"/>
        <v/>
      </c>
      <c r="H79" s="224"/>
      <c r="I79" s="224"/>
      <c r="J79" s="224"/>
      <c r="K79" s="93"/>
      <c r="L79" s="92"/>
      <c r="M79" s="92"/>
      <c r="N79" s="93"/>
      <c r="O79" s="218"/>
      <c r="P79" s="49"/>
      <c r="Q79" s="246" t="str">
        <f>IF(C79="","",'OPĆI DIO'!$C$1)</f>
        <v/>
      </c>
      <c r="R79" s="40" t="str">
        <f t="shared" si="16"/>
        <v/>
      </c>
      <c r="S79" s="40" t="str">
        <f t="shared" si="17"/>
        <v/>
      </c>
      <c r="T79" s="40" t="str">
        <f t="shared" si="18"/>
        <v/>
      </c>
      <c r="U79" s="40" t="str">
        <f t="shared" si="19"/>
        <v/>
      </c>
      <c r="Y79" s="40">
        <v>3834</v>
      </c>
      <c r="Z79" s="40" t="s">
        <v>153</v>
      </c>
      <c r="AB79" s="40" t="str">
        <f t="shared" si="20"/>
        <v>38</v>
      </c>
      <c r="AC79" s="40" t="str">
        <f t="shared" si="21"/>
        <v>383</v>
      </c>
      <c r="AE79" s="90" t="s">
        <v>1597</v>
      </c>
      <c r="AF79" s="40" t="s">
        <v>1598</v>
      </c>
      <c r="AG79" s="40" t="str">
        <f t="shared" si="22"/>
        <v>A679072</v>
      </c>
      <c r="AH79" s="40" t="s">
        <v>3929</v>
      </c>
    </row>
    <row r="80" spans="1:34">
      <c r="A80" s="331"/>
      <c r="B80" s="45" t="str">
        <f t="shared" si="12"/>
        <v/>
      </c>
      <c r="C80" s="333"/>
      <c r="D80" s="45" t="str">
        <f t="shared" si="13"/>
        <v/>
      </c>
      <c r="E80" s="82"/>
      <c r="F80" s="45" t="str">
        <f t="shared" si="14"/>
        <v/>
      </c>
      <c r="G80" s="45" t="str">
        <f t="shared" si="15"/>
        <v/>
      </c>
      <c r="H80" s="224"/>
      <c r="I80" s="224"/>
      <c r="J80" s="224"/>
      <c r="K80" s="93"/>
      <c r="L80" s="92"/>
      <c r="M80" s="92"/>
      <c r="N80" s="93"/>
      <c r="O80" s="218"/>
      <c r="P80" s="49"/>
      <c r="Q80" s="246" t="str">
        <f>IF(C80="","",'OPĆI DIO'!$C$1)</f>
        <v/>
      </c>
      <c r="R80" s="40" t="str">
        <f t="shared" si="16"/>
        <v/>
      </c>
      <c r="S80" s="40" t="str">
        <f t="shared" si="17"/>
        <v/>
      </c>
      <c r="T80" s="40" t="str">
        <f t="shared" si="18"/>
        <v/>
      </c>
      <c r="U80" s="40" t="str">
        <f t="shared" si="19"/>
        <v/>
      </c>
      <c r="Y80" s="40">
        <v>3835</v>
      </c>
      <c r="Z80" s="40" t="s">
        <v>154</v>
      </c>
      <c r="AB80" s="40" t="str">
        <f t="shared" si="20"/>
        <v>38</v>
      </c>
      <c r="AC80" s="40" t="str">
        <f t="shared" si="21"/>
        <v>383</v>
      </c>
      <c r="AE80" s="90" t="s">
        <v>1599</v>
      </c>
      <c r="AF80" s="40" t="s">
        <v>1600</v>
      </c>
      <c r="AG80" s="40" t="str">
        <f t="shared" si="22"/>
        <v>A679072</v>
      </c>
      <c r="AH80" s="40" t="s">
        <v>3929</v>
      </c>
    </row>
    <row r="81" spans="1:34">
      <c r="A81" s="331"/>
      <c r="B81" s="45" t="str">
        <f t="shared" si="12"/>
        <v/>
      </c>
      <c r="C81" s="333"/>
      <c r="D81" s="45" t="str">
        <f t="shared" si="13"/>
        <v/>
      </c>
      <c r="E81" s="82"/>
      <c r="F81" s="45" t="str">
        <f t="shared" si="14"/>
        <v/>
      </c>
      <c r="G81" s="45" t="str">
        <f t="shared" si="15"/>
        <v/>
      </c>
      <c r="H81" s="224"/>
      <c r="I81" s="224"/>
      <c r="J81" s="224"/>
      <c r="K81" s="93"/>
      <c r="L81" s="92"/>
      <c r="M81" s="92"/>
      <c r="N81" s="93"/>
      <c r="O81" s="218"/>
      <c r="P81" s="49"/>
      <c r="Q81" s="246" t="str">
        <f>IF(C81="","",'OPĆI DIO'!$C$1)</f>
        <v/>
      </c>
      <c r="R81" s="40" t="str">
        <f t="shared" si="16"/>
        <v/>
      </c>
      <c r="S81" s="40" t="str">
        <f t="shared" si="17"/>
        <v/>
      </c>
      <c r="T81" s="40" t="str">
        <f t="shared" si="18"/>
        <v/>
      </c>
      <c r="U81" s="40" t="str">
        <f t="shared" si="19"/>
        <v/>
      </c>
      <c r="Y81" s="90">
        <v>3861</v>
      </c>
      <c r="Z81" s="91" t="s">
        <v>653</v>
      </c>
      <c r="AA81" s="90"/>
      <c r="AB81" s="90" t="str">
        <f t="shared" si="20"/>
        <v>38</v>
      </c>
      <c r="AC81" s="90" t="str">
        <f t="shared" si="21"/>
        <v>386</v>
      </c>
      <c r="AE81" s="90" t="s">
        <v>1601</v>
      </c>
      <c r="AF81" s="40" t="s">
        <v>1602</v>
      </c>
      <c r="AG81" s="40" t="str">
        <f t="shared" si="22"/>
        <v>A679072</v>
      </c>
      <c r="AH81" s="40" t="s">
        <v>3929</v>
      </c>
    </row>
    <row r="82" spans="1:34">
      <c r="A82" s="331"/>
      <c r="B82" s="45" t="str">
        <f t="shared" si="12"/>
        <v/>
      </c>
      <c r="C82" s="333"/>
      <c r="D82" s="45" t="str">
        <f t="shared" si="13"/>
        <v/>
      </c>
      <c r="E82" s="82"/>
      <c r="F82" s="45" t="str">
        <f t="shared" si="14"/>
        <v/>
      </c>
      <c r="G82" s="45" t="str">
        <f t="shared" si="15"/>
        <v/>
      </c>
      <c r="H82" s="224"/>
      <c r="I82" s="224"/>
      <c r="J82" s="224"/>
      <c r="K82" s="93"/>
      <c r="L82" s="92"/>
      <c r="M82" s="92"/>
      <c r="N82" s="93"/>
      <c r="O82" s="218"/>
      <c r="P82" s="49"/>
      <c r="Q82" s="246" t="str">
        <f>IF(C82="","",'OPĆI DIO'!$C$1)</f>
        <v/>
      </c>
      <c r="R82" s="40" t="str">
        <f t="shared" si="16"/>
        <v/>
      </c>
      <c r="S82" s="40" t="str">
        <f t="shared" si="17"/>
        <v/>
      </c>
      <c r="T82" s="40" t="str">
        <f t="shared" si="18"/>
        <v/>
      </c>
      <c r="U82" s="40" t="str">
        <f t="shared" si="19"/>
        <v/>
      </c>
      <c r="Y82" s="89">
        <v>3862</v>
      </c>
      <c r="Z82" s="40" t="s">
        <v>654</v>
      </c>
      <c r="AB82" s="40" t="str">
        <f t="shared" si="20"/>
        <v>38</v>
      </c>
      <c r="AC82" s="40" t="str">
        <f t="shared" si="21"/>
        <v>386</v>
      </c>
      <c r="AE82" s="90" t="s">
        <v>1603</v>
      </c>
      <c r="AF82" s="40" t="s">
        <v>1604</v>
      </c>
      <c r="AG82" s="40" t="str">
        <f t="shared" si="22"/>
        <v>A679072</v>
      </c>
      <c r="AH82" s="40" t="s">
        <v>3929</v>
      </c>
    </row>
    <row r="83" spans="1:34">
      <c r="A83" s="331"/>
      <c r="B83" s="45" t="str">
        <f t="shared" si="12"/>
        <v/>
      </c>
      <c r="C83" s="333"/>
      <c r="D83" s="45" t="str">
        <f t="shared" si="13"/>
        <v/>
      </c>
      <c r="E83" s="82"/>
      <c r="F83" s="45" t="str">
        <f t="shared" si="14"/>
        <v/>
      </c>
      <c r="G83" s="45" t="str">
        <f t="shared" si="15"/>
        <v/>
      </c>
      <c r="H83" s="224"/>
      <c r="I83" s="224"/>
      <c r="J83" s="224"/>
      <c r="K83" s="93"/>
      <c r="L83" s="92"/>
      <c r="M83" s="92"/>
      <c r="N83" s="93"/>
      <c r="O83" s="218"/>
      <c r="P83" s="49"/>
      <c r="Q83" s="246" t="str">
        <f>IF(C83="","",'OPĆI DIO'!$C$1)</f>
        <v/>
      </c>
      <c r="R83" s="40" t="str">
        <f t="shared" si="16"/>
        <v/>
      </c>
      <c r="S83" s="40" t="str">
        <f t="shared" si="17"/>
        <v/>
      </c>
      <c r="T83" s="40" t="str">
        <f t="shared" si="18"/>
        <v/>
      </c>
      <c r="U83" s="40" t="str">
        <f t="shared" si="19"/>
        <v/>
      </c>
      <c r="Y83" s="89">
        <v>3863</v>
      </c>
      <c r="Z83" s="40" t="s">
        <v>655</v>
      </c>
      <c r="AB83" s="40" t="str">
        <f t="shared" si="20"/>
        <v>38</v>
      </c>
      <c r="AC83" s="40" t="str">
        <f t="shared" si="21"/>
        <v>386</v>
      </c>
      <c r="AE83" s="90" t="s">
        <v>1605</v>
      </c>
      <c r="AF83" s="40" t="s">
        <v>1606</v>
      </c>
      <c r="AG83" s="40" t="str">
        <f t="shared" si="22"/>
        <v>A679072</v>
      </c>
      <c r="AH83" s="40" t="s">
        <v>3929</v>
      </c>
    </row>
    <row r="84" spans="1:34">
      <c r="A84" s="331"/>
      <c r="B84" s="45" t="str">
        <f t="shared" si="12"/>
        <v/>
      </c>
      <c r="C84" s="333"/>
      <c r="D84" s="45" t="str">
        <f t="shared" si="13"/>
        <v/>
      </c>
      <c r="E84" s="82"/>
      <c r="F84" s="45" t="str">
        <f t="shared" si="14"/>
        <v/>
      </c>
      <c r="G84" s="45" t="str">
        <f t="shared" si="15"/>
        <v/>
      </c>
      <c r="H84" s="224"/>
      <c r="I84" s="224"/>
      <c r="J84" s="224"/>
      <c r="K84" s="93"/>
      <c r="L84" s="92"/>
      <c r="M84" s="92"/>
      <c r="N84" s="93"/>
      <c r="O84" s="218"/>
      <c r="P84" s="49"/>
      <c r="Q84" s="246" t="str">
        <f>IF(C84="","",'OPĆI DIO'!$C$1)</f>
        <v/>
      </c>
      <c r="R84" s="40" t="str">
        <f t="shared" si="16"/>
        <v/>
      </c>
      <c r="S84" s="40" t="str">
        <f t="shared" si="17"/>
        <v/>
      </c>
      <c r="T84" s="40" t="str">
        <f t="shared" si="18"/>
        <v/>
      </c>
      <c r="U84" s="40" t="str">
        <f t="shared" si="19"/>
        <v/>
      </c>
      <c r="Y84" s="40">
        <v>4111</v>
      </c>
      <c r="Z84" s="40" t="s">
        <v>155</v>
      </c>
      <c r="AB84" s="40" t="str">
        <f t="shared" si="20"/>
        <v>41</v>
      </c>
      <c r="AC84" s="40" t="str">
        <f t="shared" si="21"/>
        <v>411</v>
      </c>
      <c r="AE84" s="90" t="s">
        <v>1607</v>
      </c>
      <c r="AF84" s="40" t="s">
        <v>1608</v>
      </c>
      <c r="AG84" s="40" t="str">
        <f t="shared" si="22"/>
        <v>A679072</v>
      </c>
      <c r="AH84" s="40" t="s">
        <v>3929</v>
      </c>
    </row>
    <row r="85" spans="1:34">
      <c r="A85" s="331"/>
      <c r="B85" s="45" t="str">
        <f t="shared" si="12"/>
        <v/>
      </c>
      <c r="C85" s="333"/>
      <c r="D85" s="45" t="str">
        <f t="shared" si="13"/>
        <v/>
      </c>
      <c r="E85" s="82"/>
      <c r="F85" s="45" t="str">
        <f t="shared" si="14"/>
        <v/>
      </c>
      <c r="G85" s="45" t="str">
        <f t="shared" si="15"/>
        <v/>
      </c>
      <c r="H85" s="224"/>
      <c r="I85" s="224"/>
      <c r="J85" s="224"/>
      <c r="K85" s="93"/>
      <c r="L85" s="92"/>
      <c r="M85" s="92"/>
      <c r="N85" s="93"/>
      <c r="O85" s="218"/>
      <c r="P85" s="49"/>
      <c r="Q85" s="246" t="str">
        <f>IF(C85="","",'OPĆI DIO'!$C$1)</f>
        <v/>
      </c>
      <c r="R85" s="40" t="str">
        <f t="shared" si="16"/>
        <v/>
      </c>
      <c r="S85" s="40" t="str">
        <f t="shared" si="17"/>
        <v/>
      </c>
      <c r="T85" s="40" t="str">
        <f t="shared" si="18"/>
        <v/>
      </c>
      <c r="U85" s="40" t="str">
        <f t="shared" si="19"/>
        <v/>
      </c>
      <c r="Y85" s="40">
        <v>4113</v>
      </c>
      <c r="Z85" s="40" t="s">
        <v>189</v>
      </c>
      <c r="AB85" s="40" t="str">
        <f t="shared" si="20"/>
        <v>41</v>
      </c>
      <c r="AC85" s="40" t="str">
        <f t="shared" si="21"/>
        <v>411</v>
      </c>
      <c r="AE85" s="90" t="s">
        <v>1609</v>
      </c>
      <c r="AF85" s="40" t="s">
        <v>1610</v>
      </c>
      <c r="AG85" s="40" t="str">
        <f t="shared" si="22"/>
        <v>A679072</v>
      </c>
      <c r="AH85" s="40" t="s">
        <v>3929</v>
      </c>
    </row>
    <row r="86" spans="1:34">
      <c r="A86" s="331"/>
      <c r="B86" s="45" t="str">
        <f t="shared" si="12"/>
        <v/>
      </c>
      <c r="C86" s="333"/>
      <c r="D86" s="45" t="str">
        <f t="shared" si="13"/>
        <v/>
      </c>
      <c r="E86" s="82"/>
      <c r="F86" s="45" t="str">
        <f t="shared" si="14"/>
        <v/>
      </c>
      <c r="G86" s="45" t="str">
        <f t="shared" si="15"/>
        <v/>
      </c>
      <c r="H86" s="224"/>
      <c r="I86" s="224"/>
      <c r="J86" s="224"/>
      <c r="K86" s="93"/>
      <c r="L86" s="92"/>
      <c r="M86" s="92"/>
      <c r="N86" s="93"/>
      <c r="O86" s="218"/>
      <c r="P86" s="49"/>
      <c r="Q86" s="246" t="str">
        <f>IF(C86="","",'OPĆI DIO'!$C$1)</f>
        <v/>
      </c>
      <c r="R86" s="40" t="str">
        <f t="shared" si="16"/>
        <v/>
      </c>
      <c r="S86" s="40" t="str">
        <f t="shared" si="17"/>
        <v/>
      </c>
      <c r="T86" s="40" t="str">
        <f t="shared" si="18"/>
        <v/>
      </c>
      <c r="U86" s="40" t="str">
        <f t="shared" si="19"/>
        <v/>
      </c>
      <c r="Y86" s="40">
        <v>4122</v>
      </c>
      <c r="Z86" s="40" t="s">
        <v>156</v>
      </c>
      <c r="AB86" s="40" t="str">
        <f t="shared" si="20"/>
        <v>41</v>
      </c>
      <c r="AC86" s="40" t="str">
        <f t="shared" si="21"/>
        <v>412</v>
      </c>
      <c r="AE86" s="90" t="s">
        <v>1611</v>
      </c>
      <c r="AF86" s="40" t="s">
        <v>1612</v>
      </c>
      <c r="AG86" s="40" t="str">
        <f t="shared" si="22"/>
        <v>A679072</v>
      </c>
      <c r="AH86" s="40" t="s">
        <v>3929</v>
      </c>
    </row>
    <row r="87" spans="1:34">
      <c r="A87" s="331"/>
      <c r="B87" s="45" t="str">
        <f t="shared" si="12"/>
        <v/>
      </c>
      <c r="C87" s="333"/>
      <c r="D87" s="45" t="str">
        <f t="shared" si="13"/>
        <v/>
      </c>
      <c r="E87" s="82"/>
      <c r="F87" s="45" t="str">
        <f t="shared" si="14"/>
        <v/>
      </c>
      <c r="G87" s="45" t="str">
        <f t="shared" si="15"/>
        <v/>
      </c>
      <c r="H87" s="224"/>
      <c r="I87" s="224"/>
      <c r="J87" s="224"/>
      <c r="K87" s="93"/>
      <c r="L87" s="92"/>
      <c r="M87" s="92"/>
      <c r="N87" s="93"/>
      <c r="O87" s="218"/>
      <c r="P87" s="49"/>
      <c r="Q87" s="246" t="str">
        <f>IF(C87="","",'OPĆI DIO'!$C$1)</f>
        <v/>
      </c>
      <c r="R87" s="40" t="str">
        <f t="shared" si="16"/>
        <v/>
      </c>
      <c r="S87" s="40" t="str">
        <f t="shared" si="17"/>
        <v/>
      </c>
      <c r="T87" s="40" t="str">
        <f t="shared" si="18"/>
        <v/>
      </c>
      <c r="U87" s="40" t="str">
        <f t="shared" si="19"/>
        <v/>
      </c>
      <c r="Y87" s="40">
        <v>4123</v>
      </c>
      <c r="Z87" s="40" t="s">
        <v>127</v>
      </c>
      <c r="AB87" s="40" t="str">
        <f t="shared" si="20"/>
        <v>41</v>
      </c>
      <c r="AC87" s="40" t="str">
        <f t="shared" si="21"/>
        <v>412</v>
      </c>
      <c r="AE87" s="90" t="s">
        <v>1613</v>
      </c>
      <c r="AF87" s="40" t="s">
        <v>1614</v>
      </c>
      <c r="AG87" s="40" t="str">
        <f t="shared" si="22"/>
        <v>A679072</v>
      </c>
      <c r="AH87" s="40" t="s">
        <v>3929</v>
      </c>
    </row>
    <row r="88" spans="1:34">
      <c r="A88" s="331"/>
      <c r="B88" s="45" t="str">
        <f t="shared" si="12"/>
        <v/>
      </c>
      <c r="C88" s="333"/>
      <c r="D88" s="45" t="str">
        <f t="shared" si="13"/>
        <v/>
      </c>
      <c r="E88" s="82"/>
      <c r="F88" s="45" t="str">
        <f t="shared" si="14"/>
        <v/>
      </c>
      <c r="G88" s="45" t="str">
        <f t="shared" si="15"/>
        <v/>
      </c>
      <c r="H88" s="224"/>
      <c r="I88" s="224"/>
      <c r="J88" s="224"/>
      <c r="K88" s="93"/>
      <c r="L88" s="92"/>
      <c r="M88" s="92"/>
      <c r="N88" s="93"/>
      <c r="O88" s="218"/>
      <c r="P88" s="49"/>
      <c r="Q88" s="246" t="str">
        <f>IF(C88="","",'OPĆI DIO'!$C$1)</f>
        <v/>
      </c>
      <c r="R88" s="40" t="str">
        <f t="shared" si="16"/>
        <v/>
      </c>
      <c r="S88" s="40" t="str">
        <f t="shared" si="17"/>
        <v/>
      </c>
      <c r="T88" s="40" t="str">
        <f t="shared" si="18"/>
        <v/>
      </c>
      <c r="U88" s="40" t="str">
        <f t="shared" si="19"/>
        <v/>
      </c>
      <c r="Y88" s="40">
        <v>4124</v>
      </c>
      <c r="Z88" s="40" t="s">
        <v>113</v>
      </c>
      <c r="AB88" s="40" t="str">
        <f t="shared" si="20"/>
        <v>41</v>
      </c>
      <c r="AC88" s="40" t="str">
        <f t="shared" si="21"/>
        <v>412</v>
      </c>
      <c r="AE88" s="90" t="s">
        <v>1615</v>
      </c>
      <c r="AF88" s="40" t="s">
        <v>1616</v>
      </c>
      <c r="AG88" s="40" t="str">
        <f t="shared" si="22"/>
        <v>A679072</v>
      </c>
      <c r="AH88" s="40" t="s">
        <v>3929</v>
      </c>
    </row>
    <row r="89" spans="1:34">
      <c r="A89" s="331"/>
      <c r="B89" s="45" t="str">
        <f t="shared" si="12"/>
        <v/>
      </c>
      <c r="C89" s="333"/>
      <c r="D89" s="45" t="str">
        <f t="shared" si="13"/>
        <v/>
      </c>
      <c r="E89" s="82"/>
      <c r="F89" s="45" t="str">
        <f t="shared" si="14"/>
        <v/>
      </c>
      <c r="G89" s="45" t="str">
        <f t="shared" si="15"/>
        <v/>
      </c>
      <c r="H89" s="224"/>
      <c r="I89" s="224"/>
      <c r="J89" s="224"/>
      <c r="K89" s="93"/>
      <c r="L89" s="92"/>
      <c r="M89" s="92"/>
      <c r="N89" s="93"/>
      <c r="O89" s="218"/>
      <c r="P89" s="49"/>
      <c r="Q89" s="246" t="str">
        <f>IF(C89="","",'OPĆI DIO'!$C$1)</f>
        <v/>
      </c>
      <c r="R89" s="40" t="str">
        <f t="shared" si="16"/>
        <v/>
      </c>
      <c r="S89" s="40" t="str">
        <f t="shared" si="17"/>
        <v/>
      </c>
      <c r="T89" s="40" t="str">
        <f t="shared" si="18"/>
        <v/>
      </c>
      <c r="U89" s="40" t="str">
        <f t="shared" si="19"/>
        <v/>
      </c>
      <c r="Y89" s="40">
        <v>4126</v>
      </c>
      <c r="Z89" s="40" t="s">
        <v>157</v>
      </c>
      <c r="AB89" s="40" t="str">
        <f t="shared" si="20"/>
        <v>41</v>
      </c>
      <c r="AC89" s="40" t="str">
        <f t="shared" si="21"/>
        <v>412</v>
      </c>
      <c r="AE89" s="90" t="s">
        <v>1617</v>
      </c>
      <c r="AF89" s="40" t="s">
        <v>1618</v>
      </c>
      <c r="AG89" s="40" t="str">
        <f t="shared" si="22"/>
        <v>A679072</v>
      </c>
      <c r="AH89" s="40" t="s">
        <v>3929</v>
      </c>
    </row>
    <row r="90" spans="1:34">
      <c r="A90" s="331"/>
      <c r="B90" s="45" t="str">
        <f t="shared" si="12"/>
        <v/>
      </c>
      <c r="C90" s="333"/>
      <c r="D90" s="45" t="str">
        <f t="shared" si="13"/>
        <v/>
      </c>
      <c r="E90" s="82"/>
      <c r="F90" s="45" t="str">
        <f t="shared" si="14"/>
        <v/>
      </c>
      <c r="G90" s="45" t="str">
        <f t="shared" si="15"/>
        <v/>
      </c>
      <c r="H90" s="224"/>
      <c r="I90" s="224"/>
      <c r="J90" s="224"/>
      <c r="K90" s="93"/>
      <c r="L90" s="92"/>
      <c r="M90" s="92"/>
      <c r="N90" s="93"/>
      <c r="O90" s="218"/>
      <c r="P90" s="49"/>
      <c r="Q90" s="246" t="str">
        <f>IF(C90="","",'OPĆI DIO'!$C$1)</f>
        <v/>
      </c>
      <c r="R90" s="40" t="str">
        <f t="shared" si="16"/>
        <v/>
      </c>
      <c r="S90" s="40" t="str">
        <f t="shared" si="17"/>
        <v/>
      </c>
      <c r="T90" s="40" t="str">
        <f t="shared" si="18"/>
        <v/>
      </c>
      <c r="U90" s="40" t="str">
        <f t="shared" si="19"/>
        <v/>
      </c>
      <c r="Y90" s="40">
        <v>4211</v>
      </c>
      <c r="Z90" s="40" t="s">
        <v>171</v>
      </c>
      <c r="AB90" s="40" t="str">
        <f t="shared" si="20"/>
        <v>42</v>
      </c>
      <c r="AC90" s="40" t="str">
        <f t="shared" si="21"/>
        <v>421</v>
      </c>
      <c r="AE90" s="90" t="s">
        <v>1619</v>
      </c>
      <c r="AF90" s="40" t="s">
        <v>1620</v>
      </c>
      <c r="AG90" s="40" t="str">
        <f t="shared" si="22"/>
        <v>A679072</v>
      </c>
      <c r="AH90" s="40" t="s">
        <v>3929</v>
      </c>
    </row>
    <row r="91" spans="1:34">
      <c r="A91" s="331"/>
      <c r="B91" s="45" t="str">
        <f t="shared" si="12"/>
        <v/>
      </c>
      <c r="C91" s="333"/>
      <c r="D91" s="45" t="str">
        <f t="shared" si="13"/>
        <v/>
      </c>
      <c r="E91" s="82"/>
      <c r="F91" s="45" t="str">
        <f t="shared" si="14"/>
        <v/>
      </c>
      <c r="G91" s="45" t="str">
        <f t="shared" si="15"/>
        <v/>
      </c>
      <c r="H91" s="224"/>
      <c r="I91" s="224"/>
      <c r="J91" s="224"/>
      <c r="K91" s="93"/>
      <c r="L91" s="92"/>
      <c r="M91" s="92"/>
      <c r="N91" s="93"/>
      <c r="O91" s="218"/>
      <c r="P91" s="49"/>
      <c r="Q91" s="246" t="str">
        <f>IF(C91="","",'OPĆI DIO'!$C$1)</f>
        <v/>
      </c>
      <c r="R91" s="40" t="str">
        <f t="shared" si="16"/>
        <v/>
      </c>
      <c r="S91" s="40" t="str">
        <f t="shared" si="17"/>
        <v/>
      </c>
      <c r="T91" s="40" t="str">
        <f t="shared" si="18"/>
        <v/>
      </c>
      <c r="U91" s="40" t="str">
        <f t="shared" si="19"/>
        <v/>
      </c>
      <c r="Y91" s="40">
        <v>4212</v>
      </c>
      <c r="Z91" s="40" t="s">
        <v>59</v>
      </c>
      <c r="AB91" s="40" t="str">
        <f t="shared" si="20"/>
        <v>42</v>
      </c>
      <c r="AC91" s="40" t="str">
        <f t="shared" si="21"/>
        <v>421</v>
      </c>
      <c r="AE91" s="90" t="s">
        <v>1621</v>
      </c>
      <c r="AF91" s="40" t="s">
        <v>1622</v>
      </c>
      <c r="AG91" s="40" t="str">
        <f t="shared" si="22"/>
        <v>A679072</v>
      </c>
      <c r="AH91" s="40" t="s">
        <v>3929</v>
      </c>
    </row>
    <row r="92" spans="1:34">
      <c r="A92" s="331"/>
      <c r="B92" s="45" t="str">
        <f t="shared" si="12"/>
        <v/>
      </c>
      <c r="C92" s="333"/>
      <c r="D92" s="45" t="str">
        <f t="shared" si="13"/>
        <v/>
      </c>
      <c r="E92" s="82"/>
      <c r="F92" s="45" t="str">
        <f t="shared" si="14"/>
        <v/>
      </c>
      <c r="G92" s="45" t="str">
        <f t="shared" si="15"/>
        <v/>
      </c>
      <c r="H92" s="224"/>
      <c r="I92" s="224"/>
      <c r="J92" s="224"/>
      <c r="K92" s="93"/>
      <c r="L92" s="92"/>
      <c r="M92" s="92"/>
      <c r="N92" s="93"/>
      <c r="O92" s="218"/>
      <c r="P92" s="49"/>
      <c r="Q92" s="246" t="str">
        <f>IF(C92="","",'OPĆI DIO'!$C$1)</f>
        <v/>
      </c>
      <c r="R92" s="40" t="str">
        <f t="shared" si="16"/>
        <v/>
      </c>
      <c r="S92" s="40" t="str">
        <f t="shared" si="17"/>
        <v/>
      </c>
      <c r="T92" s="40" t="str">
        <f t="shared" si="18"/>
        <v/>
      </c>
      <c r="U92" s="40" t="str">
        <f t="shared" si="19"/>
        <v/>
      </c>
      <c r="Y92" s="40">
        <v>4213</v>
      </c>
      <c r="Z92" s="40" t="s">
        <v>158</v>
      </c>
      <c r="AB92" s="40" t="str">
        <f t="shared" si="20"/>
        <v>42</v>
      </c>
      <c r="AC92" s="40" t="str">
        <f t="shared" si="21"/>
        <v>421</v>
      </c>
      <c r="AE92" s="90" t="s">
        <v>1623</v>
      </c>
      <c r="AF92" s="40" t="s">
        <v>1624</v>
      </c>
      <c r="AG92" s="40" t="str">
        <f t="shared" si="22"/>
        <v>A679072</v>
      </c>
      <c r="AH92" s="40" t="s">
        <v>3929</v>
      </c>
    </row>
    <row r="93" spans="1:34">
      <c r="A93" s="331"/>
      <c r="B93" s="45" t="str">
        <f t="shared" si="12"/>
        <v/>
      </c>
      <c r="C93" s="333"/>
      <c r="D93" s="45" t="str">
        <f t="shared" si="13"/>
        <v/>
      </c>
      <c r="E93" s="82"/>
      <c r="F93" s="45" t="str">
        <f t="shared" si="14"/>
        <v/>
      </c>
      <c r="G93" s="45" t="str">
        <f t="shared" si="15"/>
        <v/>
      </c>
      <c r="H93" s="224"/>
      <c r="I93" s="224"/>
      <c r="J93" s="224"/>
      <c r="K93" s="93"/>
      <c r="L93" s="92"/>
      <c r="M93" s="92"/>
      <c r="N93" s="93"/>
      <c r="O93" s="218"/>
      <c r="P93" s="49"/>
      <c r="Q93" s="246" t="str">
        <f>IF(C93="","",'OPĆI DIO'!$C$1)</f>
        <v/>
      </c>
      <c r="R93" s="40" t="str">
        <f t="shared" si="16"/>
        <v/>
      </c>
      <c r="S93" s="40" t="str">
        <f t="shared" si="17"/>
        <v/>
      </c>
      <c r="T93" s="40" t="str">
        <f t="shared" si="18"/>
        <v/>
      </c>
      <c r="U93" s="40" t="str">
        <f t="shared" si="19"/>
        <v/>
      </c>
      <c r="Y93" s="40">
        <v>4214</v>
      </c>
      <c r="Z93" s="40" t="s">
        <v>159</v>
      </c>
      <c r="AB93" s="40" t="str">
        <f t="shared" si="20"/>
        <v>42</v>
      </c>
      <c r="AC93" s="40" t="str">
        <f t="shared" si="21"/>
        <v>421</v>
      </c>
      <c r="AE93" s="90" t="s">
        <v>1625</v>
      </c>
      <c r="AF93" s="40" t="s">
        <v>1626</v>
      </c>
      <c r="AG93" s="40" t="str">
        <f t="shared" si="22"/>
        <v>A679072</v>
      </c>
      <c r="AH93" s="40" t="s">
        <v>3929</v>
      </c>
    </row>
    <row r="94" spans="1:34">
      <c r="A94" s="331"/>
      <c r="B94" s="45" t="str">
        <f t="shared" si="12"/>
        <v/>
      </c>
      <c r="C94" s="333"/>
      <c r="D94" s="45" t="str">
        <f t="shared" si="13"/>
        <v/>
      </c>
      <c r="E94" s="82"/>
      <c r="F94" s="45" t="str">
        <f t="shared" si="14"/>
        <v/>
      </c>
      <c r="G94" s="45" t="str">
        <f t="shared" si="15"/>
        <v/>
      </c>
      <c r="H94" s="224"/>
      <c r="I94" s="224"/>
      <c r="J94" s="224"/>
      <c r="K94" s="93"/>
      <c r="L94" s="92"/>
      <c r="M94" s="92"/>
      <c r="N94" s="93"/>
      <c r="O94" s="218"/>
      <c r="P94" s="49"/>
      <c r="Q94" s="246" t="str">
        <f>IF(C94="","",'OPĆI DIO'!$C$1)</f>
        <v/>
      </c>
      <c r="R94" s="40" t="str">
        <f t="shared" si="16"/>
        <v/>
      </c>
      <c r="S94" s="40" t="str">
        <f t="shared" si="17"/>
        <v/>
      </c>
      <c r="T94" s="40" t="str">
        <f t="shared" si="18"/>
        <v/>
      </c>
      <c r="U94" s="40" t="str">
        <f t="shared" si="19"/>
        <v/>
      </c>
      <c r="Y94" s="40">
        <v>4221</v>
      </c>
      <c r="Z94" s="40" t="s">
        <v>94</v>
      </c>
      <c r="AB94" s="40" t="str">
        <f t="shared" si="20"/>
        <v>42</v>
      </c>
      <c r="AC94" s="40" t="str">
        <f t="shared" si="21"/>
        <v>422</v>
      </c>
      <c r="AE94" s="90" t="s">
        <v>1627</v>
      </c>
      <c r="AF94" s="40" t="s">
        <v>1628</v>
      </c>
      <c r="AG94" s="40" t="str">
        <f t="shared" si="22"/>
        <v>A679072</v>
      </c>
      <c r="AH94" s="40" t="s">
        <v>3929</v>
      </c>
    </row>
    <row r="95" spans="1:34">
      <c r="A95" s="331"/>
      <c r="B95" s="45" t="str">
        <f t="shared" si="12"/>
        <v/>
      </c>
      <c r="C95" s="333"/>
      <c r="D95" s="45" t="str">
        <f t="shared" si="13"/>
        <v/>
      </c>
      <c r="E95" s="82"/>
      <c r="F95" s="45" t="str">
        <f t="shared" si="14"/>
        <v/>
      </c>
      <c r="G95" s="45" t="str">
        <f t="shared" si="15"/>
        <v/>
      </c>
      <c r="H95" s="224"/>
      <c r="I95" s="224"/>
      <c r="J95" s="224"/>
      <c r="K95" s="93"/>
      <c r="L95" s="92"/>
      <c r="M95" s="92"/>
      <c r="N95" s="93"/>
      <c r="O95" s="218"/>
      <c r="P95" s="49"/>
      <c r="Q95" s="246" t="str">
        <f>IF(C95="","",'OPĆI DIO'!$C$1)</f>
        <v/>
      </c>
      <c r="R95" s="40" t="str">
        <f t="shared" si="16"/>
        <v/>
      </c>
      <c r="S95" s="40" t="str">
        <f t="shared" si="17"/>
        <v/>
      </c>
      <c r="T95" s="40" t="str">
        <f t="shared" si="18"/>
        <v/>
      </c>
      <c r="U95" s="40" t="str">
        <f t="shared" si="19"/>
        <v/>
      </c>
      <c r="Y95" s="40">
        <v>4222</v>
      </c>
      <c r="Z95" s="40" t="s">
        <v>105</v>
      </c>
      <c r="AB95" s="40" t="str">
        <f t="shared" si="20"/>
        <v>42</v>
      </c>
      <c r="AC95" s="40" t="str">
        <f t="shared" si="21"/>
        <v>422</v>
      </c>
      <c r="AE95" s="90" t="s">
        <v>1629</v>
      </c>
      <c r="AF95" s="40" t="s">
        <v>1630</v>
      </c>
      <c r="AG95" s="40" t="str">
        <f t="shared" si="22"/>
        <v>A679072</v>
      </c>
      <c r="AH95" s="40" t="s">
        <v>3929</v>
      </c>
    </row>
    <row r="96" spans="1:34">
      <c r="A96" s="331"/>
      <c r="B96" s="45" t="str">
        <f t="shared" si="12"/>
        <v/>
      </c>
      <c r="C96" s="333"/>
      <c r="D96" s="45" t="str">
        <f t="shared" si="13"/>
        <v/>
      </c>
      <c r="E96" s="82"/>
      <c r="F96" s="45" t="str">
        <f t="shared" si="14"/>
        <v/>
      </c>
      <c r="G96" s="45" t="str">
        <f t="shared" si="15"/>
        <v/>
      </c>
      <c r="H96" s="224"/>
      <c r="I96" s="224"/>
      <c r="J96" s="224"/>
      <c r="K96" s="93"/>
      <c r="L96" s="92"/>
      <c r="M96" s="92"/>
      <c r="N96" s="93"/>
      <c r="O96" s="218"/>
      <c r="P96" s="49"/>
      <c r="Q96" s="246" t="str">
        <f>IF(C96="","",'OPĆI DIO'!$C$1)</f>
        <v/>
      </c>
      <c r="R96" s="40" t="str">
        <f t="shared" si="16"/>
        <v/>
      </c>
      <c r="S96" s="40" t="str">
        <f t="shared" si="17"/>
        <v/>
      </c>
      <c r="T96" s="40" t="str">
        <f t="shared" si="18"/>
        <v/>
      </c>
      <c r="U96" s="40" t="str">
        <f t="shared" si="19"/>
        <v/>
      </c>
      <c r="Y96" s="40">
        <v>4223</v>
      </c>
      <c r="Z96" s="40" t="s">
        <v>118</v>
      </c>
      <c r="AB96" s="40" t="str">
        <f t="shared" si="20"/>
        <v>42</v>
      </c>
      <c r="AC96" s="40" t="str">
        <f t="shared" si="21"/>
        <v>422</v>
      </c>
      <c r="AE96" s="90" t="s">
        <v>1631</v>
      </c>
      <c r="AF96" s="40" t="s">
        <v>1632</v>
      </c>
      <c r="AG96" s="40" t="str">
        <f t="shared" si="22"/>
        <v>A679072</v>
      </c>
      <c r="AH96" s="40" t="s">
        <v>3929</v>
      </c>
    </row>
    <row r="97" spans="1:34">
      <c r="A97" s="331"/>
      <c r="B97" s="45" t="str">
        <f t="shared" si="12"/>
        <v/>
      </c>
      <c r="C97" s="333"/>
      <c r="D97" s="45" t="str">
        <f t="shared" si="13"/>
        <v/>
      </c>
      <c r="E97" s="82"/>
      <c r="F97" s="45" t="str">
        <f t="shared" si="14"/>
        <v/>
      </c>
      <c r="G97" s="45" t="str">
        <f t="shared" si="15"/>
        <v/>
      </c>
      <c r="H97" s="224"/>
      <c r="I97" s="224"/>
      <c r="J97" s="224"/>
      <c r="K97" s="93"/>
      <c r="L97" s="92"/>
      <c r="M97" s="92"/>
      <c r="N97" s="93"/>
      <c r="O97" s="218"/>
      <c r="P97" s="49"/>
      <c r="Q97" s="246" t="str">
        <f>IF(C97="","",'OPĆI DIO'!$C$1)</f>
        <v/>
      </c>
      <c r="R97" s="40" t="str">
        <f t="shared" si="16"/>
        <v/>
      </c>
      <c r="S97" s="40" t="str">
        <f t="shared" si="17"/>
        <v/>
      </c>
      <c r="T97" s="40" t="str">
        <f t="shared" si="18"/>
        <v/>
      </c>
      <c r="U97" s="40" t="str">
        <f t="shared" si="19"/>
        <v/>
      </c>
      <c r="Y97" s="40">
        <v>4224</v>
      </c>
      <c r="Z97" s="40" t="s">
        <v>111</v>
      </c>
      <c r="AB97" s="40" t="str">
        <f t="shared" si="20"/>
        <v>42</v>
      </c>
      <c r="AC97" s="40" t="str">
        <f t="shared" si="21"/>
        <v>422</v>
      </c>
      <c r="AE97" s="90" t="s">
        <v>1633</v>
      </c>
      <c r="AF97" s="40" t="s">
        <v>1634</v>
      </c>
      <c r="AG97" s="40" t="str">
        <f t="shared" si="22"/>
        <v>A679072</v>
      </c>
      <c r="AH97" s="40" t="s">
        <v>3929</v>
      </c>
    </row>
    <row r="98" spans="1:34">
      <c r="A98" s="331"/>
      <c r="B98" s="45" t="str">
        <f t="shared" si="12"/>
        <v/>
      </c>
      <c r="C98" s="333"/>
      <c r="D98" s="45" t="str">
        <f t="shared" si="13"/>
        <v/>
      </c>
      <c r="E98" s="82"/>
      <c r="F98" s="45" t="str">
        <f t="shared" si="14"/>
        <v/>
      </c>
      <c r="G98" s="45" t="str">
        <f t="shared" si="15"/>
        <v/>
      </c>
      <c r="H98" s="224"/>
      <c r="I98" s="224"/>
      <c r="J98" s="224"/>
      <c r="K98" s="93"/>
      <c r="L98" s="92"/>
      <c r="M98" s="92"/>
      <c r="N98" s="93"/>
      <c r="O98" s="218"/>
      <c r="P98" s="49"/>
      <c r="Q98" s="246" t="str">
        <f>IF(C98="","",'OPĆI DIO'!$C$1)</f>
        <v/>
      </c>
      <c r="R98" s="40" t="str">
        <f t="shared" si="16"/>
        <v/>
      </c>
      <c r="S98" s="40" t="str">
        <f t="shared" si="17"/>
        <v/>
      </c>
      <c r="T98" s="40" t="str">
        <f t="shared" si="18"/>
        <v/>
      </c>
      <c r="U98" s="40" t="str">
        <f t="shared" si="19"/>
        <v/>
      </c>
      <c r="Y98" s="40">
        <v>4225</v>
      </c>
      <c r="Z98" s="40" t="s">
        <v>115</v>
      </c>
      <c r="AB98" s="40" t="str">
        <f t="shared" si="20"/>
        <v>42</v>
      </c>
      <c r="AC98" s="40" t="str">
        <f t="shared" si="21"/>
        <v>422</v>
      </c>
      <c r="AE98" s="90" t="s">
        <v>1635</v>
      </c>
      <c r="AF98" s="40" t="s">
        <v>1636</v>
      </c>
      <c r="AG98" s="40" t="str">
        <f t="shared" si="22"/>
        <v>A679072</v>
      </c>
      <c r="AH98" s="40" t="s">
        <v>3929</v>
      </c>
    </row>
    <row r="99" spans="1:34">
      <c r="A99" s="331"/>
      <c r="B99" s="45" t="str">
        <f t="shared" si="12"/>
        <v/>
      </c>
      <c r="C99" s="333"/>
      <c r="D99" s="45" t="str">
        <f t="shared" si="13"/>
        <v/>
      </c>
      <c r="E99" s="82"/>
      <c r="F99" s="45" t="str">
        <f t="shared" si="14"/>
        <v/>
      </c>
      <c r="G99" s="45" t="str">
        <f t="shared" si="15"/>
        <v/>
      </c>
      <c r="H99" s="224"/>
      <c r="I99" s="224"/>
      <c r="J99" s="224"/>
      <c r="K99" s="93"/>
      <c r="L99" s="92"/>
      <c r="M99" s="92"/>
      <c r="N99" s="93"/>
      <c r="O99" s="218"/>
      <c r="P99" s="49"/>
      <c r="Q99" s="246" t="str">
        <f>IF(C99="","",'OPĆI DIO'!$C$1)</f>
        <v/>
      </c>
      <c r="R99" s="40" t="str">
        <f t="shared" si="16"/>
        <v/>
      </c>
      <c r="S99" s="40" t="str">
        <f t="shared" si="17"/>
        <v/>
      </c>
      <c r="T99" s="40" t="str">
        <f t="shared" si="18"/>
        <v/>
      </c>
      <c r="U99" s="40" t="str">
        <f t="shared" si="19"/>
        <v/>
      </c>
      <c r="Y99" s="40">
        <v>4226</v>
      </c>
      <c r="Z99" s="40" t="s">
        <v>160</v>
      </c>
      <c r="AB99" s="40" t="str">
        <f t="shared" si="20"/>
        <v>42</v>
      </c>
      <c r="AC99" s="40" t="str">
        <f t="shared" si="21"/>
        <v>422</v>
      </c>
      <c r="AE99" s="90" t="s">
        <v>1637</v>
      </c>
      <c r="AF99" s="40" t="s">
        <v>1638</v>
      </c>
      <c r="AG99" s="40" t="str">
        <f t="shared" si="22"/>
        <v>A679072</v>
      </c>
      <c r="AH99" s="40" t="s">
        <v>3929</v>
      </c>
    </row>
    <row r="100" spans="1:34">
      <c r="A100" s="331"/>
      <c r="B100" s="45" t="str">
        <f t="shared" si="12"/>
        <v/>
      </c>
      <c r="C100" s="333"/>
      <c r="D100" s="45" t="str">
        <f t="shared" si="13"/>
        <v/>
      </c>
      <c r="E100" s="82"/>
      <c r="F100" s="45" t="str">
        <f t="shared" si="14"/>
        <v/>
      </c>
      <c r="G100" s="45" t="str">
        <f t="shared" si="15"/>
        <v/>
      </c>
      <c r="H100" s="224"/>
      <c r="I100" s="224"/>
      <c r="J100" s="224"/>
      <c r="K100" s="93"/>
      <c r="L100" s="92"/>
      <c r="M100" s="92"/>
      <c r="N100" s="93"/>
      <c r="O100" s="218"/>
      <c r="P100" s="49"/>
      <c r="Q100" s="246" t="str">
        <f>IF(C100="","",'OPĆI DIO'!$C$1)</f>
        <v/>
      </c>
      <c r="R100" s="40" t="str">
        <f t="shared" si="16"/>
        <v/>
      </c>
      <c r="S100" s="40" t="str">
        <f t="shared" si="17"/>
        <v/>
      </c>
      <c r="T100" s="40" t="str">
        <f t="shared" si="18"/>
        <v/>
      </c>
      <c r="U100" s="40" t="str">
        <f t="shared" si="19"/>
        <v/>
      </c>
      <c r="Y100" s="40">
        <v>4227</v>
      </c>
      <c r="Z100" s="40" t="s">
        <v>128</v>
      </c>
      <c r="AB100" s="40" t="str">
        <f t="shared" si="20"/>
        <v>42</v>
      </c>
      <c r="AC100" s="40" t="str">
        <f t="shared" si="21"/>
        <v>422</v>
      </c>
      <c r="AE100" s="90" t="s">
        <v>1639</v>
      </c>
      <c r="AF100" s="40" t="s">
        <v>1640</v>
      </c>
      <c r="AG100" s="40" t="str">
        <f t="shared" si="22"/>
        <v>A679072</v>
      </c>
      <c r="AH100" s="40" t="s">
        <v>3929</v>
      </c>
    </row>
    <row r="101" spans="1:34">
      <c r="A101" s="331"/>
      <c r="B101" s="45" t="str">
        <f t="shared" si="12"/>
        <v/>
      </c>
      <c r="C101" s="333"/>
      <c r="D101" s="45" t="str">
        <f t="shared" si="13"/>
        <v/>
      </c>
      <c r="E101" s="82"/>
      <c r="F101" s="45" t="str">
        <f t="shared" si="14"/>
        <v/>
      </c>
      <c r="G101" s="45" t="str">
        <f t="shared" si="15"/>
        <v/>
      </c>
      <c r="H101" s="224"/>
      <c r="I101" s="224"/>
      <c r="J101" s="224"/>
      <c r="K101" s="93"/>
      <c r="L101" s="92"/>
      <c r="M101" s="92"/>
      <c r="N101" s="93"/>
      <c r="O101" s="218"/>
      <c r="P101" s="49"/>
      <c r="Q101" s="246" t="str">
        <f>IF(C101="","",'OPĆI DIO'!$C$1)</f>
        <v/>
      </c>
      <c r="R101" s="40" t="str">
        <f t="shared" si="16"/>
        <v/>
      </c>
      <c r="S101" s="40" t="str">
        <f t="shared" si="17"/>
        <v/>
      </c>
      <c r="T101" s="40" t="str">
        <f t="shared" si="18"/>
        <v/>
      </c>
      <c r="U101" s="40" t="str">
        <f t="shared" si="19"/>
        <v/>
      </c>
      <c r="Y101" s="40">
        <v>4231</v>
      </c>
      <c r="Z101" s="40" t="s">
        <v>161</v>
      </c>
      <c r="AB101" s="40" t="str">
        <f t="shared" si="20"/>
        <v>42</v>
      </c>
      <c r="AC101" s="40" t="str">
        <f t="shared" si="21"/>
        <v>423</v>
      </c>
      <c r="AE101" s="90" t="s">
        <v>1641</v>
      </c>
      <c r="AF101" s="40" t="s">
        <v>1642</v>
      </c>
      <c r="AG101" s="40" t="str">
        <f t="shared" si="22"/>
        <v>A679072</v>
      </c>
      <c r="AH101" s="40" t="s">
        <v>3929</v>
      </c>
    </row>
    <row r="102" spans="1:34">
      <c r="A102" s="331"/>
      <c r="B102" s="45" t="str">
        <f t="shared" si="12"/>
        <v/>
      </c>
      <c r="C102" s="333"/>
      <c r="D102" s="45" t="str">
        <f t="shared" si="13"/>
        <v/>
      </c>
      <c r="E102" s="82"/>
      <c r="F102" s="45" t="str">
        <f t="shared" si="14"/>
        <v/>
      </c>
      <c r="G102" s="45" t="str">
        <f t="shared" si="15"/>
        <v/>
      </c>
      <c r="H102" s="224"/>
      <c r="I102" s="224"/>
      <c r="J102" s="224"/>
      <c r="K102" s="93"/>
      <c r="L102" s="92"/>
      <c r="M102" s="92"/>
      <c r="N102" s="93"/>
      <c r="O102" s="218"/>
      <c r="P102" s="49"/>
      <c r="Q102" s="246" t="str">
        <f>IF(C102="","",'OPĆI DIO'!$C$1)</f>
        <v/>
      </c>
      <c r="R102" s="40" t="str">
        <f t="shared" si="16"/>
        <v/>
      </c>
      <c r="S102" s="40" t="str">
        <f t="shared" si="17"/>
        <v/>
      </c>
      <c r="T102" s="40" t="str">
        <f t="shared" si="18"/>
        <v/>
      </c>
      <c r="U102" s="40" t="str">
        <f t="shared" si="19"/>
        <v/>
      </c>
      <c r="Y102" s="40">
        <v>4233</v>
      </c>
      <c r="Z102" s="40" t="s">
        <v>169</v>
      </c>
      <c r="AB102" s="40" t="str">
        <f t="shared" si="20"/>
        <v>42</v>
      </c>
      <c r="AC102" s="40" t="str">
        <f t="shared" si="21"/>
        <v>423</v>
      </c>
      <c r="AE102" s="90" t="s">
        <v>1643</v>
      </c>
      <c r="AF102" s="40" t="s">
        <v>1644</v>
      </c>
      <c r="AG102" s="40" t="str">
        <f t="shared" si="22"/>
        <v>A679072</v>
      </c>
      <c r="AH102" s="40" t="s">
        <v>3929</v>
      </c>
    </row>
    <row r="103" spans="1:34">
      <c r="A103" s="331"/>
      <c r="B103" s="45" t="str">
        <f t="shared" si="12"/>
        <v/>
      </c>
      <c r="C103" s="333"/>
      <c r="D103" s="45" t="str">
        <f t="shared" si="13"/>
        <v/>
      </c>
      <c r="E103" s="82"/>
      <c r="F103" s="45" t="str">
        <f t="shared" si="14"/>
        <v/>
      </c>
      <c r="G103" s="45" t="str">
        <f t="shared" si="15"/>
        <v/>
      </c>
      <c r="H103" s="224"/>
      <c r="I103" s="224"/>
      <c r="J103" s="224"/>
      <c r="K103" s="93"/>
      <c r="L103" s="92"/>
      <c r="M103" s="92"/>
      <c r="N103" s="93"/>
      <c r="O103" s="218"/>
      <c r="P103" s="49"/>
      <c r="Q103" s="246" t="str">
        <f>IF(C103="","",'OPĆI DIO'!$C$1)</f>
        <v/>
      </c>
      <c r="R103" s="40" t="str">
        <f t="shared" si="16"/>
        <v/>
      </c>
      <c r="S103" s="40" t="str">
        <f t="shared" si="17"/>
        <v/>
      </c>
      <c r="T103" s="40" t="str">
        <f t="shared" si="18"/>
        <v/>
      </c>
      <c r="U103" s="40" t="str">
        <f t="shared" si="19"/>
        <v/>
      </c>
      <c r="Y103" s="40">
        <v>4241</v>
      </c>
      <c r="Z103" s="40" t="s">
        <v>106</v>
      </c>
      <c r="AB103" s="40" t="str">
        <f t="shared" si="20"/>
        <v>42</v>
      </c>
      <c r="AC103" s="40" t="str">
        <f t="shared" si="21"/>
        <v>424</v>
      </c>
      <c r="AE103" s="90" t="s">
        <v>1645</v>
      </c>
      <c r="AF103" s="40" t="s">
        <v>1646</v>
      </c>
      <c r="AG103" s="40" t="str">
        <f t="shared" si="22"/>
        <v>A679072</v>
      </c>
      <c r="AH103" s="40" t="s">
        <v>3929</v>
      </c>
    </row>
    <row r="104" spans="1:34">
      <c r="A104" s="331"/>
      <c r="B104" s="45" t="str">
        <f t="shared" si="12"/>
        <v/>
      </c>
      <c r="C104" s="333"/>
      <c r="D104" s="45" t="str">
        <f t="shared" si="13"/>
        <v/>
      </c>
      <c r="E104" s="82"/>
      <c r="F104" s="45" t="str">
        <f t="shared" si="14"/>
        <v/>
      </c>
      <c r="G104" s="45" t="str">
        <f t="shared" si="15"/>
        <v/>
      </c>
      <c r="H104" s="224"/>
      <c r="I104" s="224"/>
      <c r="J104" s="224"/>
      <c r="K104" s="93"/>
      <c r="L104" s="92"/>
      <c r="M104" s="92"/>
      <c r="N104" s="93"/>
      <c r="O104" s="218"/>
      <c r="P104" s="49"/>
      <c r="Q104" s="246" t="str">
        <f>IF(C104="","",'OPĆI DIO'!$C$1)</f>
        <v/>
      </c>
      <c r="R104" s="40" t="str">
        <f t="shared" si="16"/>
        <v/>
      </c>
      <c r="S104" s="40" t="str">
        <f t="shared" si="17"/>
        <v/>
      </c>
      <c r="T104" s="40" t="str">
        <f t="shared" si="18"/>
        <v/>
      </c>
      <c r="U104" s="40" t="str">
        <f t="shared" si="19"/>
        <v/>
      </c>
      <c r="Y104" s="40">
        <v>4242</v>
      </c>
      <c r="Z104" s="40" t="s">
        <v>138</v>
      </c>
      <c r="AB104" s="40" t="str">
        <f t="shared" si="20"/>
        <v>42</v>
      </c>
      <c r="AC104" s="40" t="str">
        <f t="shared" si="21"/>
        <v>424</v>
      </c>
      <c r="AE104" s="90" t="s">
        <v>1647</v>
      </c>
      <c r="AF104" s="40" t="s">
        <v>1648</v>
      </c>
      <c r="AG104" s="40" t="str">
        <f t="shared" si="22"/>
        <v>A679072</v>
      </c>
      <c r="AH104" s="40" t="s">
        <v>3929</v>
      </c>
    </row>
    <row r="105" spans="1:34">
      <c r="A105" s="331"/>
      <c r="B105" s="45" t="str">
        <f t="shared" si="12"/>
        <v/>
      </c>
      <c r="C105" s="333"/>
      <c r="D105" s="45" t="str">
        <f t="shared" si="13"/>
        <v/>
      </c>
      <c r="E105" s="82"/>
      <c r="F105" s="45" t="str">
        <f t="shared" si="14"/>
        <v/>
      </c>
      <c r="G105" s="45" t="str">
        <f t="shared" si="15"/>
        <v/>
      </c>
      <c r="H105" s="224"/>
      <c r="I105" s="224"/>
      <c r="J105" s="224"/>
      <c r="K105" s="93"/>
      <c r="L105" s="92"/>
      <c r="M105" s="92"/>
      <c r="N105" s="93"/>
      <c r="O105" s="218"/>
      <c r="P105" s="49"/>
      <c r="Q105" s="246" t="str">
        <f>IF(C105="","",'OPĆI DIO'!$C$1)</f>
        <v/>
      </c>
      <c r="R105" s="40" t="str">
        <f t="shared" si="16"/>
        <v/>
      </c>
      <c r="S105" s="40" t="str">
        <f t="shared" si="17"/>
        <v/>
      </c>
      <c r="T105" s="40" t="str">
        <f t="shared" si="18"/>
        <v/>
      </c>
      <c r="U105" s="40" t="str">
        <f t="shared" si="19"/>
        <v/>
      </c>
      <c r="Y105" s="40">
        <v>4244</v>
      </c>
      <c r="Z105" s="40" t="s">
        <v>170</v>
      </c>
      <c r="AB105" s="40" t="str">
        <f t="shared" si="20"/>
        <v>42</v>
      </c>
      <c r="AC105" s="40" t="str">
        <f t="shared" si="21"/>
        <v>424</v>
      </c>
      <c r="AE105" s="90" t="s">
        <v>1649</v>
      </c>
      <c r="AF105" s="40" t="s">
        <v>1650</v>
      </c>
      <c r="AG105" s="40" t="str">
        <f t="shared" si="22"/>
        <v>A679072</v>
      </c>
      <c r="AH105" s="40" t="s">
        <v>3929</v>
      </c>
    </row>
    <row r="106" spans="1:34">
      <c r="A106" s="331"/>
      <c r="B106" s="45" t="str">
        <f t="shared" si="12"/>
        <v/>
      </c>
      <c r="C106" s="333"/>
      <c r="D106" s="45" t="str">
        <f t="shared" si="13"/>
        <v/>
      </c>
      <c r="E106" s="82"/>
      <c r="F106" s="45" t="str">
        <f t="shared" si="14"/>
        <v/>
      </c>
      <c r="G106" s="45" t="str">
        <f t="shared" si="15"/>
        <v/>
      </c>
      <c r="H106" s="224"/>
      <c r="I106" s="224"/>
      <c r="J106" s="224"/>
      <c r="K106" s="93"/>
      <c r="L106" s="92"/>
      <c r="M106" s="92"/>
      <c r="N106" s="93"/>
      <c r="O106" s="218"/>
      <c r="P106" s="49"/>
      <c r="Q106" s="246" t="str">
        <f>IF(C106="","",'OPĆI DIO'!$C$1)</f>
        <v/>
      </c>
      <c r="R106" s="40" t="str">
        <f t="shared" si="16"/>
        <v/>
      </c>
      <c r="S106" s="40" t="str">
        <f t="shared" si="17"/>
        <v/>
      </c>
      <c r="T106" s="40" t="str">
        <f t="shared" si="18"/>
        <v/>
      </c>
      <c r="U106" s="40" t="str">
        <f t="shared" si="19"/>
        <v/>
      </c>
      <c r="Y106" s="40">
        <v>4251</v>
      </c>
      <c r="Z106" s="40" t="s">
        <v>162</v>
      </c>
      <c r="AB106" s="40" t="str">
        <f t="shared" si="20"/>
        <v>42</v>
      </c>
      <c r="AC106" s="40" t="str">
        <f t="shared" si="21"/>
        <v>425</v>
      </c>
      <c r="AE106" s="90" t="s">
        <v>2028</v>
      </c>
      <c r="AF106" s="40" t="s">
        <v>2029</v>
      </c>
      <c r="AG106" s="40" t="str">
        <f t="shared" si="22"/>
        <v>A679072</v>
      </c>
      <c r="AH106" s="40" t="s">
        <v>3929</v>
      </c>
    </row>
    <row r="107" spans="1:34">
      <c r="A107" s="331"/>
      <c r="B107" s="45" t="str">
        <f t="shared" si="12"/>
        <v/>
      </c>
      <c r="C107" s="333"/>
      <c r="D107" s="45" t="str">
        <f t="shared" si="13"/>
        <v/>
      </c>
      <c r="E107" s="82"/>
      <c r="F107" s="45" t="str">
        <f t="shared" si="14"/>
        <v/>
      </c>
      <c r="G107" s="45" t="str">
        <f t="shared" si="15"/>
        <v/>
      </c>
      <c r="H107" s="224"/>
      <c r="I107" s="224"/>
      <c r="J107" s="224"/>
      <c r="K107" s="93"/>
      <c r="L107" s="92"/>
      <c r="M107" s="92"/>
      <c r="N107" s="93"/>
      <c r="O107" s="218"/>
      <c r="P107" s="49"/>
      <c r="Q107" s="246" t="str">
        <f>IF(C107="","",'OPĆI DIO'!$C$1)</f>
        <v/>
      </c>
      <c r="R107" s="40" t="str">
        <f t="shared" si="16"/>
        <v/>
      </c>
      <c r="S107" s="40" t="str">
        <f t="shared" si="17"/>
        <v/>
      </c>
      <c r="T107" s="40" t="str">
        <f t="shared" si="18"/>
        <v/>
      </c>
      <c r="U107" s="40" t="str">
        <f t="shared" si="19"/>
        <v/>
      </c>
      <c r="Y107" s="40">
        <v>4252</v>
      </c>
      <c r="Z107" s="40" t="s">
        <v>163</v>
      </c>
      <c r="AB107" s="40" t="str">
        <f t="shared" si="20"/>
        <v>42</v>
      </c>
      <c r="AC107" s="40" t="str">
        <f t="shared" si="21"/>
        <v>425</v>
      </c>
      <c r="AE107" s="90" t="s">
        <v>2030</v>
      </c>
      <c r="AF107" s="40" t="s">
        <v>2031</v>
      </c>
      <c r="AG107" s="40" t="str">
        <f t="shared" si="22"/>
        <v>A679072</v>
      </c>
      <c r="AH107" s="40" t="s">
        <v>3929</v>
      </c>
    </row>
    <row r="108" spans="1:34">
      <c r="A108" s="331"/>
      <c r="B108" s="45" t="str">
        <f t="shared" si="12"/>
        <v/>
      </c>
      <c r="C108" s="333"/>
      <c r="D108" s="45" t="str">
        <f t="shared" si="13"/>
        <v/>
      </c>
      <c r="E108" s="82"/>
      <c r="F108" s="45" t="str">
        <f t="shared" si="14"/>
        <v/>
      </c>
      <c r="G108" s="45" t="str">
        <f t="shared" si="15"/>
        <v/>
      </c>
      <c r="H108" s="224"/>
      <c r="I108" s="224"/>
      <c r="J108" s="224"/>
      <c r="K108" s="93"/>
      <c r="L108" s="92"/>
      <c r="M108" s="92"/>
      <c r="N108" s="93"/>
      <c r="O108" s="218"/>
      <c r="P108" s="49"/>
      <c r="Q108" s="246" t="str">
        <f>IF(C108="","",'OPĆI DIO'!$C$1)</f>
        <v/>
      </c>
      <c r="R108" s="40" t="str">
        <f t="shared" si="16"/>
        <v/>
      </c>
      <c r="S108" s="40" t="str">
        <f t="shared" si="17"/>
        <v/>
      </c>
      <c r="T108" s="40" t="str">
        <f t="shared" si="18"/>
        <v/>
      </c>
      <c r="U108" s="40" t="str">
        <f t="shared" si="19"/>
        <v/>
      </c>
      <c r="Y108" s="40">
        <v>4262</v>
      </c>
      <c r="Z108" s="40" t="s">
        <v>107</v>
      </c>
      <c r="AB108" s="40" t="str">
        <f t="shared" si="20"/>
        <v>42</v>
      </c>
      <c r="AC108" s="40" t="str">
        <f t="shared" si="21"/>
        <v>426</v>
      </c>
      <c r="AE108" s="90" t="s">
        <v>2032</v>
      </c>
      <c r="AF108" s="40" t="s">
        <v>2033</v>
      </c>
      <c r="AG108" s="40" t="str">
        <f t="shared" si="22"/>
        <v>A679072</v>
      </c>
      <c r="AH108" s="40" t="s">
        <v>3929</v>
      </c>
    </row>
    <row r="109" spans="1:34">
      <c r="A109" s="331"/>
      <c r="B109" s="45" t="str">
        <f t="shared" si="12"/>
        <v/>
      </c>
      <c r="C109" s="333"/>
      <c r="D109" s="45" t="str">
        <f t="shared" si="13"/>
        <v/>
      </c>
      <c r="E109" s="82"/>
      <c r="F109" s="45" t="str">
        <f t="shared" si="14"/>
        <v/>
      </c>
      <c r="G109" s="45" t="str">
        <f t="shared" si="15"/>
        <v/>
      </c>
      <c r="H109" s="224"/>
      <c r="I109" s="224"/>
      <c r="J109" s="224"/>
      <c r="K109" s="93"/>
      <c r="L109" s="92"/>
      <c r="M109" s="92"/>
      <c r="N109" s="93"/>
      <c r="O109" s="218"/>
      <c r="P109" s="49"/>
      <c r="Q109" s="246" t="str">
        <f>IF(C109="","",'OPĆI DIO'!$C$1)</f>
        <v/>
      </c>
      <c r="R109" s="40" t="str">
        <f t="shared" si="16"/>
        <v/>
      </c>
      <c r="S109" s="40" t="str">
        <f t="shared" si="17"/>
        <v/>
      </c>
      <c r="T109" s="40" t="str">
        <f t="shared" si="18"/>
        <v/>
      </c>
      <c r="U109" s="40" t="str">
        <f t="shared" si="19"/>
        <v/>
      </c>
      <c r="Y109" s="40">
        <v>4263</v>
      </c>
      <c r="Z109" s="40" t="s">
        <v>164</v>
      </c>
      <c r="AB109" s="40" t="str">
        <f t="shared" si="20"/>
        <v>42</v>
      </c>
      <c r="AC109" s="40" t="str">
        <f t="shared" si="21"/>
        <v>426</v>
      </c>
      <c r="AE109" s="90" t="s">
        <v>2034</v>
      </c>
      <c r="AF109" s="40" t="s">
        <v>2035</v>
      </c>
      <c r="AG109" s="40" t="str">
        <f t="shared" si="22"/>
        <v>A679072</v>
      </c>
      <c r="AH109" s="40" t="s">
        <v>3929</v>
      </c>
    </row>
    <row r="110" spans="1:34">
      <c r="A110" s="331"/>
      <c r="B110" s="45" t="str">
        <f t="shared" si="12"/>
        <v/>
      </c>
      <c r="C110" s="333"/>
      <c r="D110" s="45" t="str">
        <f t="shared" si="13"/>
        <v/>
      </c>
      <c r="E110" s="82"/>
      <c r="F110" s="45" t="str">
        <f t="shared" si="14"/>
        <v/>
      </c>
      <c r="G110" s="45" t="str">
        <f t="shared" si="15"/>
        <v/>
      </c>
      <c r="H110" s="224"/>
      <c r="I110" s="224"/>
      <c r="J110" s="224"/>
      <c r="K110" s="93"/>
      <c r="L110" s="92"/>
      <c r="M110" s="92"/>
      <c r="N110" s="93"/>
      <c r="O110" s="218"/>
      <c r="P110" s="49"/>
      <c r="Q110" s="246" t="str">
        <f>IF(C110="","",'OPĆI DIO'!$C$1)</f>
        <v/>
      </c>
      <c r="R110" s="40" t="str">
        <f t="shared" si="16"/>
        <v/>
      </c>
      <c r="S110" s="40" t="str">
        <f t="shared" si="17"/>
        <v/>
      </c>
      <c r="T110" s="40" t="str">
        <f t="shared" si="18"/>
        <v/>
      </c>
      <c r="U110" s="40" t="str">
        <f t="shared" si="19"/>
        <v/>
      </c>
      <c r="Y110" s="40">
        <v>4264</v>
      </c>
      <c r="Z110" s="40" t="s">
        <v>119</v>
      </c>
      <c r="AB110" s="40" t="str">
        <f t="shared" si="20"/>
        <v>42</v>
      </c>
      <c r="AC110" s="40" t="str">
        <f t="shared" si="21"/>
        <v>426</v>
      </c>
      <c r="AE110" s="90" t="s">
        <v>2036</v>
      </c>
      <c r="AF110" s="40" t="s">
        <v>2037</v>
      </c>
      <c r="AG110" s="40" t="str">
        <f t="shared" si="22"/>
        <v>A679072</v>
      </c>
      <c r="AH110" s="40" t="s">
        <v>3929</v>
      </c>
    </row>
    <row r="111" spans="1:34">
      <c r="A111" s="331"/>
      <c r="B111" s="45" t="str">
        <f t="shared" si="12"/>
        <v/>
      </c>
      <c r="C111" s="333"/>
      <c r="D111" s="45" t="str">
        <f t="shared" si="13"/>
        <v/>
      </c>
      <c r="E111" s="82"/>
      <c r="F111" s="45" t="str">
        <f t="shared" si="14"/>
        <v/>
      </c>
      <c r="G111" s="45" t="str">
        <f t="shared" si="15"/>
        <v/>
      </c>
      <c r="H111" s="224"/>
      <c r="I111" s="224"/>
      <c r="J111" s="224"/>
      <c r="K111" s="93"/>
      <c r="L111" s="92"/>
      <c r="M111" s="92"/>
      <c r="N111" s="93"/>
      <c r="O111" s="218"/>
      <c r="P111" s="49"/>
      <c r="Q111" s="246" t="str">
        <f>IF(C111="","",'OPĆI DIO'!$C$1)</f>
        <v/>
      </c>
      <c r="R111" s="40" t="str">
        <f t="shared" si="16"/>
        <v/>
      </c>
      <c r="S111" s="40" t="str">
        <f t="shared" si="17"/>
        <v/>
      </c>
      <c r="T111" s="40" t="str">
        <f t="shared" si="18"/>
        <v/>
      </c>
      <c r="U111" s="40" t="str">
        <f t="shared" si="19"/>
        <v/>
      </c>
      <c r="Y111" s="40">
        <v>4312</v>
      </c>
      <c r="Z111" s="40" t="s">
        <v>121</v>
      </c>
      <c r="AB111" s="40" t="str">
        <f t="shared" si="20"/>
        <v>43</v>
      </c>
      <c r="AC111" s="40" t="str">
        <f t="shared" si="21"/>
        <v>431</v>
      </c>
      <c r="AE111" s="90" t="s">
        <v>2038</v>
      </c>
      <c r="AF111" s="40" t="s">
        <v>1844</v>
      </c>
      <c r="AG111" s="40" t="str">
        <f t="shared" si="22"/>
        <v>A679072</v>
      </c>
      <c r="AH111" s="40" t="s">
        <v>3929</v>
      </c>
    </row>
    <row r="112" spans="1:34">
      <c r="A112" s="331"/>
      <c r="B112" s="45" t="str">
        <f t="shared" si="12"/>
        <v/>
      </c>
      <c r="C112" s="333"/>
      <c r="D112" s="45" t="str">
        <f t="shared" si="13"/>
        <v/>
      </c>
      <c r="E112" s="82"/>
      <c r="F112" s="45" t="str">
        <f t="shared" si="14"/>
        <v/>
      </c>
      <c r="G112" s="45" t="str">
        <f t="shared" si="15"/>
        <v/>
      </c>
      <c r="H112" s="224"/>
      <c r="I112" s="224"/>
      <c r="J112" s="224"/>
      <c r="K112" s="93"/>
      <c r="L112" s="92"/>
      <c r="M112" s="92"/>
      <c r="N112" s="93"/>
      <c r="O112" s="218"/>
      <c r="P112" s="49"/>
      <c r="Q112" s="246" t="str">
        <f>IF(C112="","",'OPĆI DIO'!$C$1)</f>
        <v/>
      </c>
      <c r="R112" s="40" t="str">
        <f t="shared" si="16"/>
        <v/>
      </c>
      <c r="S112" s="40" t="str">
        <f t="shared" si="17"/>
        <v/>
      </c>
      <c r="T112" s="40" t="str">
        <f t="shared" si="18"/>
        <v/>
      </c>
      <c r="U112" s="40" t="str">
        <f t="shared" si="19"/>
        <v/>
      </c>
      <c r="Y112" s="40">
        <v>4411</v>
      </c>
      <c r="Z112" s="40" t="s">
        <v>165</v>
      </c>
      <c r="AB112" s="40" t="str">
        <f t="shared" si="20"/>
        <v>44</v>
      </c>
      <c r="AC112" s="40" t="str">
        <f t="shared" si="21"/>
        <v>441</v>
      </c>
      <c r="AE112" s="90" t="s">
        <v>2039</v>
      </c>
      <c r="AF112" s="40" t="s">
        <v>2040</v>
      </c>
      <c r="AG112" s="40" t="str">
        <f t="shared" si="22"/>
        <v>A679072</v>
      </c>
      <c r="AH112" s="40" t="s">
        <v>3929</v>
      </c>
    </row>
    <row r="113" spans="1:34">
      <c r="A113" s="331"/>
      <c r="B113" s="45" t="str">
        <f t="shared" si="12"/>
        <v/>
      </c>
      <c r="C113" s="333"/>
      <c r="D113" s="45" t="str">
        <f t="shared" si="13"/>
        <v/>
      </c>
      <c r="E113" s="82"/>
      <c r="F113" s="45" t="str">
        <f t="shared" si="14"/>
        <v/>
      </c>
      <c r="G113" s="45" t="str">
        <f t="shared" si="15"/>
        <v/>
      </c>
      <c r="H113" s="224"/>
      <c r="I113" s="224"/>
      <c r="J113" s="224"/>
      <c r="K113" s="93"/>
      <c r="L113" s="92"/>
      <c r="M113" s="92"/>
      <c r="N113" s="93"/>
      <c r="O113" s="218"/>
      <c r="P113" s="49"/>
      <c r="Q113" s="246" t="str">
        <f>IF(C113="","",'OPĆI DIO'!$C$1)</f>
        <v/>
      </c>
      <c r="R113" s="40" t="str">
        <f t="shared" si="16"/>
        <v/>
      </c>
      <c r="S113" s="40" t="str">
        <f t="shared" si="17"/>
        <v/>
      </c>
      <c r="T113" s="40" t="str">
        <f t="shared" si="18"/>
        <v/>
      </c>
      <c r="U113" s="40" t="str">
        <f t="shared" si="19"/>
        <v/>
      </c>
      <c r="Y113" s="40">
        <v>4511</v>
      </c>
      <c r="Z113" s="40" t="s">
        <v>120</v>
      </c>
      <c r="AB113" s="40" t="str">
        <f t="shared" si="20"/>
        <v>45</v>
      </c>
      <c r="AC113" s="40" t="str">
        <f t="shared" si="21"/>
        <v>451</v>
      </c>
      <c r="AE113" s="90" t="s">
        <v>2041</v>
      </c>
      <c r="AF113" s="40" t="s">
        <v>2042</v>
      </c>
      <c r="AG113" s="40" t="str">
        <f t="shared" si="22"/>
        <v>A679072</v>
      </c>
      <c r="AH113" s="40" t="s">
        <v>3929</v>
      </c>
    </row>
    <row r="114" spans="1:34">
      <c r="A114" s="331"/>
      <c r="B114" s="45" t="str">
        <f t="shared" si="12"/>
        <v/>
      </c>
      <c r="C114" s="333"/>
      <c r="D114" s="45" t="str">
        <f t="shared" si="13"/>
        <v/>
      </c>
      <c r="E114" s="82"/>
      <c r="F114" s="45" t="str">
        <f t="shared" si="14"/>
        <v/>
      </c>
      <c r="G114" s="45" t="str">
        <f t="shared" si="15"/>
        <v/>
      </c>
      <c r="H114" s="224"/>
      <c r="I114" s="224"/>
      <c r="J114" s="224"/>
      <c r="K114" s="93"/>
      <c r="L114" s="92"/>
      <c r="M114" s="92"/>
      <c r="N114" s="93"/>
      <c r="O114" s="218"/>
      <c r="P114" s="49"/>
      <c r="Q114" s="246" t="str">
        <f>IF(C114="","",'OPĆI DIO'!$C$1)</f>
        <v/>
      </c>
      <c r="R114" s="40" t="str">
        <f t="shared" si="16"/>
        <v/>
      </c>
      <c r="S114" s="40" t="str">
        <f t="shared" si="17"/>
        <v/>
      </c>
      <c r="T114" s="40" t="str">
        <f t="shared" si="18"/>
        <v/>
      </c>
      <c r="U114" s="40" t="str">
        <f t="shared" si="19"/>
        <v/>
      </c>
      <c r="Y114" s="40">
        <v>4521</v>
      </c>
      <c r="Z114" s="40" t="s">
        <v>139</v>
      </c>
      <c r="AB114" s="40" t="str">
        <f t="shared" si="20"/>
        <v>45</v>
      </c>
      <c r="AC114" s="40" t="str">
        <f t="shared" si="21"/>
        <v>452</v>
      </c>
      <c r="AE114" s="90" t="s">
        <v>2043</v>
      </c>
      <c r="AF114" s="40" t="s">
        <v>2044</v>
      </c>
      <c r="AG114" s="40" t="str">
        <f t="shared" si="22"/>
        <v>A679072</v>
      </c>
      <c r="AH114" s="40" t="s">
        <v>3929</v>
      </c>
    </row>
    <row r="115" spans="1:34">
      <c r="A115" s="331"/>
      <c r="B115" s="45" t="str">
        <f t="shared" si="12"/>
        <v/>
      </c>
      <c r="C115" s="333"/>
      <c r="D115" s="45" t="str">
        <f t="shared" si="13"/>
        <v/>
      </c>
      <c r="E115" s="82"/>
      <c r="F115" s="45" t="str">
        <f t="shared" si="14"/>
        <v/>
      </c>
      <c r="G115" s="45" t="str">
        <f t="shared" si="15"/>
        <v/>
      </c>
      <c r="H115" s="224"/>
      <c r="I115" s="224"/>
      <c r="J115" s="224"/>
      <c r="K115" s="93"/>
      <c r="L115" s="92"/>
      <c r="M115" s="92"/>
      <c r="N115" s="93"/>
      <c r="O115" s="218"/>
      <c r="P115" s="49"/>
      <c r="Q115" s="246" t="str">
        <f>IF(C115="","",'OPĆI DIO'!$C$1)</f>
        <v/>
      </c>
      <c r="R115" s="40" t="str">
        <f t="shared" si="16"/>
        <v/>
      </c>
      <c r="S115" s="40" t="str">
        <f t="shared" si="17"/>
        <v/>
      </c>
      <c r="T115" s="40" t="str">
        <f t="shared" si="18"/>
        <v/>
      </c>
      <c r="U115" s="40" t="str">
        <f t="shared" si="19"/>
        <v/>
      </c>
      <c r="Y115" s="40">
        <v>4531</v>
      </c>
      <c r="Z115" s="40" t="s">
        <v>182</v>
      </c>
      <c r="AB115" s="40" t="str">
        <f t="shared" si="20"/>
        <v>45</v>
      </c>
      <c r="AC115" s="40" t="str">
        <f t="shared" si="21"/>
        <v>453</v>
      </c>
      <c r="AE115" s="90" t="s">
        <v>2045</v>
      </c>
      <c r="AF115" s="40" t="s">
        <v>2046</v>
      </c>
      <c r="AG115" s="40" t="str">
        <f t="shared" si="22"/>
        <v>A679072</v>
      </c>
      <c r="AH115" s="40" t="s">
        <v>3929</v>
      </c>
    </row>
    <row r="116" spans="1:34">
      <c r="A116" s="331"/>
      <c r="B116" s="45" t="str">
        <f t="shared" si="12"/>
        <v/>
      </c>
      <c r="C116" s="333"/>
      <c r="D116" s="45" t="str">
        <f t="shared" si="13"/>
        <v/>
      </c>
      <c r="E116" s="82"/>
      <c r="F116" s="45" t="str">
        <f t="shared" si="14"/>
        <v/>
      </c>
      <c r="G116" s="45" t="str">
        <f t="shared" si="15"/>
        <v/>
      </c>
      <c r="H116" s="224"/>
      <c r="I116" s="224"/>
      <c r="J116" s="224"/>
      <c r="K116" s="93"/>
      <c r="L116" s="92"/>
      <c r="M116" s="92"/>
      <c r="N116" s="93"/>
      <c r="O116" s="218"/>
      <c r="P116" s="49"/>
      <c r="Q116" s="246" t="str">
        <f>IF(C116="","",'OPĆI DIO'!$C$1)</f>
        <v/>
      </c>
      <c r="R116" s="40" t="str">
        <f t="shared" si="16"/>
        <v/>
      </c>
      <c r="S116" s="40" t="str">
        <f t="shared" si="17"/>
        <v/>
      </c>
      <c r="T116" s="40" t="str">
        <f t="shared" si="18"/>
        <v/>
      </c>
      <c r="U116" s="40" t="str">
        <f t="shared" si="19"/>
        <v/>
      </c>
      <c r="Y116" s="40">
        <v>4541</v>
      </c>
      <c r="Z116" s="40" t="s">
        <v>134</v>
      </c>
      <c r="AB116" s="40" t="str">
        <f t="shared" si="20"/>
        <v>45</v>
      </c>
      <c r="AC116" s="40" t="str">
        <f t="shared" si="21"/>
        <v>454</v>
      </c>
      <c r="AE116" s="90" t="s">
        <v>2047</v>
      </c>
      <c r="AF116" s="40" t="s">
        <v>2048</v>
      </c>
      <c r="AG116" s="40" t="str">
        <f t="shared" si="22"/>
        <v>A679072</v>
      </c>
      <c r="AH116" s="40" t="s">
        <v>3929</v>
      </c>
    </row>
    <row r="117" spans="1:34">
      <c r="A117" s="331"/>
      <c r="B117" s="45" t="str">
        <f t="shared" si="12"/>
        <v/>
      </c>
      <c r="C117" s="333"/>
      <c r="D117" s="45" t="str">
        <f t="shared" si="13"/>
        <v/>
      </c>
      <c r="E117" s="82"/>
      <c r="F117" s="45" t="str">
        <f t="shared" si="14"/>
        <v/>
      </c>
      <c r="G117" s="45" t="str">
        <f t="shared" si="15"/>
        <v/>
      </c>
      <c r="H117" s="224"/>
      <c r="I117" s="224"/>
      <c r="J117" s="224"/>
      <c r="K117" s="93"/>
      <c r="L117" s="92"/>
      <c r="M117" s="92"/>
      <c r="N117" s="93"/>
      <c r="O117" s="218"/>
      <c r="P117" s="49"/>
      <c r="Q117" s="246" t="str">
        <f>IF(C117="","",'OPĆI DIO'!$C$1)</f>
        <v/>
      </c>
      <c r="R117" s="40" t="str">
        <f t="shared" si="16"/>
        <v/>
      </c>
      <c r="S117" s="40" t="str">
        <f t="shared" si="17"/>
        <v/>
      </c>
      <c r="T117" s="40" t="str">
        <f t="shared" si="18"/>
        <v/>
      </c>
      <c r="U117" s="40" t="str">
        <f t="shared" si="19"/>
        <v/>
      </c>
      <c r="Y117" s="40">
        <v>5121</v>
      </c>
      <c r="Z117" s="40" t="s">
        <v>190</v>
      </c>
      <c r="AB117" s="40" t="str">
        <f t="shared" si="20"/>
        <v>51</v>
      </c>
      <c r="AC117" s="40" t="str">
        <f t="shared" si="21"/>
        <v>512</v>
      </c>
      <c r="AE117" s="90" t="s">
        <v>2049</v>
      </c>
      <c r="AF117" s="40" t="s">
        <v>2050</v>
      </c>
      <c r="AG117" s="40" t="str">
        <f t="shared" si="22"/>
        <v>A679072</v>
      </c>
      <c r="AH117" s="40" t="s">
        <v>3929</v>
      </c>
    </row>
    <row r="118" spans="1:34">
      <c r="A118" s="331"/>
      <c r="B118" s="45" t="str">
        <f t="shared" si="12"/>
        <v/>
      </c>
      <c r="C118" s="333"/>
      <c r="D118" s="45" t="str">
        <f t="shared" si="13"/>
        <v/>
      </c>
      <c r="E118" s="82"/>
      <c r="F118" s="45" t="str">
        <f t="shared" si="14"/>
        <v/>
      </c>
      <c r="G118" s="45" t="str">
        <f t="shared" si="15"/>
        <v/>
      </c>
      <c r="H118" s="224"/>
      <c r="I118" s="224"/>
      <c r="J118" s="224"/>
      <c r="K118" s="93"/>
      <c r="L118" s="92"/>
      <c r="M118" s="92"/>
      <c r="N118" s="93"/>
      <c r="O118" s="218"/>
      <c r="P118" s="49"/>
      <c r="Q118" s="246" t="str">
        <f>IF(C118="","",'OPĆI DIO'!$C$1)</f>
        <v/>
      </c>
      <c r="R118" s="40" t="str">
        <f t="shared" si="16"/>
        <v/>
      </c>
      <c r="S118" s="40" t="str">
        <f t="shared" si="17"/>
        <v/>
      </c>
      <c r="T118" s="40" t="str">
        <f t="shared" si="18"/>
        <v/>
      </c>
      <c r="U118" s="40" t="str">
        <f t="shared" si="19"/>
        <v/>
      </c>
      <c r="Y118" s="40">
        <v>5443</v>
      </c>
      <c r="Z118" s="40" t="s">
        <v>166</v>
      </c>
      <c r="AB118" s="40" t="str">
        <f t="shared" si="20"/>
        <v>54</v>
      </c>
      <c r="AC118" s="40" t="str">
        <f t="shared" si="21"/>
        <v>544</v>
      </c>
      <c r="AE118" s="90" t="s">
        <v>2051</v>
      </c>
      <c r="AF118" s="40" t="s">
        <v>2052</v>
      </c>
      <c r="AG118" s="40" t="str">
        <f t="shared" si="22"/>
        <v>A679072</v>
      </c>
      <c r="AH118" s="40" t="s">
        <v>3929</v>
      </c>
    </row>
    <row r="119" spans="1:34">
      <c r="A119" s="331"/>
      <c r="B119" s="45" t="str">
        <f t="shared" si="12"/>
        <v/>
      </c>
      <c r="C119" s="333"/>
      <c r="D119" s="45" t="str">
        <f t="shared" si="13"/>
        <v/>
      </c>
      <c r="E119" s="82"/>
      <c r="F119" s="45" t="str">
        <f t="shared" si="14"/>
        <v/>
      </c>
      <c r="G119" s="45" t="str">
        <f t="shared" si="15"/>
        <v/>
      </c>
      <c r="H119" s="224"/>
      <c r="I119" s="224"/>
      <c r="J119" s="224"/>
      <c r="K119" s="93"/>
      <c r="L119" s="92"/>
      <c r="M119" s="92"/>
      <c r="N119" s="93"/>
      <c r="O119" s="218"/>
      <c r="P119" s="49"/>
      <c r="Q119" s="246" t="str">
        <f>IF(C119="","",'OPĆI DIO'!$C$1)</f>
        <v/>
      </c>
      <c r="R119" s="40" t="str">
        <f t="shared" si="16"/>
        <v/>
      </c>
      <c r="S119" s="40" t="str">
        <f t="shared" si="17"/>
        <v/>
      </c>
      <c r="T119" s="40" t="str">
        <f t="shared" si="18"/>
        <v/>
      </c>
      <c r="U119" s="40" t="str">
        <f t="shared" si="19"/>
        <v/>
      </c>
      <c r="Y119" s="40">
        <v>5121</v>
      </c>
      <c r="Z119" s="40" t="s">
        <v>632</v>
      </c>
      <c r="AB119" s="40" t="str">
        <f t="shared" si="20"/>
        <v>51</v>
      </c>
      <c r="AC119" s="40" t="str">
        <f t="shared" si="21"/>
        <v>512</v>
      </c>
      <c r="AE119" s="90" t="s">
        <v>2053</v>
      </c>
      <c r="AF119" s="40" t="s">
        <v>2054</v>
      </c>
      <c r="AG119" s="40" t="str">
        <f t="shared" si="22"/>
        <v>A679072</v>
      </c>
      <c r="AH119" s="40" t="s">
        <v>3929</v>
      </c>
    </row>
    <row r="120" spans="1:34">
      <c r="A120" s="331"/>
      <c r="B120" s="45" t="str">
        <f t="shared" si="12"/>
        <v/>
      </c>
      <c r="C120" s="333"/>
      <c r="D120" s="45" t="str">
        <f t="shared" si="13"/>
        <v/>
      </c>
      <c r="E120" s="82"/>
      <c r="F120" s="45" t="str">
        <f t="shared" si="14"/>
        <v/>
      </c>
      <c r="G120" s="45" t="str">
        <f t="shared" si="15"/>
        <v/>
      </c>
      <c r="H120" s="224"/>
      <c r="I120" s="224"/>
      <c r="J120" s="224"/>
      <c r="K120" s="93"/>
      <c r="L120" s="92"/>
      <c r="M120" s="92"/>
      <c r="N120" s="93"/>
      <c r="O120" s="218"/>
      <c r="P120" s="49"/>
      <c r="Q120" s="246" t="str">
        <f>IF(C120="","",'OPĆI DIO'!$C$1)</f>
        <v/>
      </c>
      <c r="R120" s="40" t="str">
        <f t="shared" si="16"/>
        <v/>
      </c>
      <c r="S120" s="40" t="str">
        <f t="shared" si="17"/>
        <v/>
      </c>
      <c r="T120" s="40" t="str">
        <f t="shared" si="18"/>
        <v/>
      </c>
      <c r="U120" s="40" t="str">
        <f t="shared" si="19"/>
        <v/>
      </c>
      <c r="Y120" s="40">
        <v>5122</v>
      </c>
      <c r="Z120" s="40" t="s">
        <v>633</v>
      </c>
      <c r="AB120" s="40" t="str">
        <f t="shared" si="20"/>
        <v>51</v>
      </c>
      <c r="AC120" s="40" t="str">
        <f t="shared" si="21"/>
        <v>512</v>
      </c>
      <c r="AE120" s="90" t="s">
        <v>2055</v>
      </c>
      <c r="AF120" s="40" t="s">
        <v>2056</v>
      </c>
      <c r="AG120" s="40" t="str">
        <f t="shared" si="22"/>
        <v>A679072</v>
      </c>
      <c r="AH120" s="40" t="s">
        <v>3929</v>
      </c>
    </row>
    <row r="121" spans="1:34">
      <c r="A121" s="331"/>
      <c r="B121" s="45" t="str">
        <f t="shared" si="12"/>
        <v/>
      </c>
      <c r="C121" s="333"/>
      <c r="D121" s="45" t="str">
        <f t="shared" si="13"/>
        <v/>
      </c>
      <c r="E121" s="82"/>
      <c r="F121" s="45" t="str">
        <f t="shared" si="14"/>
        <v/>
      </c>
      <c r="G121" s="45" t="str">
        <f t="shared" si="15"/>
        <v/>
      </c>
      <c r="H121" s="224"/>
      <c r="I121" s="224"/>
      <c r="J121" s="224"/>
      <c r="K121" s="93"/>
      <c r="L121" s="92"/>
      <c r="M121" s="92"/>
      <c r="N121" s="93"/>
      <c r="O121" s="218"/>
      <c r="P121" s="49"/>
      <c r="Q121" s="246" t="str">
        <f>IF(C121="","",'OPĆI DIO'!$C$1)</f>
        <v/>
      </c>
      <c r="R121" s="40" t="str">
        <f t="shared" si="16"/>
        <v/>
      </c>
      <c r="S121" s="40" t="str">
        <f t="shared" si="17"/>
        <v/>
      </c>
      <c r="T121" s="40" t="str">
        <f t="shared" si="18"/>
        <v/>
      </c>
      <c r="U121" s="40" t="str">
        <f t="shared" si="19"/>
        <v/>
      </c>
      <c r="Y121" s="40">
        <v>5141</v>
      </c>
      <c r="Z121" s="40" t="s">
        <v>634</v>
      </c>
      <c r="AB121" s="40" t="str">
        <f t="shared" si="20"/>
        <v>51</v>
      </c>
      <c r="AC121" s="40" t="str">
        <f t="shared" si="21"/>
        <v>514</v>
      </c>
      <c r="AE121" s="90" t="s">
        <v>4158</v>
      </c>
      <c r="AF121" s="40" t="s">
        <v>4159</v>
      </c>
      <c r="AG121" s="40" t="str">
        <f t="shared" si="22"/>
        <v>A679072</v>
      </c>
      <c r="AH121" s="40" t="s">
        <v>3929</v>
      </c>
    </row>
    <row r="122" spans="1:34">
      <c r="A122" s="331"/>
      <c r="B122" s="45" t="str">
        <f t="shared" si="12"/>
        <v/>
      </c>
      <c r="C122" s="333"/>
      <c r="D122" s="45" t="str">
        <f t="shared" si="13"/>
        <v/>
      </c>
      <c r="E122" s="82"/>
      <c r="F122" s="45" t="str">
        <f t="shared" si="14"/>
        <v/>
      </c>
      <c r="G122" s="45" t="str">
        <f t="shared" si="15"/>
        <v/>
      </c>
      <c r="H122" s="224"/>
      <c r="I122" s="224"/>
      <c r="J122" s="224"/>
      <c r="K122" s="93"/>
      <c r="L122" s="92"/>
      <c r="M122" s="92"/>
      <c r="N122" s="93"/>
      <c r="O122" s="218"/>
      <c r="P122" s="49"/>
      <c r="Q122" s="246" t="str">
        <f>IF(C122="","",'OPĆI DIO'!$C$1)</f>
        <v/>
      </c>
      <c r="R122" s="40" t="str">
        <f t="shared" si="16"/>
        <v/>
      </c>
      <c r="S122" s="40" t="str">
        <f t="shared" si="17"/>
        <v/>
      </c>
      <c r="T122" s="40" t="str">
        <f t="shared" si="18"/>
        <v/>
      </c>
      <c r="U122" s="40" t="str">
        <f t="shared" si="19"/>
        <v/>
      </c>
      <c r="Y122" s="40">
        <v>5181</v>
      </c>
      <c r="Z122" s="40" t="s">
        <v>635</v>
      </c>
      <c r="AB122" s="40" t="str">
        <f t="shared" si="20"/>
        <v>51</v>
      </c>
      <c r="AC122" s="40" t="str">
        <f t="shared" si="21"/>
        <v>518</v>
      </c>
      <c r="AE122" s="90" t="s">
        <v>4160</v>
      </c>
      <c r="AF122" s="40" t="s">
        <v>4161</v>
      </c>
      <c r="AG122" s="40" t="str">
        <f t="shared" si="22"/>
        <v>A679072</v>
      </c>
      <c r="AH122" s="40" t="s">
        <v>3929</v>
      </c>
    </row>
    <row r="123" spans="1:34">
      <c r="A123" s="331"/>
      <c r="B123" s="45" t="str">
        <f t="shared" si="12"/>
        <v/>
      </c>
      <c r="C123" s="333"/>
      <c r="D123" s="45" t="str">
        <f t="shared" si="13"/>
        <v/>
      </c>
      <c r="E123" s="82"/>
      <c r="F123" s="45" t="str">
        <f t="shared" si="14"/>
        <v/>
      </c>
      <c r="G123" s="45" t="str">
        <f t="shared" si="15"/>
        <v/>
      </c>
      <c r="H123" s="224"/>
      <c r="I123" s="224"/>
      <c r="J123" s="224"/>
      <c r="K123" s="93"/>
      <c r="L123" s="92"/>
      <c r="M123" s="92"/>
      <c r="N123" s="93"/>
      <c r="O123" s="218"/>
      <c r="P123" s="49"/>
      <c r="Q123" s="246" t="str">
        <f>IF(C123="","",'OPĆI DIO'!$C$1)</f>
        <v/>
      </c>
      <c r="R123" s="40" t="str">
        <f t="shared" si="16"/>
        <v/>
      </c>
      <c r="S123" s="40" t="str">
        <f t="shared" si="17"/>
        <v/>
      </c>
      <c r="T123" s="40" t="str">
        <f t="shared" si="18"/>
        <v/>
      </c>
      <c r="U123" s="40" t="str">
        <f t="shared" si="19"/>
        <v/>
      </c>
      <c r="Y123" s="40">
        <v>5183</v>
      </c>
      <c r="Z123" s="40" t="s">
        <v>636</v>
      </c>
      <c r="AB123" s="40" t="str">
        <f t="shared" si="20"/>
        <v>51</v>
      </c>
      <c r="AC123" s="40" t="str">
        <f t="shared" si="21"/>
        <v>518</v>
      </c>
      <c r="AE123" s="90" t="s">
        <v>4162</v>
      </c>
      <c r="AF123" s="40" t="s">
        <v>4163</v>
      </c>
      <c r="AG123" s="40" t="str">
        <f t="shared" si="22"/>
        <v>A679072</v>
      </c>
      <c r="AH123" s="40" t="s">
        <v>3929</v>
      </c>
    </row>
    <row r="124" spans="1:34">
      <c r="A124" s="331"/>
      <c r="B124" s="45" t="str">
        <f t="shared" si="12"/>
        <v/>
      </c>
      <c r="C124" s="333"/>
      <c r="D124" s="45" t="str">
        <f t="shared" si="13"/>
        <v/>
      </c>
      <c r="E124" s="82"/>
      <c r="F124" s="45" t="str">
        <f t="shared" si="14"/>
        <v/>
      </c>
      <c r="G124" s="45" t="str">
        <f t="shared" si="15"/>
        <v/>
      </c>
      <c r="H124" s="224"/>
      <c r="I124" s="224"/>
      <c r="J124" s="224"/>
      <c r="K124" s="93"/>
      <c r="L124" s="92"/>
      <c r="M124" s="92"/>
      <c r="N124" s="93"/>
      <c r="O124" s="218"/>
      <c r="P124" s="49"/>
      <c r="Q124" s="246" t="str">
        <f>IF(C124="","",'OPĆI DIO'!$C$1)</f>
        <v/>
      </c>
      <c r="R124" s="40" t="str">
        <f t="shared" si="16"/>
        <v/>
      </c>
      <c r="S124" s="40" t="str">
        <f t="shared" si="17"/>
        <v/>
      </c>
      <c r="T124" s="40" t="str">
        <f t="shared" si="18"/>
        <v/>
      </c>
      <c r="U124" s="40" t="str">
        <f t="shared" si="19"/>
        <v/>
      </c>
      <c r="Y124" s="40">
        <v>5422</v>
      </c>
      <c r="Z124" s="40" t="s">
        <v>637</v>
      </c>
      <c r="AB124" s="40" t="str">
        <f t="shared" si="20"/>
        <v>54</v>
      </c>
      <c r="AC124" s="40" t="str">
        <f t="shared" si="21"/>
        <v>542</v>
      </c>
      <c r="AE124" s="90" t="s">
        <v>4164</v>
      </c>
      <c r="AF124" s="40" t="s">
        <v>4165</v>
      </c>
      <c r="AG124" s="40" t="str">
        <f t="shared" si="22"/>
        <v>A679072</v>
      </c>
      <c r="AH124" s="40" t="s">
        <v>3929</v>
      </c>
    </row>
    <row r="125" spans="1:34">
      <c r="A125" s="331"/>
      <c r="B125" s="45" t="str">
        <f t="shared" si="12"/>
        <v/>
      </c>
      <c r="C125" s="333"/>
      <c r="D125" s="45" t="str">
        <f t="shared" si="13"/>
        <v/>
      </c>
      <c r="E125" s="82"/>
      <c r="F125" s="45" t="str">
        <f t="shared" si="14"/>
        <v/>
      </c>
      <c r="G125" s="45" t="str">
        <f t="shared" si="15"/>
        <v/>
      </c>
      <c r="H125" s="224"/>
      <c r="I125" s="224"/>
      <c r="J125" s="224"/>
      <c r="K125" s="93"/>
      <c r="L125" s="92"/>
      <c r="M125" s="92"/>
      <c r="N125" s="93"/>
      <c r="O125" s="218"/>
      <c r="P125" s="49"/>
      <c r="Q125" s="246" t="str">
        <f>IF(C125="","",'OPĆI DIO'!$C$1)</f>
        <v/>
      </c>
      <c r="R125" s="40" t="str">
        <f t="shared" si="16"/>
        <v/>
      </c>
      <c r="S125" s="40" t="str">
        <f t="shared" si="17"/>
        <v/>
      </c>
      <c r="T125" s="40" t="str">
        <f t="shared" si="18"/>
        <v/>
      </c>
      <c r="U125" s="40" t="str">
        <f t="shared" si="19"/>
        <v/>
      </c>
      <c r="Y125" s="40">
        <v>5431</v>
      </c>
      <c r="Z125" s="40" t="s">
        <v>257</v>
      </c>
      <c r="AB125" s="40" t="str">
        <f t="shared" si="20"/>
        <v>54</v>
      </c>
      <c r="AC125" s="40" t="str">
        <f t="shared" si="21"/>
        <v>543</v>
      </c>
      <c r="AE125" s="90" t="s">
        <v>4166</v>
      </c>
      <c r="AF125" s="40" t="s">
        <v>4167</v>
      </c>
      <c r="AG125" s="40" t="str">
        <f t="shared" si="22"/>
        <v>A679072</v>
      </c>
      <c r="AH125" s="40" t="s">
        <v>3929</v>
      </c>
    </row>
    <row r="126" spans="1:34">
      <c r="A126" s="331"/>
      <c r="B126" s="45" t="str">
        <f t="shared" si="12"/>
        <v/>
      </c>
      <c r="C126" s="333"/>
      <c r="D126" s="45" t="str">
        <f t="shared" si="13"/>
        <v/>
      </c>
      <c r="E126" s="82"/>
      <c r="F126" s="45" t="str">
        <f t="shared" si="14"/>
        <v/>
      </c>
      <c r="G126" s="45" t="str">
        <f t="shared" si="15"/>
        <v/>
      </c>
      <c r="H126" s="224"/>
      <c r="I126" s="224"/>
      <c r="J126" s="224"/>
      <c r="K126" s="93"/>
      <c r="L126" s="92"/>
      <c r="M126" s="92"/>
      <c r="N126" s="93"/>
      <c r="O126" s="218"/>
      <c r="P126" s="49"/>
      <c r="Q126" s="246" t="str">
        <f>IF(C126="","",'OPĆI DIO'!$C$1)</f>
        <v/>
      </c>
      <c r="R126" s="40" t="str">
        <f t="shared" si="16"/>
        <v/>
      </c>
      <c r="S126" s="40" t="str">
        <f t="shared" si="17"/>
        <v/>
      </c>
      <c r="T126" s="40" t="str">
        <f t="shared" si="18"/>
        <v/>
      </c>
      <c r="U126" s="40" t="str">
        <f t="shared" si="19"/>
        <v/>
      </c>
      <c r="Y126" s="40">
        <v>5443</v>
      </c>
      <c r="Z126" s="40" t="s">
        <v>638</v>
      </c>
      <c r="AB126" s="40" t="str">
        <f t="shared" si="20"/>
        <v>54</v>
      </c>
      <c r="AC126" s="40" t="str">
        <f t="shared" si="21"/>
        <v>544</v>
      </c>
      <c r="AE126" s="90" t="s">
        <v>4168</v>
      </c>
      <c r="AF126" s="40" t="s">
        <v>4169</v>
      </c>
      <c r="AG126" s="40" t="str">
        <f t="shared" si="22"/>
        <v>A679072</v>
      </c>
      <c r="AH126" s="40" t="s">
        <v>3929</v>
      </c>
    </row>
    <row r="127" spans="1:34">
      <c r="A127" s="331"/>
      <c r="B127" s="45" t="str">
        <f t="shared" si="12"/>
        <v/>
      </c>
      <c r="C127" s="333"/>
      <c r="D127" s="45" t="str">
        <f t="shared" si="13"/>
        <v/>
      </c>
      <c r="E127" s="82"/>
      <c r="F127" s="45" t="str">
        <f t="shared" si="14"/>
        <v/>
      </c>
      <c r="G127" s="45" t="str">
        <f t="shared" si="15"/>
        <v/>
      </c>
      <c r="H127" s="224"/>
      <c r="I127" s="224"/>
      <c r="J127" s="224"/>
      <c r="K127" s="93"/>
      <c r="L127" s="92"/>
      <c r="M127" s="92"/>
      <c r="N127" s="93"/>
      <c r="O127" s="218"/>
      <c r="P127" s="49"/>
      <c r="Q127" s="246" t="str">
        <f>IF(C127="","",'OPĆI DIO'!$C$1)</f>
        <v/>
      </c>
      <c r="R127" s="40" t="str">
        <f t="shared" si="16"/>
        <v/>
      </c>
      <c r="S127" s="40" t="str">
        <f t="shared" si="17"/>
        <v/>
      </c>
      <c r="T127" s="40" t="str">
        <f t="shared" si="18"/>
        <v/>
      </c>
      <c r="U127" s="40" t="str">
        <f t="shared" si="19"/>
        <v/>
      </c>
      <c r="Y127" s="40">
        <v>5445</v>
      </c>
      <c r="Z127" s="40" t="s">
        <v>639</v>
      </c>
      <c r="AB127" s="40" t="str">
        <f t="shared" si="20"/>
        <v>54</v>
      </c>
      <c r="AC127" s="40" t="str">
        <f t="shared" si="21"/>
        <v>544</v>
      </c>
      <c r="AE127" s="90" t="s">
        <v>4170</v>
      </c>
      <c r="AF127" s="40" t="s">
        <v>4171</v>
      </c>
      <c r="AG127" s="40" t="str">
        <f t="shared" si="22"/>
        <v>A679072</v>
      </c>
      <c r="AH127" s="40" t="s">
        <v>3929</v>
      </c>
    </row>
    <row r="128" spans="1:34">
      <c r="A128" s="331"/>
      <c r="B128" s="45" t="str">
        <f t="shared" si="12"/>
        <v/>
      </c>
      <c r="C128" s="333"/>
      <c r="D128" s="45" t="str">
        <f t="shared" si="13"/>
        <v/>
      </c>
      <c r="E128" s="82"/>
      <c r="F128" s="45" t="str">
        <f t="shared" si="14"/>
        <v/>
      </c>
      <c r="G128" s="45" t="str">
        <f t="shared" si="15"/>
        <v/>
      </c>
      <c r="H128" s="224"/>
      <c r="I128" s="224"/>
      <c r="J128" s="224"/>
      <c r="K128" s="93"/>
      <c r="L128" s="92"/>
      <c r="M128" s="92"/>
      <c r="N128" s="93"/>
      <c r="O128" s="218"/>
      <c r="P128" s="49"/>
      <c r="Q128" s="246" t="str">
        <f>IF(C128="","",'OPĆI DIO'!$C$1)</f>
        <v/>
      </c>
      <c r="R128" s="40" t="str">
        <f t="shared" si="16"/>
        <v/>
      </c>
      <c r="S128" s="40" t="str">
        <f t="shared" si="17"/>
        <v/>
      </c>
      <c r="T128" s="40" t="str">
        <f t="shared" si="18"/>
        <v/>
      </c>
      <c r="U128" s="40" t="str">
        <f t="shared" si="19"/>
        <v/>
      </c>
      <c r="Y128" s="40">
        <v>5453</v>
      </c>
      <c r="Z128" s="40" t="s">
        <v>640</v>
      </c>
      <c r="AB128" s="40" t="str">
        <f t="shared" si="20"/>
        <v>54</v>
      </c>
      <c r="AC128" s="40" t="str">
        <f t="shared" si="21"/>
        <v>545</v>
      </c>
      <c r="AE128" s="90" t="s">
        <v>4172</v>
      </c>
      <c r="AF128" s="40" t="s">
        <v>4173</v>
      </c>
      <c r="AG128" s="40" t="str">
        <f t="shared" si="22"/>
        <v>A679072</v>
      </c>
      <c r="AH128" s="40" t="s">
        <v>3929</v>
      </c>
    </row>
    <row r="129" spans="1:34">
      <c r="A129" s="331"/>
      <c r="B129" s="45" t="str">
        <f t="shared" si="12"/>
        <v/>
      </c>
      <c r="C129" s="333"/>
      <c r="D129" s="45" t="str">
        <f t="shared" si="13"/>
        <v/>
      </c>
      <c r="E129" s="82"/>
      <c r="F129" s="45" t="str">
        <f t="shared" si="14"/>
        <v/>
      </c>
      <c r="G129" s="45" t="str">
        <f t="shared" si="15"/>
        <v/>
      </c>
      <c r="H129" s="224"/>
      <c r="I129" s="224"/>
      <c r="J129" s="224"/>
      <c r="K129" s="93"/>
      <c r="L129" s="92"/>
      <c r="M129" s="92"/>
      <c r="N129" s="93"/>
      <c r="O129" s="218"/>
      <c r="P129" s="49"/>
      <c r="Q129" s="246" t="str">
        <f>IF(C129="","",'OPĆI DIO'!$C$1)</f>
        <v/>
      </c>
      <c r="R129" s="40" t="str">
        <f t="shared" si="16"/>
        <v/>
      </c>
      <c r="S129" s="40" t="str">
        <f t="shared" si="17"/>
        <v/>
      </c>
      <c r="T129" s="40" t="str">
        <f t="shared" si="18"/>
        <v/>
      </c>
      <c r="U129" s="40" t="str">
        <f t="shared" si="19"/>
        <v/>
      </c>
      <c r="Y129" s="40">
        <v>5472</v>
      </c>
      <c r="Z129" s="40" t="s">
        <v>641</v>
      </c>
      <c r="AB129" s="40" t="str">
        <f t="shared" si="20"/>
        <v>54</v>
      </c>
      <c r="AC129" s="40" t="str">
        <f t="shared" si="21"/>
        <v>547</v>
      </c>
      <c r="AE129" s="90" t="s">
        <v>4174</v>
      </c>
      <c r="AF129" s="40" t="s">
        <v>4175</v>
      </c>
      <c r="AG129" s="40" t="str">
        <f t="shared" si="22"/>
        <v>A679072</v>
      </c>
      <c r="AH129" s="40" t="s">
        <v>3929</v>
      </c>
    </row>
    <row r="130" spans="1:34">
      <c r="A130" s="331"/>
      <c r="B130" s="45" t="str">
        <f t="shared" si="12"/>
        <v/>
      </c>
      <c r="C130" s="333"/>
      <c r="D130" s="45" t="str">
        <f t="shared" si="13"/>
        <v/>
      </c>
      <c r="E130" s="82"/>
      <c r="F130" s="45" t="str">
        <f t="shared" si="14"/>
        <v/>
      </c>
      <c r="G130" s="45" t="str">
        <f t="shared" si="15"/>
        <v/>
      </c>
      <c r="H130" s="224"/>
      <c r="I130" s="224"/>
      <c r="J130" s="224"/>
      <c r="K130" s="93"/>
      <c r="L130" s="92"/>
      <c r="M130" s="92"/>
      <c r="N130" s="93"/>
      <c r="O130" s="218"/>
      <c r="P130" s="49"/>
      <c r="Q130" s="246" t="str">
        <f>IF(C130="","",'OPĆI DIO'!$C$1)</f>
        <v/>
      </c>
      <c r="R130" s="40" t="str">
        <f t="shared" si="16"/>
        <v/>
      </c>
      <c r="S130" s="40" t="str">
        <f t="shared" si="17"/>
        <v/>
      </c>
      <c r="T130" s="40" t="str">
        <f t="shared" si="18"/>
        <v/>
      </c>
      <c r="U130" s="40" t="str">
        <f t="shared" si="19"/>
        <v/>
      </c>
      <c r="AE130" s="90" t="s">
        <v>4176</v>
      </c>
      <c r="AF130" s="40" t="s">
        <v>4177</v>
      </c>
      <c r="AG130" s="40" t="str">
        <f t="shared" si="22"/>
        <v>A679072</v>
      </c>
      <c r="AH130" s="40" t="s">
        <v>3929</v>
      </c>
    </row>
    <row r="131" spans="1:34">
      <c r="A131" s="331"/>
      <c r="B131" s="45" t="str">
        <f t="shared" si="12"/>
        <v/>
      </c>
      <c r="C131" s="333"/>
      <c r="D131" s="45" t="str">
        <f t="shared" si="13"/>
        <v/>
      </c>
      <c r="E131" s="82"/>
      <c r="F131" s="45" t="str">
        <f t="shared" si="14"/>
        <v/>
      </c>
      <c r="G131" s="45" t="str">
        <f t="shared" si="15"/>
        <v/>
      </c>
      <c r="H131" s="224"/>
      <c r="I131" s="224"/>
      <c r="J131" s="224"/>
      <c r="K131" s="93"/>
      <c r="L131" s="92"/>
      <c r="M131" s="92"/>
      <c r="N131" s="93"/>
      <c r="O131" s="218"/>
      <c r="P131" s="49"/>
      <c r="Q131" s="246" t="str">
        <f>IF(C131="","",'OPĆI DIO'!$C$1)</f>
        <v/>
      </c>
      <c r="R131" s="40" t="str">
        <f t="shared" si="16"/>
        <v/>
      </c>
      <c r="S131" s="40" t="str">
        <f t="shared" si="17"/>
        <v/>
      </c>
      <c r="T131" s="40" t="str">
        <f t="shared" si="18"/>
        <v/>
      </c>
      <c r="U131" s="40" t="str">
        <f t="shared" si="19"/>
        <v/>
      </c>
      <c r="AE131" s="90" t="s">
        <v>4178</v>
      </c>
      <c r="AF131" s="40" t="s">
        <v>4179</v>
      </c>
      <c r="AG131" s="40" t="str">
        <f t="shared" si="22"/>
        <v>A679072</v>
      </c>
      <c r="AH131" s="40" t="s">
        <v>3929</v>
      </c>
    </row>
    <row r="132" spans="1:34">
      <c r="A132" s="331"/>
      <c r="B132" s="45" t="str">
        <f t="shared" ref="B132:B195" si="23">IFERROR(VLOOKUP(A132,$V$6:$W$23,2,FALSE),"")</f>
        <v/>
      </c>
      <c r="C132" s="333"/>
      <c r="D132" s="45" t="str">
        <f t="shared" ref="D132:D195" si="24">IFERROR(VLOOKUP(C132,$Y$5:$AA$129,2,FALSE),"")</f>
        <v/>
      </c>
      <c r="E132" s="82"/>
      <c r="F132" s="45" t="str">
        <f t="shared" ref="F132:F195" si="25">IFERROR(VLOOKUP(E132,$AE$6:$AF$1090,2,FALSE),"")</f>
        <v/>
      </c>
      <c r="G132" s="45" t="str">
        <f t="shared" ref="G132:G195" si="26">IFERROR(VLOOKUP(E132,$AE$6:$AH$1090,4,FALSE),"")</f>
        <v/>
      </c>
      <c r="H132" s="224"/>
      <c r="I132" s="224"/>
      <c r="J132" s="224"/>
      <c r="K132" s="93"/>
      <c r="L132" s="92"/>
      <c r="M132" s="92"/>
      <c r="N132" s="93"/>
      <c r="O132" s="218"/>
      <c r="P132" s="49"/>
      <c r="Q132" s="246" t="str">
        <f>IF(C132="","",'OPĆI DIO'!$C$1)</f>
        <v/>
      </c>
      <c r="R132" s="40" t="str">
        <f t="shared" ref="R132:R195" si="27">LEFT(C132,3)</f>
        <v/>
      </c>
      <c r="S132" s="40" t="str">
        <f t="shared" ref="S132:S195" si="28">LEFT(C132,2)</f>
        <v/>
      </c>
      <c r="T132" s="40" t="str">
        <f t="shared" ref="T132:T195" si="29">MID(G132,2,2)</f>
        <v/>
      </c>
      <c r="U132" s="40" t="str">
        <f t="shared" ref="U132:U195" si="30">LEFT(C132,1)</f>
        <v/>
      </c>
      <c r="AE132" s="90" t="s">
        <v>4180</v>
      </c>
      <c r="AF132" s="40" t="s">
        <v>4181</v>
      </c>
      <c r="AG132" s="40" t="str">
        <f t="shared" si="22"/>
        <v>A679072</v>
      </c>
      <c r="AH132" s="40" t="s">
        <v>3929</v>
      </c>
    </row>
    <row r="133" spans="1:34">
      <c r="A133" s="331"/>
      <c r="B133" s="45" t="str">
        <f t="shared" si="23"/>
        <v/>
      </c>
      <c r="C133" s="333"/>
      <c r="D133" s="45" t="str">
        <f t="shared" si="24"/>
        <v/>
      </c>
      <c r="E133" s="82"/>
      <c r="F133" s="45" t="str">
        <f t="shared" si="25"/>
        <v/>
      </c>
      <c r="G133" s="45" t="str">
        <f t="shared" si="26"/>
        <v/>
      </c>
      <c r="H133" s="224"/>
      <c r="I133" s="224"/>
      <c r="J133" s="224"/>
      <c r="K133" s="93"/>
      <c r="L133" s="92"/>
      <c r="M133" s="92"/>
      <c r="N133" s="93"/>
      <c r="O133" s="218"/>
      <c r="P133" s="49"/>
      <c r="Q133" s="246" t="str">
        <f>IF(C133="","",'OPĆI DIO'!$C$1)</f>
        <v/>
      </c>
      <c r="R133" s="40" t="str">
        <f t="shared" si="27"/>
        <v/>
      </c>
      <c r="S133" s="40" t="str">
        <f t="shared" si="28"/>
        <v/>
      </c>
      <c r="T133" s="40" t="str">
        <f t="shared" si="29"/>
        <v/>
      </c>
      <c r="U133" s="40" t="str">
        <f t="shared" si="30"/>
        <v/>
      </c>
      <c r="AE133" s="90" t="s">
        <v>4182</v>
      </c>
      <c r="AF133" s="40" t="s">
        <v>4183</v>
      </c>
      <c r="AG133" s="40" t="str">
        <f t="shared" si="22"/>
        <v>A679072</v>
      </c>
      <c r="AH133" s="40" t="s">
        <v>3929</v>
      </c>
    </row>
    <row r="134" spans="1:34">
      <c r="A134" s="331"/>
      <c r="B134" s="45" t="str">
        <f t="shared" si="23"/>
        <v/>
      </c>
      <c r="C134" s="333"/>
      <c r="D134" s="45" t="str">
        <f t="shared" si="24"/>
        <v/>
      </c>
      <c r="E134" s="82"/>
      <c r="F134" s="45" t="str">
        <f t="shared" si="25"/>
        <v/>
      </c>
      <c r="G134" s="45" t="str">
        <f t="shared" si="26"/>
        <v/>
      </c>
      <c r="H134" s="224"/>
      <c r="I134" s="224"/>
      <c r="J134" s="224"/>
      <c r="K134" s="93"/>
      <c r="L134" s="92"/>
      <c r="M134" s="92"/>
      <c r="N134" s="93"/>
      <c r="O134" s="218"/>
      <c r="P134" s="49"/>
      <c r="Q134" s="246" t="str">
        <f>IF(C134="","",'OPĆI DIO'!$C$1)</f>
        <v/>
      </c>
      <c r="R134" s="40" t="str">
        <f t="shared" si="27"/>
        <v/>
      </c>
      <c r="S134" s="40" t="str">
        <f t="shared" si="28"/>
        <v/>
      </c>
      <c r="T134" s="40" t="str">
        <f t="shared" si="29"/>
        <v/>
      </c>
      <c r="U134" s="40" t="str">
        <f t="shared" si="30"/>
        <v/>
      </c>
      <c r="AE134" s="90" t="s">
        <v>4184</v>
      </c>
      <c r="AF134" s="40" t="s">
        <v>4185</v>
      </c>
      <c r="AG134" s="40" t="str">
        <f t="shared" si="22"/>
        <v>A679072</v>
      </c>
      <c r="AH134" s="40" t="s">
        <v>3929</v>
      </c>
    </row>
    <row r="135" spans="1:34">
      <c r="A135" s="331"/>
      <c r="B135" s="45" t="str">
        <f t="shared" si="23"/>
        <v/>
      </c>
      <c r="C135" s="333"/>
      <c r="D135" s="45" t="str">
        <f t="shared" si="24"/>
        <v/>
      </c>
      <c r="E135" s="82"/>
      <c r="F135" s="45" t="str">
        <f t="shared" si="25"/>
        <v/>
      </c>
      <c r="G135" s="45" t="str">
        <f t="shared" si="26"/>
        <v/>
      </c>
      <c r="H135" s="224"/>
      <c r="I135" s="224"/>
      <c r="J135" s="224"/>
      <c r="K135" s="93"/>
      <c r="L135" s="92"/>
      <c r="M135" s="92"/>
      <c r="N135" s="93"/>
      <c r="O135" s="218"/>
      <c r="P135" s="49"/>
      <c r="Q135" s="246" t="str">
        <f>IF(C135="","",'OPĆI DIO'!$C$1)</f>
        <v/>
      </c>
      <c r="R135" s="40" t="str">
        <f t="shared" si="27"/>
        <v/>
      </c>
      <c r="S135" s="40" t="str">
        <f t="shared" si="28"/>
        <v/>
      </c>
      <c r="T135" s="40" t="str">
        <f t="shared" si="29"/>
        <v/>
      </c>
      <c r="U135" s="40" t="str">
        <f t="shared" si="30"/>
        <v/>
      </c>
      <c r="AE135" s="90" t="s">
        <v>4186</v>
      </c>
      <c r="AF135" s="40" t="s">
        <v>4187</v>
      </c>
      <c r="AG135" s="40" t="str">
        <f t="shared" si="22"/>
        <v>A679072</v>
      </c>
      <c r="AH135" s="40" t="s">
        <v>3929</v>
      </c>
    </row>
    <row r="136" spans="1:34">
      <c r="A136" s="50"/>
      <c r="B136" s="45" t="str">
        <f t="shared" si="23"/>
        <v/>
      </c>
      <c r="C136" s="333"/>
      <c r="D136" s="45" t="str">
        <f t="shared" si="24"/>
        <v/>
      </c>
      <c r="E136" s="82"/>
      <c r="F136" s="45" t="str">
        <f t="shared" si="25"/>
        <v/>
      </c>
      <c r="G136" s="45" t="str">
        <f t="shared" si="26"/>
        <v/>
      </c>
      <c r="H136" s="224"/>
      <c r="I136" s="224"/>
      <c r="J136" s="224"/>
      <c r="K136" s="93"/>
      <c r="L136" s="92"/>
      <c r="M136" s="92"/>
      <c r="N136" s="93"/>
      <c r="O136" s="218"/>
      <c r="P136" s="49"/>
      <c r="Q136" s="246" t="str">
        <f>IF(C136="","",'OPĆI DIO'!$C$1)</f>
        <v/>
      </c>
      <c r="R136" s="40" t="str">
        <f t="shared" si="27"/>
        <v/>
      </c>
      <c r="S136" s="40" t="str">
        <f t="shared" si="28"/>
        <v/>
      </c>
      <c r="T136" s="40" t="str">
        <f t="shared" si="29"/>
        <v/>
      </c>
      <c r="U136" s="40" t="str">
        <f t="shared" si="30"/>
        <v/>
      </c>
      <c r="AE136" s="90" t="s">
        <v>4188</v>
      </c>
      <c r="AF136" s="40" t="s">
        <v>4189</v>
      </c>
      <c r="AG136" s="40" t="str">
        <f t="shared" ref="AG136:AG199" si="31">LEFT(AE136,7)</f>
        <v>A679072</v>
      </c>
      <c r="AH136" s="40" t="s">
        <v>3929</v>
      </c>
    </row>
    <row r="137" spans="1:34">
      <c r="A137" s="50"/>
      <c r="B137" s="45" t="str">
        <f t="shared" si="23"/>
        <v/>
      </c>
      <c r="C137" s="333"/>
      <c r="D137" s="45" t="str">
        <f t="shared" si="24"/>
        <v/>
      </c>
      <c r="E137" s="82"/>
      <c r="F137" s="45" t="str">
        <f t="shared" si="25"/>
        <v/>
      </c>
      <c r="G137" s="45" t="str">
        <f t="shared" si="26"/>
        <v/>
      </c>
      <c r="H137" s="224"/>
      <c r="I137" s="224"/>
      <c r="J137" s="224"/>
      <c r="K137" s="93"/>
      <c r="L137" s="92"/>
      <c r="M137" s="92"/>
      <c r="N137" s="93"/>
      <c r="O137" s="218"/>
      <c r="P137" s="49"/>
      <c r="Q137" s="246" t="str">
        <f>IF(C137="","",'OPĆI DIO'!$C$1)</f>
        <v/>
      </c>
      <c r="R137" s="40" t="str">
        <f t="shared" si="27"/>
        <v/>
      </c>
      <c r="S137" s="40" t="str">
        <f t="shared" si="28"/>
        <v/>
      </c>
      <c r="T137" s="40" t="str">
        <f t="shared" si="29"/>
        <v/>
      </c>
      <c r="U137" s="40" t="str">
        <f t="shared" si="30"/>
        <v/>
      </c>
      <c r="AE137" s="90" t="s">
        <v>4190</v>
      </c>
      <c r="AF137" s="40" t="s">
        <v>4191</v>
      </c>
      <c r="AG137" s="40" t="str">
        <f t="shared" si="31"/>
        <v>A679072</v>
      </c>
      <c r="AH137" s="40" t="s">
        <v>3929</v>
      </c>
    </row>
    <row r="138" spans="1:34">
      <c r="A138" s="50"/>
      <c r="B138" s="45" t="str">
        <f t="shared" si="23"/>
        <v/>
      </c>
      <c r="C138" s="333"/>
      <c r="D138" s="45" t="str">
        <f t="shared" si="24"/>
        <v/>
      </c>
      <c r="E138" s="82"/>
      <c r="F138" s="45" t="str">
        <f t="shared" si="25"/>
        <v/>
      </c>
      <c r="G138" s="45" t="str">
        <f t="shared" si="26"/>
        <v/>
      </c>
      <c r="H138" s="224"/>
      <c r="I138" s="224"/>
      <c r="J138" s="224"/>
      <c r="K138" s="93"/>
      <c r="L138" s="92"/>
      <c r="M138" s="92"/>
      <c r="N138" s="93"/>
      <c r="O138" s="218"/>
      <c r="P138" s="49"/>
      <c r="Q138" s="246" t="str">
        <f>IF(C138="","",'OPĆI DIO'!$C$1)</f>
        <v/>
      </c>
      <c r="R138" s="40" t="str">
        <f t="shared" si="27"/>
        <v/>
      </c>
      <c r="S138" s="40" t="str">
        <f t="shared" si="28"/>
        <v/>
      </c>
      <c r="T138" s="40" t="str">
        <f t="shared" si="29"/>
        <v/>
      </c>
      <c r="U138" s="40" t="str">
        <f t="shared" si="30"/>
        <v/>
      </c>
      <c r="AE138" s="90" t="s">
        <v>4192</v>
      </c>
      <c r="AF138" s="40" t="s">
        <v>4193</v>
      </c>
      <c r="AG138" s="40" t="str">
        <f t="shared" si="31"/>
        <v>A679072</v>
      </c>
      <c r="AH138" s="40" t="s">
        <v>3929</v>
      </c>
    </row>
    <row r="139" spans="1:34">
      <c r="A139" s="50"/>
      <c r="B139" s="45" t="str">
        <f t="shared" si="23"/>
        <v/>
      </c>
      <c r="C139" s="333"/>
      <c r="D139" s="45" t="str">
        <f t="shared" si="24"/>
        <v/>
      </c>
      <c r="E139" s="82"/>
      <c r="F139" s="45" t="str">
        <f t="shared" si="25"/>
        <v/>
      </c>
      <c r="G139" s="45" t="str">
        <f t="shared" si="26"/>
        <v/>
      </c>
      <c r="H139" s="224"/>
      <c r="I139" s="224"/>
      <c r="J139" s="224"/>
      <c r="K139" s="93"/>
      <c r="L139" s="92"/>
      <c r="M139" s="92"/>
      <c r="N139" s="93"/>
      <c r="O139" s="218"/>
      <c r="P139" s="49"/>
      <c r="Q139" s="246" t="str">
        <f>IF(C139="","",'OPĆI DIO'!$C$1)</f>
        <v/>
      </c>
      <c r="R139" s="40" t="str">
        <f t="shared" si="27"/>
        <v/>
      </c>
      <c r="S139" s="40" t="str">
        <f t="shared" si="28"/>
        <v/>
      </c>
      <c r="T139" s="40" t="str">
        <f t="shared" si="29"/>
        <v/>
      </c>
      <c r="U139" s="40" t="str">
        <f t="shared" si="30"/>
        <v/>
      </c>
      <c r="AE139" s="90" t="s">
        <v>4194</v>
      </c>
      <c r="AF139" s="40" t="s">
        <v>4195</v>
      </c>
      <c r="AG139" s="40" t="str">
        <f t="shared" si="31"/>
        <v>A679072</v>
      </c>
      <c r="AH139" s="40" t="s">
        <v>3929</v>
      </c>
    </row>
    <row r="140" spans="1:34">
      <c r="A140" s="50"/>
      <c r="B140" s="45" t="str">
        <f t="shared" si="23"/>
        <v/>
      </c>
      <c r="C140" s="333"/>
      <c r="D140" s="45" t="str">
        <f t="shared" si="24"/>
        <v/>
      </c>
      <c r="E140" s="82"/>
      <c r="F140" s="45" t="str">
        <f t="shared" si="25"/>
        <v/>
      </c>
      <c r="G140" s="45" t="str">
        <f t="shared" si="26"/>
        <v/>
      </c>
      <c r="H140" s="224"/>
      <c r="I140" s="224"/>
      <c r="J140" s="224"/>
      <c r="K140" s="93"/>
      <c r="L140" s="92"/>
      <c r="M140" s="92"/>
      <c r="N140" s="93"/>
      <c r="O140" s="218"/>
      <c r="P140" s="49"/>
      <c r="Q140" s="246" t="str">
        <f>IF(C140="","",'OPĆI DIO'!$C$1)</f>
        <v/>
      </c>
      <c r="R140" s="40" t="str">
        <f t="shared" si="27"/>
        <v/>
      </c>
      <c r="S140" s="40" t="str">
        <f t="shared" si="28"/>
        <v/>
      </c>
      <c r="T140" s="40" t="str">
        <f t="shared" si="29"/>
        <v/>
      </c>
      <c r="U140" s="40" t="str">
        <f t="shared" si="30"/>
        <v/>
      </c>
      <c r="AE140" s="90" t="s">
        <v>4196</v>
      </c>
      <c r="AF140" s="40" t="s">
        <v>4197</v>
      </c>
      <c r="AG140" s="40" t="str">
        <f t="shared" si="31"/>
        <v>A679072</v>
      </c>
      <c r="AH140" s="40" t="s">
        <v>3929</v>
      </c>
    </row>
    <row r="141" spans="1:34">
      <c r="A141" s="50"/>
      <c r="B141" s="45" t="str">
        <f t="shared" si="23"/>
        <v/>
      </c>
      <c r="C141" s="333"/>
      <c r="D141" s="45" t="str">
        <f t="shared" si="24"/>
        <v/>
      </c>
      <c r="E141" s="82"/>
      <c r="F141" s="45" t="str">
        <f t="shared" si="25"/>
        <v/>
      </c>
      <c r="G141" s="45" t="str">
        <f t="shared" si="26"/>
        <v/>
      </c>
      <c r="H141" s="224"/>
      <c r="I141" s="224"/>
      <c r="J141" s="224"/>
      <c r="K141" s="93"/>
      <c r="L141" s="92"/>
      <c r="M141" s="92"/>
      <c r="N141" s="93"/>
      <c r="O141" s="218"/>
      <c r="P141" s="49"/>
      <c r="Q141" s="246" t="str">
        <f>IF(C141="","",'OPĆI DIO'!$C$1)</f>
        <v/>
      </c>
      <c r="R141" s="40" t="str">
        <f t="shared" si="27"/>
        <v/>
      </c>
      <c r="S141" s="40" t="str">
        <f t="shared" si="28"/>
        <v/>
      </c>
      <c r="T141" s="40" t="str">
        <f t="shared" si="29"/>
        <v/>
      </c>
      <c r="U141" s="40" t="str">
        <f t="shared" si="30"/>
        <v/>
      </c>
      <c r="AE141" s="90" t="s">
        <v>4198</v>
      </c>
      <c r="AF141" s="40" t="s">
        <v>4199</v>
      </c>
      <c r="AG141" s="40" t="str">
        <f t="shared" si="31"/>
        <v>A679072</v>
      </c>
      <c r="AH141" s="40" t="s">
        <v>3929</v>
      </c>
    </row>
    <row r="142" spans="1:34">
      <c r="A142" s="50"/>
      <c r="B142" s="45" t="str">
        <f t="shared" si="23"/>
        <v/>
      </c>
      <c r="C142" s="333"/>
      <c r="D142" s="45" t="str">
        <f t="shared" si="24"/>
        <v/>
      </c>
      <c r="E142" s="82"/>
      <c r="F142" s="45" t="str">
        <f t="shared" si="25"/>
        <v/>
      </c>
      <c r="G142" s="45" t="str">
        <f t="shared" si="26"/>
        <v/>
      </c>
      <c r="H142" s="224"/>
      <c r="I142" s="224"/>
      <c r="J142" s="224"/>
      <c r="K142" s="93"/>
      <c r="L142" s="92"/>
      <c r="M142" s="92"/>
      <c r="N142" s="93"/>
      <c r="O142" s="218"/>
      <c r="P142" s="49"/>
      <c r="Q142" s="246" t="str">
        <f>IF(C142="","",'OPĆI DIO'!$C$1)</f>
        <v/>
      </c>
      <c r="R142" s="40" t="str">
        <f t="shared" si="27"/>
        <v/>
      </c>
      <c r="S142" s="40" t="str">
        <f t="shared" si="28"/>
        <v/>
      </c>
      <c r="T142" s="40" t="str">
        <f t="shared" si="29"/>
        <v/>
      </c>
      <c r="U142" s="40" t="str">
        <f t="shared" si="30"/>
        <v/>
      </c>
      <c r="AE142" s="90" t="s">
        <v>4200</v>
      </c>
      <c r="AF142" s="40" t="s">
        <v>4201</v>
      </c>
      <c r="AG142" s="40" t="str">
        <f t="shared" si="31"/>
        <v>A679072</v>
      </c>
      <c r="AH142" s="40" t="s">
        <v>3929</v>
      </c>
    </row>
    <row r="143" spans="1:34">
      <c r="A143" s="50"/>
      <c r="B143" s="45" t="str">
        <f t="shared" si="23"/>
        <v/>
      </c>
      <c r="C143" s="333"/>
      <c r="D143" s="45" t="str">
        <f t="shared" si="24"/>
        <v/>
      </c>
      <c r="E143" s="82"/>
      <c r="F143" s="45" t="str">
        <f t="shared" si="25"/>
        <v/>
      </c>
      <c r="G143" s="45" t="str">
        <f t="shared" si="26"/>
        <v/>
      </c>
      <c r="H143" s="224"/>
      <c r="I143" s="224"/>
      <c r="J143" s="224"/>
      <c r="K143" s="93"/>
      <c r="L143" s="92"/>
      <c r="M143" s="92"/>
      <c r="N143" s="93"/>
      <c r="O143" s="218"/>
      <c r="P143" s="49"/>
      <c r="Q143" s="246" t="str">
        <f>IF(C143="","",'OPĆI DIO'!$C$1)</f>
        <v/>
      </c>
      <c r="R143" s="40" t="str">
        <f t="shared" si="27"/>
        <v/>
      </c>
      <c r="S143" s="40" t="str">
        <f t="shared" si="28"/>
        <v/>
      </c>
      <c r="T143" s="40" t="str">
        <f t="shared" si="29"/>
        <v/>
      </c>
      <c r="U143" s="40" t="str">
        <f t="shared" si="30"/>
        <v/>
      </c>
      <c r="AE143" s="90" t="s">
        <v>4202</v>
      </c>
      <c r="AF143" s="40" t="s">
        <v>4203</v>
      </c>
      <c r="AG143" s="40" t="str">
        <f t="shared" si="31"/>
        <v>A679072</v>
      </c>
      <c r="AH143" s="40" t="s">
        <v>3929</v>
      </c>
    </row>
    <row r="144" spans="1:34">
      <c r="A144" s="50"/>
      <c r="B144" s="45" t="str">
        <f t="shared" si="23"/>
        <v/>
      </c>
      <c r="C144" s="333"/>
      <c r="D144" s="45" t="str">
        <f t="shared" si="24"/>
        <v/>
      </c>
      <c r="E144" s="82"/>
      <c r="F144" s="45" t="str">
        <f t="shared" si="25"/>
        <v/>
      </c>
      <c r="G144" s="45" t="str">
        <f t="shared" si="26"/>
        <v/>
      </c>
      <c r="H144" s="224"/>
      <c r="I144" s="224"/>
      <c r="J144" s="224"/>
      <c r="K144" s="93"/>
      <c r="L144" s="92"/>
      <c r="M144" s="92"/>
      <c r="N144" s="93"/>
      <c r="O144" s="218"/>
      <c r="P144" s="49"/>
      <c r="Q144" s="246" t="str">
        <f>IF(C144="","",'OPĆI DIO'!$C$1)</f>
        <v/>
      </c>
      <c r="R144" s="40" t="str">
        <f t="shared" si="27"/>
        <v/>
      </c>
      <c r="S144" s="40" t="str">
        <f t="shared" si="28"/>
        <v/>
      </c>
      <c r="T144" s="40" t="str">
        <f t="shared" si="29"/>
        <v/>
      </c>
      <c r="U144" s="40" t="str">
        <f t="shared" si="30"/>
        <v/>
      </c>
      <c r="AE144" s="90" t="s">
        <v>4204</v>
      </c>
      <c r="AF144" s="40" t="s">
        <v>4205</v>
      </c>
      <c r="AG144" s="40" t="str">
        <f t="shared" si="31"/>
        <v>A679072</v>
      </c>
      <c r="AH144" s="40" t="s">
        <v>3929</v>
      </c>
    </row>
    <row r="145" spans="1:34">
      <c r="A145" s="50"/>
      <c r="B145" s="45" t="str">
        <f t="shared" si="23"/>
        <v/>
      </c>
      <c r="C145" s="333"/>
      <c r="D145" s="45" t="str">
        <f t="shared" si="24"/>
        <v/>
      </c>
      <c r="E145" s="82"/>
      <c r="F145" s="45" t="str">
        <f t="shared" si="25"/>
        <v/>
      </c>
      <c r="G145" s="45" t="str">
        <f t="shared" si="26"/>
        <v/>
      </c>
      <c r="H145" s="224"/>
      <c r="I145" s="224"/>
      <c r="J145" s="224"/>
      <c r="K145" s="93"/>
      <c r="L145" s="92"/>
      <c r="M145" s="92"/>
      <c r="N145" s="93"/>
      <c r="O145" s="218"/>
      <c r="P145" s="49"/>
      <c r="Q145" s="246" t="str">
        <f>IF(C145="","",'OPĆI DIO'!$C$1)</f>
        <v/>
      </c>
      <c r="R145" s="40" t="str">
        <f t="shared" si="27"/>
        <v/>
      </c>
      <c r="S145" s="40" t="str">
        <f t="shared" si="28"/>
        <v/>
      </c>
      <c r="T145" s="40" t="str">
        <f t="shared" si="29"/>
        <v/>
      </c>
      <c r="U145" s="40" t="str">
        <f t="shared" si="30"/>
        <v/>
      </c>
      <c r="AE145" s="90" t="s">
        <v>4206</v>
      </c>
      <c r="AF145" s="40" t="s">
        <v>4207</v>
      </c>
      <c r="AG145" s="40" t="str">
        <f t="shared" si="31"/>
        <v>A679072</v>
      </c>
      <c r="AH145" s="40" t="s">
        <v>3929</v>
      </c>
    </row>
    <row r="146" spans="1:34">
      <c r="A146" s="50"/>
      <c r="B146" s="45" t="str">
        <f t="shared" si="23"/>
        <v/>
      </c>
      <c r="C146" s="333"/>
      <c r="D146" s="45" t="str">
        <f t="shared" si="24"/>
        <v/>
      </c>
      <c r="E146" s="82"/>
      <c r="F146" s="45" t="str">
        <f t="shared" si="25"/>
        <v/>
      </c>
      <c r="G146" s="45" t="str">
        <f t="shared" si="26"/>
        <v/>
      </c>
      <c r="H146" s="224"/>
      <c r="I146" s="224"/>
      <c r="J146" s="224"/>
      <c r="K146" s="93"/>
      <c r="L146" s="92"/>
      <c r="M146" s="92"/>
      <c r="N146" s="93"/>
      <c r="O146" s="218"/>
      <c r="P146" s="49"/>
      <c r="Q146" s="246" t="str">
        <f>IF(C146="","",'OPĆI DIO'!$C$1)</f>
        <v/>
      </c>
      <c r="R146" s="40" t="str">
        <f t="shared" si="27"/>
        <v/>
      </c>
      <c r="S146" s="40" t="str">
        <f t="shared" si="28"/>
        <v/>
      </c>
      <c r="T146" s="40" t="str">
        <f t="shared" si="29"/>
        <v/>
      </c>
      <c r="U146" s="40" t="str">
        <f t="shared" si="30"/>
        <v/>
      </c>
      <c r="AE146" s="90" t="s">
        <v>4208</v>
      </c>
      <c r="AF146" s="40" t="s">
        <v>4209</v>
      </c>
      <c r="AG146" s="40" t="str">
        <f t="shared" si="31"/>
        <v>A679072</v>
      </c>
      <c r="AH146" s="40" t="s">
        <v>3929</v>
      </c>
    </row>
    <row r="147" spans="1:34">
      <c r="A147" s="50"/>
      <c r="B147" s="45" t="str">
        <f t="shared" si="23"/>
        <v/>
      </c>
      <c r="C147" s="333"/>
      <c r="D147" s="45" t="str">
        <f t="shared" si="24"/>
        <v/>
      </c>
      <c r="E147" s="82"/>
      <c r="F147" s="45" t="str">
        <f t="shared" si="25"/>
        <v/>
      </c>
      <c r="G147" s="45" t="str">
        <f t="shared" si="26"/>
        <v/>
      </c>
      <c r="H147" s="224"/>
      <c r="I147" s="224"/>
      <c r="J147" s="224"/>
      <c r="K147" s="93"/>
      <c r="L147" s="92"/>
      <c r="M147" s="92"/>
      <c r="N147" s="93"/>
      <c r="O147" s="218"/>
      <c r="P147" s="49"/>
      <c r="Q147" s="246" t="str">
        <f>IF(C147="","",'OPĆI DIO'!$C$1)</f>
        <v/>
      </c>
      <c r="R147" s="40" t="str">
        <f t="shared" si="27"/>
        <v/>
      </c>
      <c r="S147" s="40" t="str">
        <f t="shared" si="28"/>
        <v/>
      </c>
      <c r="T147" s="40" t="str">
        <f t="shared" si="29"/>
        <v/>
      </c>
      <c r="U147" s="40" t="str">
        <f t="shared" si="30"/>
        <v/>
      </c>
      <c r="AE147" s="90" t="s">
        <v>4210</v>
      </c>
      <c r="AF147" s="40" t="s">
        <v>4211</v>
      </c>
      <c r="AG147" s="40" t="str">
        <f t="shared" si="31"/>
        <v>A679072</v>
      </c>
      <c r="AH147" s="40" t="s">
        <v>3929</v>
      </c>
    </row>
    <row r="148" spans="1:34">
      <c r="A148" s="50"/>
      <c r="B148" s="45" t="str">
        <f t="shared" si="23"/>
        <v/>
      </c>
      <c r="C148" s="333"/>
      <c r="D148" s="45" t="str">
        <f t="shared" si="24"/>
        <v/>
      </c>
      <c r="E148" s="82"/>
      <c r="F148" s="45" t="str">
        <f t="shared" si="25"/>
        <v/>
      </c>
      <c r="G148" s="45" t="str">
        <f t="shared" si="26"/>
        <v/>
      </c>
      <c r="H148" s="224"/>
      <c r="I148" s="224"/>
      <c r="J148" s="224"/>
      <c r="K148" s="93"/>
      <c r="L148" s="92"/>
      <c r="M148" s="92"/>
      <c r="N148" s="93"/>
      <c r="O148" s="218"/>
      <c r="P148" s="49"/>
      <c r="Q148" s="246" t="str">
        <f>IF(C148="","",'OPĆI DIO'!$C$1)</f>
        <v/>
      </c>
      <c r="R148" s="40" t="str">
        <f t="shared" si="27"/>
        <v/>
      </c>
      <c r="S148" s="40" t="str">
        <f t="shared" si="28"/>
        <v/>
      </c>
      <c r="T148" s="40" t="str">
        <f t="shared" si="29"/>
        <v/>
      </c>
      <c r="U148" s="40" t="str">
        <f t="shared" si="30"/>
        <v/>
      </c>
      <c r="AE148" s="90" t="s">
        <v>4212</v>
      </c>
      <c r="AF148" s="40" t="s">
        <v>4213</v>
      </c>
      <c r="AG148" s="40" t="str">
        <f t="shared" si="31"/>
        <v>A679072</v>
      </c>
      <c r="AH148" s="40" t="s">
        <v>3929</v>
      </c>
    </row>
    <row r="149" spans="1:34">
      <c r="A149" s="50"/>
      <c r="B149" s="45" t="str">
        <f t="shared" si="23"/>
        <v/>
      </c>
      <c r="C149" s="333"/>
      <c r="D149" s="45" t="str">
        <f t="shared" si="24"/>
        <v/>
      </c>
      <c r="E149" s="82"/>
      <c r="F149" s="45" t="str">
        <f t="shared" si="25"/>
        <v/>
      </c>
      <c r="G149" s="45" t="str">
        <f t="shared" si="26"/>
        <v/>
      </c>
      <c r="H149" s="224"/>
      <c r="I149" s="224"/>
      <c r="J149" s="224"/>
      <c r="K149" s="93"/>
      <c r="L149" s="92"/>
      <c r="M149" s="92"/>
      <c r="N149" s="93"/>
      <c r="O149" s="218"/>
      <c r="P149" s="49"/>
      <c r="Q149" s="246" t="str">
        <f>IF(C149="","",'OPĆI DIO'!$C$1)</f>
        <v/>
      </c>
      <c r="R149" s="40" t="str">
        <f t="shared" si="27"/>
        <v/>
      </c>
      <c r="S149" s="40" t="str">
        <f t="shared" si="28"/>
        <v/>
      </c>
      <c r="T149" s="40" t="str">
        <f t="shared" si="29"/>
        <v/>
      </c>
      <c r="U149" s="40" t="str">
        <f t="shared" si="30"/>
        <v/>
      </c>
      <c r="AE149" s="90" t="s">
        <v>4214</v>
      </c>
      <c r="AF149" s="40" t="s">
        <v>4215</v>
      </c>
      <c r="AG149" s="40" t="str">
        <f t="shared" si="31"/>
        <v>A679072</v>
      </c>
      <c r="AH149" s="40" t="s">
        <v>3929</v>
      </c>
    </row>
    <row r="150" spans="1:34">
      <c r="A150" s="50"/>
      <c r="B150" s="45" t="str">
        <f t="shared" si="23"/>
        <v/>
      </c>
      <c r="C150" s="333"/>
      <c r="D150" s="45" t="str">
        <f t="shared" si="24"/>
        <v/>
      </c>
      <c r="E150" s="82"/>
      <c r="F150" s="45" t="str">
        <f t="shared" si="25"/>
        <v/>
      </c>
      <c r="G150" s="45" t="str">
        <f t="shared" si="26"/>
        <v/>
      </c>
      <c r="H150" s="224"/>
      <c r="I150" s="224"/>
      <c r="J150" s="224"/>
      <c r="K150" s="93"/>
      <c r="L150" s="92"/>
      <c r="M150" s="92"/>
      <c r="N150" s="93"/>
      <c r="O150" s="218"/>
      <c r="P150" s="49"/>
      <c r="Q150" s="246" t="str">
        <f>IF(C150="","",'OPĆI DIO'!$C$1)</f>
        <v/>
      </c>
      <c r="R150" s="40" t="str">
        <f t="shared" si="27"/>
        <v/>
      </c>
      <c r="S150" s="40" t="str">
        <f t="shared" si="28"/>
        <v/>
      </c>
      <c r="T150" s="40" t="str">
        <f t="shared" si="29"/>
        <v/>
      </c>
      <c r="U150" s="40" t="str">
        <f t="shared" si="30"/>
        <v/>
      </c>
      <c r="AE150" s="90" t="s">
        <v>4216</v>
      </c>
      <c r="AF150" s="40" t="s">
        <v>4217</v>
      </c>
      <c r="AG150" s="40" t="str">
        <f t="shared" si="31"/>
        <v>A679072</v>
      </c>
      <c r="AH150" s="40" t="s">
        <v>3929</v>
      </c>
    </row>
    <row r="151" spans="1:34">
      <c r="A151" s="50"/>
      <c r="B151" s="45" t="str">
        <f t="shared" si="23"/>
        <v/>
      </c>
      <c r="C151" s="333"/>
      <c r="D151" s="45" t="str">
        <f t="shared" si="24"/>
        <v/>
      </c>
      <c r="E151" s="82"/>
      <c r="F151" s="45" t="str">
        <f t="shared" si="25"/>
        <v/>
      </c>
      <c r="G151" s="45" t="str">
        <f t="shared" si="26"/>
        <v/>
      </c>
      <c r="H151" s="224"/>
      <c r="I151" s="224"/>
      <c r="J151" s="224"/>
      <c r="K151" s="93"/>
      <c r="L151" s="92"/>
      <c r="M151" s="92"/>
      <c r="N151" s="93"/>
      <c r="O151" s="218"/>
      <c r="P151" s="49"/>
      <c r="Q151" s="246" t="str">
        <f>IF(C151="","",'OPĆI DIO'!$C$1)</f>
        <v/>
      </c>
      <c r="R151" s="40" t="str">
        <f t="shared" si="27"/>
        <v/>
      </c>
      <c r="S151" s="40" t="str">
        <f t="shared" si="28"/>
        <v/>
      </c>
      <c r="T151" s="40" t="str">
        <f t="shared" si="29"/>
        <v/>
      </c>
      <c r="U151" s="40" t="str">
        <f t="shared" si="30"/>
        <v/>
      </c>
      <c r="AE151" s="90" t="s">
        <v>4218</v>
      </c>
      <c r="AF151" s="40" t="s">
        <v>4219</v>
      </c>
      <c r="AG151" s="40" t="str">
        <f t="shared" si="31"/>
        <v>A679072</v>
      </c>
      <c r="AH151" s="40" t="s">
        <v>3929</v>
      </c>
    </row>
    <row r="152" spans="1:34">
      <c r="A152" s="50"/>
      <c r="B152" s="45" t="str">
        <f t="shared" si="23"/>
        <v/>
      </c>
      <c r="C152" s="333"/>
      <c r="D152" s="45" t="str">
        <f t="shared" si="24"/>
        <v/>
      </c>
      <c r="E152" s="82"/>
      <c r="F152" s="45" t="str">
        <f t="shared" si="25"/>
        <v/>
      </c>
      <c r="G152" s="45" t="str">
        <f t="shared" si="26"/>
        <v/>
      </c>
      <c r="H152" s="224"/>
      <c r="I152" s="224"/>
      <c r="J152" s="224"/>
      <c r="K152" s="93"/>
      <c r="L152" s="92"/>
      <c r="M152" s="92"/>
      <c r="N152" s="93"/>
      <c r="O152" s="218"/>
      <c r="P152" s="49"/>
      <c r="Q152" s="246" t="str">
        <f>IF(C152="","",'OPĆI DIO'!$C$1)</f>
        <v/>
      </c>
      <c r="R152" s="40" t="str">
        <f t="shared" si="27"/>
        <v/>
      </c>
      <c r="S152" s="40" t="str">
        <f t="shared" si="28"/>
        <v/>
      </c>
      <c r="T152" s="40" t="str">
        <f t="shared" si="29"/>
        <v/>
      </c>
      <c r="U152" s="40" t="str">
        <f t="shared" si="30"/>
        <v/>
      </c>
      <c r="AE152" s="90" t="s">
        <v>4220</v>
      </c>
      <c r="AF152" s="40" t="s">
        <v>4221</v>
      </c>
      <c r="AG152" s="40" t="str">
        <f t="shared" si="31"/>
        <v>A679072</v>
      </c>
      <c r="AH152" s="40" t="s">
        <v>3929</v>
      </c>
    </row>
    <row r="153" spans="1:34">
      <c r="A153" s="50"/>
      <c r="B153" s="45" t="str">
        <f t="shared" si="23"/>
        <v/>
      </c>
      <c r="C153" s="333"/>
      <c r="D153" s="45" t="str">
        <f t="shared" si="24"/>
        <v/>
      </c>
      <c r="E153" s="82"/>
      <c r="F153" s="45" t="str">
        <f t="shared" si="25"/>
        <v/>
      </c>
      <c r="G153" s="45" t="str">
        <f t="shared" si="26"/>
        <v/>
      </c>
      <c r="H153" s="224"/>
      <c r="I153" s="224"/>
      <c r="J153" s="224"/>
      <c r="K153" s="93"/>
      <c r="L153" s="92"/>
      <c r="M153" s="92"/>
      <c r="N153" s="93"/>
      <c r="O153" s="218"/>
      <c r="P153" s="49"/>
      <c r="Q153" s="246" t="str">
        <f>IF(C153="","",'OPĆI DIO'!$C$1)</f>
        <v/>
      </c>
      <c r="R153" s="40" t="str">
        <f t="shared" si="27"/>
        <v/>
      </c>
      <c r="S153" s="40" t="str">
        <f t="shared" si="28"/>
        <v/>
      </c>
      <c r="T153" s="40" t="str">
        <f t="shared" si="29"/>
        <v/>
      </c>
      <c r="U153" s="40" t="str">
        <f t="shared" si="30"/>
        <v/>
      </c>
      <c r="AE153" s="90" t="s">
        <v>4222</v>
      </c>
      <c r="AF153" s="40" t="s">
        <v>4223</v>
      </c>
      <c r="AG153" s="40" t="str">
        <f t="shared" si="31"/>
        <v>A679072</v>
      </c>
      <c r="AH153" s="40" t="s">
        <v>3929</v>
      </c>
    </row>
    <row r="154" spans="1:34">
      <c r="A154" s="50"/>
      <c r="B154" s="45" t="str">
        <f t="shared" si="23"/>
        <v/>
      </c>
      <c r="C154" s="333"/>
      <c r="D154" s="45" t="str">
        <f t="shared" si="24"/>
        <v/>
      </c>
      <c r="E154" s="82"/>
      <c r="F154" s="45" t="str">
        <f t="shared" si="25"/>
        <v/>
      </c>
      <c r="G154" s="45" t="str">
        <f t="shared" si="26"/>
        <v/>
      </c>
      <c r="H154" s="224"/>
      <c r="I154" s="224"/>
      <c r="J154" s="224"/>
      <c r="K154" s="93"/>
      <c r="L154" s="92"/>
      <c r="M154" s="92"/>
      <c r="N154" s="93"/>
      <c r="O154" s="218"/>
      <c r="P154" s="49"/>
      <c r="Q154" s="246" t="str">
        <f>IF(C154="","",'OPĆI DIO'!$C$1)</f>
        <v/>
      </c>
      <c r="R154" s="40" t="str">
        <f t="shared" si="27"/>
        <v/>
      </c>
      <c r="S154" s="40" t="str">
        <f t="shared" si="28"/>
        <v/>
      </c>
      <c r="T154" s="40" t="str">
        <f t="shared" si="29"/>
        <v/>
      </c>
      <c r="U154" s="40" t="str">
        <f t="shared" si="30"/>
        <v/>
      </c>
      <c r="AE154" s="90" t="s">
        <v>4224</v>
      </c>
      <c r="AF154" s="40" t="s">
        <v>4225</v>
      </c>
      <c r="AG154" s="40" t="str">
        <f t="shared" si="31"/>
        <v>A679072</v>
      </c>
      <c r="AH154" s="40" t="s">
        <v>3929</v>
      </c>
    </row>
    <row r="155" spans="1:34">
      <c r="A155" s="50"/>
      <c r="B155" s="45" t="str">
        <f t="shared" si="23"/>
        <v/>
      </c>
      <c r="C155" s="333"/>
      <c r="D155" s="45" t="str">
        <f t="shared" si="24"/>
        <v/>
      </c>
      <c r="E155" s="82"/>
      <c r="F155" s="45" t="str">
        <f t="shared" si="25"/>
        <v/>
      </c>
      <c r="G155" s="45" t="str">
        <f t="shared" si="26"/>
        <v/>
      </c>
      <c r="H155" s="224"/>
      <c r="I155" s="224"/>
      <c r="J155" s="224"/>
      <c r="K155" s="93"/>
      <c r="L155" s="92"/>
      <c r="M155" s="92"/>
      <c r="N155" s="93"/>
      <c r="O155" s="218"/>
      <c r="P155" s="49"/>
      <c r="Q155" s="246" t="str">
        <f>IF(C155="","",'OPĆI DIO'!$C$1)</f>
        <v/>
      </c>
      <c r="R155" s="40" t="str">
        <f t="shared" si="27"/>
        <v/>
      </c>
      <c r="S155" s="40" t="str">
        <f t="shared" si="28"/>
        <v/>
      </c>
      <c r="T155" s="40" t="str">
        <f t="shared" si="29"/>
        <v/>
      </c>
      <c r="U155" s="40" t="str">
        <f t="shared" si="30"/>
        <v/>
      </c>
      <c r="AE155" s="90" t="s">
        <v>4226</v>
      </c>
      <c r="AF155" s="40" t="s">
        <v>4227</v>
      </c>
      <c r="AG155" s="40" t="str">
        <f t="shared" si="31"/>
        <v>A679072</v>
      </c>
      <c r="AH155" s="40" t="s">
        <v>3929</v>
      </c>
    </row>
    <row r="156" spans="1:34">
      <c r="A156" s="50"/>
      <c r="B156" s="45" t="str">
        <f t="shared" si="23"/>
        <v/>
      </c>
      <c r="C156" s="333"/>
      <c r="D156" s="45" t="str">
        <f t="shared" si="24"/>
        <v/>
      </c>
      <c r="E156" s="82"/>
      <c r="F156" s="45" t="str">
        <f t="shared" si="25"/>
        <v/>
      </c>
      <c r="G156" s="45" t="str">
        <f t="shared" si="26"/>
        <v/>
      </c>
      <c r="H156" s="224"/>
      <c r="I156" s="224"/>
      <c r="J156" s="224"/>
      <c r="K156" s="93"/>
      <c r="L156" s="92"/>
      <c r="M156" s="92"/>
      <c r="N156" s="93"/>
      <c r="O156" s="218"/>
      <c r="P156" s="49"/>
      <c r="Q156" s="246" t="str">
        <f>IF(C156="","",'OPĆI DIO'!$C$1)</f>
        <v/>
      </c>
      <c r="R156" s="40" t="str">
        <f t="shared" si="27"/>
        <v/>
      </c>
      <c r="S156" s="40" t="str">
        <f t="shared" si="28"/>
        <v/>
      </c>
      <c r="T156" s="40" t="str">
        <f t="shared" si="29"/>
        <v/>
      </c>
      <c r="U156" s="40" t="str">
        <f t="shared" si="30"/>
        <v/>
      </c>
      <c r="AE156" s="90" t="s">
        <v>4228</v>
      </c>
      <c r="AF156" s="40" t="s">
        <v>4229</v>
      </c>
      <c r="AG156" s="40" t="str">
        <f t="shared" si="31"/>
        <v>A679072</v>
      </c>
      <c r="AH156" s="40" t="s">
        <v>3929</v>
      </c>
    </row>
    <row r="157" spans="1:34">
      <c r="A157" s="50"/>
      <c r="B157" s="45" t="str">
        <f t="shared" si="23"/>
        <v/>
      </c>
      <c r="C157" s="333"/>
      <c r="D157" s="45" t="str">
        <f t="shared" si="24"/>
        <v/>
      </c>
      <c r="E157" s="82"/>
      <c r="F157" s="45" t="str">
        <f t="shared" si="25"/>
        <v/>
      </c>
      <c r="G157" s="45" t="str">
        <f t="shared" si="26"/>
        <v/>
      </c>
      <c r="H157" s="224"/>
      <c r="I157" s="224"/>
      <c r="J157" s="224"/>
      <c r="K157" s="93"/>
      <c r="L157" s="92"/>
      <c r="M157" s="92"/>
      <c r="N157" s="93"/>
      <c r="O157" s="218"/>
      <c r="P157" s="49"/>
      <c r="Q157" s="246" t="str">
        <f>IF(C157="","",'OPĆI DIO'!$C$1)</f>
        <v/>
      </c>
      <c r="R157" s="40" t="str">
        <f t="shared" si="27"/>
        <v/>
      </c>
      <c r="S157" s="40" t="str">
        <f t="shared" si="28"/>
        <v/>
      </c>
      <c r="T157" s="40" t="str">
        <f t="shared" si="29"/>
        <v/>
      </c>
      <c r="U157" s="40" t="str">
        <f t="shared" si="30"/>
        <v/>
      </c>
      <c r="AE157" s="90" t="s">
        <v>4230</v>
      </c>
      <c r="AF157" s="40" t="s">
        <v>4231</v>
      </c>
      <c r="AG157" s="40" t="str">
        <f t="shared" si="31"/>
        <v>A679072</v>
      </c>
      <c r="AH157" s="40" t="s">
        <v>3929</v>
      </c>
    </row>
    <row r="158" spans="1:34">
      <c r="A158" s="50"/>
      <c r="B158" s="45" t="str">
        <f t="shared" si="23"/>
        <v/>
      </c>
      <c r="C158" s="333"/>
      <c r="D158" s="45" t="str">
        <f t="shared" si="24"/>
        <v/>
      </c>
      <c r="E158" s="82"/>
      <c r="F158" s="45" t="str">
        <f t="shared" si="25"/>
        <v/>
      </c>
      <c r="G158" s="45" t="str">
        <f t="shared" si="26"/>
        <v/>
      </c>
      <c r="H158" s="224"/>
      <c r="I158" s="224"/>
      <c r="J158" s="224"/>
      <c r="K158" s="93"/>
      <c r="L158" s="92"/>
      <c r="M158" s="92"/>
      <c r="N158" s="93"/>
      <c r="O158" s="218"/>
      <c r="P158" s="49"/>
      <c r="Q158" s="246" t="str">
        <f>IF(C158="","",'OPĆI DIO'!$C$1)</f>
        <v/>
      </c>
      <c r="R158" s="40" t="str">
        <f t="shared" si="27"/>
        <v/>
      </c>
      <c r="S158" s="40" t="str">
        <f t="shared" si="28"/>
        <v/>
      </c>
      <c r="T158" s="40" t="str">
        <f t="shared" si="29"/>
        <v/>
      </c>
      <c r="U158" s="40" t="str">
        <f t="shared" si="30"/>
        <v/>
      </c>
      <c r="AE158" s="90" t="s">
        <v>4232</v>
      </c>
      <c r="AF158" s="40" t="s">
        <v>4233</v>
      </c>
      <c r="AG158" s="40" t="str">
        <f t="shared" si="31"/>
        <v>A679072</v>
      </c>
      <c r="AH158" s="40" t="s">
        <v>3929</v>
      </c>
    </row>
    <row r="159" spans="1:34">
      <c r="A159" s="50"/>
      <c r="B159" s="45" t="str">
        <f t="shared" si="23"/>
        <v/>
      </c>
      <c r="C159" s="333"/>
      <c r="D159" s="45" t="str">
        <f t="shared" si="24"/>
        <v/>
      </c>
      <c r="E159" s="82"/>
      <c r="F159" s="45" t="str">
        <f t="shared" si="25"/>
        <v/>
      </c>
      <c r="G159" s="45" t="str">
        <f t="shared" si="26"/>
        <v/>
      </c>
      <c r="H159" s="224"/>
      <c r="I159" s="224"/>
      <c r="J159" s="224"/>
      <c r="K159" s="93"/>
      <c r="L159" s="92"/>
      <c r="M159" s="92"/>
      <c r="N159" s="93"/>
      <c r="O159" s="218"/>
      <c r="P159" s="49"/>
      <c r="Q159" s="246" t="str">
        <f>IF(C159="","",'OPĆI DIO'!$C$1)</f>
        <v/>
      </c>
      <c r="R159" s="40" t="str">
        <f t="shared" si="27"/>
        <v/>
      </c>
      <c r="S159" s="40" t="str">
        <f t="shared" si="28"/>
        <v/>
      </c>
      <c r="T159" s="40" t="str">
        <f t="shared" si="29"/>
        <v/>
      </c>
      <c r="U159" s="40" t="str">
        <f t="shared" si="30"/>
        <v/>
      </c>
      <c r="AE159" s="90" t="s">
        <v>4234</v>
      </c>
      <c r="AF159" s="40" t="s">
        <v>4235</v>
      </c>
      <c r="AG159" s="40" t="str">
        <f t="shared" si="31"/>
        <v>A679072</v>
      </c>
      <c r="AH159" s="40" t="s">
        <v>3929</v>
      </c>
    </row>
    <row r="160" spans="1:34">
      <c r="A160" s="50"/>
      <c r="B160" s="45" t="str">
        <f t="shared" si="23"/>
        <v/>
      </c>
      <c r="C160" s="333"/>
      <c r="D160" s="45" t="str">
        <f t="shared" si="24"/>
        <v/>
      </c>
      <c r="E160" s="82"/>
      <c r="F160" s="45" t="str">
        <f t="shared" si="25"/>
        <v/>
      </c>
      <c r="G160" s="45" t="str">
        <f t="shared" si="26"/>
        <v/>
      </c>
      <c r="H160" s="224"/>
      <c r="I160" s="224"/>
      <c r="J160" s="224"/>
      <c r="K160" s="93"/>
      <c r="L160" s="92"/>
      <c r="M160" s="92"/>
      <c r="N160" s="93"/>
      <c r="O160" s="218"/>
      <c r="P160" s="49"/>
      <c r="Q160" s="246" t="str">
        <f>IF(C160="","",'OPĆI DIO'!$C$1)</f>
        <v/>
      </c>
      <c r="R160" s="40" t="str">
        <f t="shared" si="27"/>
        <v/>
      </c>
      <c r="S160" s="40" t="str">
        <f t="shared" si="28"/>
        <v/>
      </c>
      <c r="T160" s="40" t="str">
        <f t="shared" si="29"/>
        <v/>
      </c>
      <c r="U160" s="40" t="str">
        <f t="shared" si="30"/>
        <v/>
      </c>
      <c r="AE160" s="90" t="s">
        <v>1651</v>
      </c>
      <c r="AF160" s="40" t="s">
        <v>1652</v>
      </c>
      <c r="AG160" s="40" t="str">
        <f t="shared" si="31"/>
        <v>A679073</v>
      </c>
      <c r="AH160" s="40" t="s">
        <v>3929</v>
      </c>
    </row>
    <row r="161" spans="1:34">
      <c r="A161" s="50"/>
      <c r="B161" s="45" t="str">
        <f t="shared" si="23"/>
        <v/>
      </c>
      <c r="C161" s="333"/>
      <c r="D161" s="45" t="str">
        <f t="shared" si="24"/>
        <v/>
      </c>
      <c r="E161" s="82"/>
      <c r="F161" s="45" t="str">
        <f t="shared" si="25"/>
        <v/>
      </c>
      <c r="G161" s="45" t="str">
        <f t="shared" si="26"/>
        <v/>
      </c>
      <c r="H161" s="224"/>
      <c r="I161" s="224"/>
      <c r="J161" s="224"/>
      <c r="K161" s="93"/>
      <c r="L161" s="92"/>
      <c r="M161" s="92"/>
      <c r="N161" s="93"/>
      <c r="O161" s="218"/>
      <c r="P161" s="49"/>
      <c r="Q161" s="246" t="str">
        <f>IF(C161="","",'OPĆI DIO'!$C$1)</f>
        <v/>
      </c>
      <c r="R161" s="40" t="str">
        <f t="shared" si="27"/>
        <v/>
      </c>
      <c r="S161" s="40" t="str">
        <f t="shared" si="28"/>
        <v/>
      </c>
      <c r="T161" s="40" t="str">
        <f t="shared" si="29"/>
        <v/>
      </c>
      <c r="U161" s="40" t="str">
        <f t="shared" si="30"/>
        <v/>
      </c>
      <c r="AE161" s="90" t="s">
        <v>1653</v>
      </c>
      <c r="AF161" s="40" t="s">
        <v>1654</v>
      </c>
      <c r="AG161" s="40" t="str">
        <f t="shared" si="31"/>
        <v>A679073</v>
      </c>
      <c r="AH161" s="40" t="s">
        <v>3929</v>
      </c>
    </row>
    <row r="162" spans="1:34">
      <c r="A162" s="50"/>
      <c r="B162" s="45" t="str">
        <f t="shared" si="23"/>
        <v/>
      </c>
      <c r="C162" s="334"/>
      <c r="D162" s="45" t="str">
        <f t="shared" si="24"/>
        <v/>
      </c>
      <c r="E162" s="82"/>
      <c r="F162" s="45" t="str">
        <f t="shared" si="25"/>
        <v/>
      </c>
      <c r="G162" s="45" t="str">
        <f t="shared" si="26"/>
        <v/>
      </c>
      <c r="H162" s="224"/>
      <c r="I162" s="224"/>
      <c r="J162" s="224"/>
      <c r="K162" s="93"/>
      <c r="L162" s="92"/>
      <c r="M162" s="92"/>
      <c r="N162" s="93"/>
      <c r="O162" s="218"/>
      <c r="P162" s="49"/>
      <c r="Q162" s="246" t="str">
        <f>IF(C162="","",'OPĆI DIO'!$C$1)</f>
        <v/>
      </c>
      <c r="R162" s="40" t="str">
        <f t="shared" si="27"/>
        <v/>
      </c>
      <c r="S162" s="40" t="str">
        <f t="shared" si="28"/>
        <v/>
      </c>
      <c r="T162" s="40" t="str">
        <f t="shared" si="29"/>
        <v/>
      </c>
      <c r="U162" s="40" t="str">
        <f t="shared" si="30"/>
        <v/>
      </c>
      <c r="AE162" s="90" t="s">
        <v>1655</v>
      </c>
      <c r="AF162" s="40" t="s">
        <v>1656</v>
      </c>
      <c r="AG162" s="40" t="str">
        <f t="shared" si="31"/>
        <v>A679073</v>
      </c>
      <c r="AH162" s="40" t="s">
        <v>3929</v>
      </c>
    </row>
    <row r="163" spans="1:34">
      <c r="A163" s="50"/>
      <c r="B163" s="45" t="str">
        <f t="shared" si="23"/>
        <v/>
      </c>
      <c r="C163" s="334"/>
      <c r="D163" s="45" t="str">
        <f t="shared" si="24"/>
        <v/>
      </c>
      <c r="E163" s="82"/>
      <c r="F163" s="45" t="str">
        <f t="shared" si="25"/>
        <v/>
      </c>
      <c r="G163" s="45" t="str">
        <f t="shared" si="26"/>
        <v/>
      </c>
      <c r="H163" s="224"/>
      <c r="I163" s="224"/>
      <c r="J163" s="224"/>
      <c r="K163" s="93"/>
      <c r="L163" s="92"/>
      <c r="M163" s="92"/>
      <c r="N163" s="93"/>
      <c r="O163" s="218"/>
      <c r="P163" s="49"/>
      <c r="Q163" s="246" t="str">
        <f>IF(C163="","",'OPĆI DIO'!$C$1)</f>
        <v/>
      </c>
      <c r="R163" s="40" t="str">
        <f t="shared" si="27"/>
        <v/>
      </c>
      <c r="S163" s="40" t="str">
        <f t="shared" si="28"/>
        <v/>
      </c>
      <c r="T163" s="40" t="str">
        <f t="shared" si="29"/>
        <v/>
      </c>
      <c r="U163" s="40" t="str">
        <f t="shared" si="30"/>
        <v/>
      </c>
      <c r="AE163" s="90" t="s">
        <v>1657</v>
      </c>
      <c r="AF163" s="40" t="s">
        <v>1658</v>
      </c>
      <c r="AG163" s="40" t="str">
        <f t="shared" si="31"/>
        <v>A679073</v>
      </c>
      <c r="AH163" s="40" t="s">
        <v>3929</v>
      </c>
    </row>
    <row r="164" spans="1:34">
      <c r="A164" s="332"/>
      <c r="B164" s="45" t="str">
        <f t="shared" si="23"/>
        <v/>
      </c>
      <c r="C164" s="334"/>
      <c r="D164" s="45" t="str">
        <f t="shared" si="24"/>
        <v/>
      </c>
      <c r="E164" s="82"/>
      <c r="F164" s="45" t="str">
        <f t="shared" si="25"/>
        <v/>
      </c>
      <c r="G164" s="45" t="str">
        <f t="shared" si="26"/>
        <v/>
      </c>
      <c r="H164" s="224"/>
      <c r="I164" s="224"/>
      <c r="J164" s="224"/>
      <c r="K164" s="93"/>
      <c r="L164" s="92"/>
      <c r="M164" s="92"/>
      <c r="N164" s="93"/>
      <c r="O164" s="218"/>
      <c r="P164" s="49"/>
      <c r="Q164" s="246" t="str">
        <f>IF(C164="","",'OPĆI DIO'!$C$1)</f>
        <v/>
      </c>
      <c r="R164" s="40" t="str">
        <f t="shared" si="27"/>
        <v/>
      </c>
      <c r="S164" s="40" t="str">
        <f t="shared" si="28"/>
        <v/>
      </c>
      <c r="T164" s="40" t="str">
        <f t="shared" si="29"/>
        <v/>
      </c>
      <c r="U164" s="40" t="str">
        <f t="shared" si="30"/>
        <v/>
      </c>
      <c r="AE164" s="90" t="s">
        <v>1659</v>
      </c>
      <c r="AF164" s="40" t="s">
        <v>1660</v>
      </c>
      <c r="AG164" s="40" t="str">
        <f t="shared" si="31"/>
        <v>A679073</v>
      </c>
      <c r="AH164" s="40" t="s">
        <v>3929</v>
      </c>
    </row>
    <row r="165" spans="1:34">
      <c r="A165" s="332"/>
      <c r="B165" s="45" t="str">
        <f t="shared" si="23"/>
        <v/>
      </c>
      <c r="C165" s="334"/>
      <c r="D165" s="45" t="str">
        <f t="shared" si="24"/>
        <v/>
      </c>
      <c r="E165" s="82"/>
      <c r="F165" s="45" t="str">
        <f t="shared" si="25"/>
        <v/>
      </c>
      <c r="G165" s="45" t="str">
        <f t="shared" si="26"/>
        <v/>
      </c>
      <c r="H165" s="224"/>
      <c r="I165" s="224"/>
      <c r="J165" s="224"/>
      <c r="K165" s="93"/>
      <c r="L165" s="92"/>
      <c r="M165" s="92"/>
      <c r="N165" s="93"/>
      <c r="O165" s="218"/>
      <c r="P165" s="49"/>
      <c r="Q165" s="246" t="str">
        <f>IF(C165="","",'OPĆI DIO'!$C$1)</f>
        <v/>
      </c>
      <c r="R165" s="40" t="str">
        <f t="shared" si="27"/>
        <v/>
      </c>
      <c r="S165" s="40" t="str">
        <f t="shared" si="28"/>
        <v/>
      </c>
      <c r="T165" s="40" t="str">
        <f t="shared" si="29"/>
        <v/>
      </c>
      <c r="U165" s="40" t="str">
        <f t="shared" si="30"/>
        <v/>
      </c>
      <c r="AE165" s="90" t="s">
        <v>1661</v>
      </c>
      <c r="AF165" s="40" t="s">
        <v>1662</v>
      </c>
      <c r="AG165" s="40" t="str">
        <f t="shared" si="31"/>
        <v>A679073</v>
      </c>
      <c r="AH165" s="40" t="s">
        <v>3929</v>
      </c>
    </row>
    <row r="166" spans="1:34">
      <c r="A166" s="332"/>
      <c r="B166" s="45" t="str">
        <f t="shared" si="23"/>
        <v/>
      </c>
      <c r="C166" s="334"/>
      <c r="D166" s="45" t="str">
        <f t="shared" si="24"/>
        <v/>
      </c>
      <c r="E166" s="82"/>
      <c r="F166" s="45" t="str">
        <f t="shared" si="25"/>
        <v/>
      </c>
      <c r="G166" s="45" t="str">
        <f t="shared" si="26"/>
        <v/>
      </c>
      <c r="H166" s="224"/>
      <c r="I166" s="224"/>
      <c r="J166" s="224"/>
      <c r="K166" s="93"/>
      <c r="L166" s="92"/>
      <c r="M166" s="92"/>
      <c r="N166" s="93"/>
      <c r="O166" s="218"/>
      <c r="P166" s="49"/>
      <c r="Q166" s="246" t="str">
        <f>IF(C166="","",'OPĆI DIO'!$C$1)</f>
        <v/>
      </c>
      <c r="R166" s="40" t="str">
        <f t="shared" si="27"/>
        <v/>
      </c>
      <c r="S166" s="40" t="str">
        <f t="shared" si="28"/>
        <v/>
      </c>
      <c r="T166" s="40" t="str">
        <f t="shared" si="29"/>
        <v/>
      </c>
      <c r="U166" s="40" t="str">
        <f t="shared" si="30"/>
        <v/>
      </c>
      <c r="AE166" s="90" t="s">
        <v>1663</v>
      </c>
      <c r="AF166" s="40" t="s">
        <v>1664</v>
      </c>
      <c r="AG166" s="40" t="str">
        <f t="shared" si="31"/>
        <v>A679073</v>
      </c>
      <c r="AH166" s="40" t="s">
        <v>3929</v>
      </c>
    </row>
    <row r="167" spans="1:34">
      <c r="A167" s="332"/>
      <c r="B167" s="45" t="str">
        <f t="shared" si="23"/>
        <v/>
      </c>
      <c r="C167" s="334"/>
      <c r="D167" s="45" t="str">
        <f t="shared" si="24"/>
        <v/>
      </c>
      <c r="E167" s="82"/>
      <c r="F167" s="45" t="str">
        <f t="shared" si="25"/>
        <v/>
      </c>
      <c r="G167" s="45" t="str">
        <f t="shared" si="26"/>
        <v/>
      </c>
      <c r="H167" s="224"/>
      <c r="I167" s="224"/>
      <c r="J167" s="224"/>
      <c r="K167" s="93"/>
      <c r="L167" s="92"/>
      <c r="M167" s="92"/>
      <c r="N167" s="93"/>
      <c r="O167" s="218"/>
      <c r="P167" s="49"/>
      <c r="Q167" s="246" t="str">
        <f>IF(C167="","",'OPĆI DIO'!$C$1)</f>
        <v/>
      </c>
      <c r="R167" s="40" t="str">
        <f t="shared" si="27"/>
        <v/>
      </c>
      <c r="S167" s="40" t="str">
        <f t="shared" si="28"/>
        <v/>
      </c>
      <c r="T167" s="40" t="str">
        <f t="shared" si="29"/>
        <v/>
      </c>
      <c r="U167" s="40" t="str">
        <f t="shared" si="30"/>
        <v/>
      </c>
      <c r="AE167" s="90" t="s">
        <v>1665</v>
      </c>
      <c r="AF167" s="40" t="s">
        <v>1666</v>
      </c>
      <c r="AG167" s="40" t="str">
        <f t="shared" si="31"/>
        <v>A679073</v>
      </c>
      <c r="AH167" s="40" t="s">
        <v>3929</v>
      </c>
    </row>
    <row r="168" spans="1:34">
      <c r="A168" s="332"/>
      <c r="B168" s="45" t="str">
        <f t="shared" si="23"/>
        <v/>
      </c>
      <c r="C168" s="334"/>
      <c r="D168" s="45" t="str">
        <f t="shared" si="24"/>
        <v/>
      </c>
      <c r="E168" s="82"/>
      <c r="F168" s="45" t="str">
        <f t="shared" si="25"/>
        <v/>
      </c>
      <c r="G168" s="45" t="str">
        <f t="shared" si="26"/>
        <v/>
      </c>
      <c r="H168" s="224"/>
      <c r="I168" s="224"/>
      <c r="J168" s="224"/>
      <c r="K168" s="93"/>
      <c r="L168" s="92"/>
      <c r="M168" s="92"/>
      <c r="N168" s="93"/>
      <c r="O168" s="218"/>
      <c r="P168" s="49"/>
      <c r="Q168" s="246" t="str">
        <f>IF(C168="","",'OPĆI DIO'!$C$1)</f>
        <v/>
      </c>
      <c r="R168" s="40" t="str">
        <f t="shared" si="27"/>
        <v/>
      </c>
      <c r="S168" s="40" t="str">
        <f t="shared" si="28"/>
        <v/>
      </c>
      <c r="T168" s="40" t="str">
        <f t="shared" si="29"/>
        <v/>
      </c>
      <c r="U168" s="40" t="str">
        <f t="shared" si="30"/>
        <v/>
      </c>
      <c r="AE168" s="90" t="s">
        <v>1667</v>
      </c>
      <c r="AF168" s="40" t="s">
        <v>1668</v>
      </c>
      <c r="AG168" s="40" t="str">
        <f t="shared" si="31"/>
        <v>A679073</v>
      </c>
      <c r="AH168" s="40" t="s">
        <v>3929</v>
      </c>
    </row>
    <row r="169" spans="1:34">
      <c r="A169" s="332"/>
      <c r="B169" s="45" t="str">
        <f t="shared" si="23"/>
        <v/>
      </c>
      <c r="C169" s="334"/>
      <c r="D169" s="45" t="str">
        <f t="shared" si="24"/>
        <v/>
      </c>
      <c r="E169" s="82"/>
      <c r="F169" s="45" t="str">
        <f t="shared" si="25"/>
        <v/>
      </c>
      <c r="G169" s="45" t="str">
        <f t="shared" si="26"/>
        <v/>
      </c>
      <c r="H169" s="224"/>
      <c r="I169" s="224"/>
      <c r="J169" s="224"/>
      <c r="K169" s="93"/>
      <c r="L169" s="92"/>
      <c r="M169" s="92"/>
      <c r="N169" s="93"/>
      <c r="O169" s="218"/>
      <c r="P169" s="49"/>
      <c r="Q169" s="246" t="str">
        <f>IF(C169="","",'OPĆI DIO'!$C$1)</f>
        <v/>
      </c>
      <c r="R169" s="40" t="str">
        <f t="shared" si="27"/>
        <v/>
      </c>
      <c r="S169" s="40" t="str">
        <f t="shared" si="28"/>
        <v/>
      </c>
      <c r="T169" s="40" t="str">
        <f t="shared" si="29"/>
        <v/>
      </c>
      <c r="U169" s="40" t="str">
        <f t="shared" si="30"/>
        <v/>
      </c>
      <c r="AE169" s="90" t="s">
        <v>1669</v>
      </c>
      <c r="AF169" s="40" t="s">
        <v>1670</v>
      </c>
      <c r="AG169" s="40" t="str">
        <f t="shared" si="31"/>
        <v>A679073</v>
      </c>
      <c r="AH169" s="40" t="s">
        <v>3929</v>
      </c>
    </row>
    <row r="170" spans="1:34">
      <c r="A170" s="332"/>
      <c r="B170" s="45" t="str">
        <f t="shared" si="23"/>
        <v/>
      </c>
      <c r="C170" s="334"/>
      <c r="D170" s="45" t="str">
        <f t="shared" si="24"/>
        <v/>
      </c>
      <c r="E170" s="82"/>
      <c r="F170" s="45" t="str">
        <f t="shared" si="25"/>
        <v/>
      </c>
      <c r="G170" s="45" t="str">
        <f t="shared" si="26"/>
        <v/>
      </c>
      <c r="H170" s="224"/>
      <c r="I170" s="224"/>
      <c r="J170" s="224"/>
      <c r="K170" s="93"/>
      <c r="L170" s="92"/>
      <c r="M170" s="92"/>
      <c r="N170" s="93"/>
      <c r="O170" s="218"/>
      <c r="P170" s="49"/>
      <c r="Q170" s="246" t="str">
        <f>IF(C170="","",'OPĆI DIO'!$C$1)</f>
        <v/>
      </c>
      <c r="R170" s="40" t="str">
        <f t="shared" si="27"/>
        <v/>
      </c>
      <c r="S170" s="40" t="str">
        <f t="shared" si="28"/>
        <v/>
      </c>
      <c r="T170" s="40" t="str">
        <f t="shared" si="29"/>
        <v/>
      </c>
      <c r="U170" s="40" t="str">
        <f t="shared" si="30"/>
        <v/>
      </c>
      <c r="AE170" s="90" t="s">
        <v>2057</v>
      </c>
      <c r="AF170" s="40" t="s">
        <v>2058</v>
      </c>
      <c r="AG170" s="40" t="str">
        <f t="shared" si="31"/>
        <v>A679073</v>
      </c>
      <c r="AH170" s="40" t="s">
        <v>3929</v>
      </c>
    </row>
    <row r="171" spans="1:34">
      <c r="A171" s="332"/>
      <c r="B171" s="45" t="str">
        <f t="shared" si="23"/>
        <v/>
      </c>
      <c r="C171" s="334"/>
      <c r="D171" s="45" t="str">
        <f t="shared" si="24"/>
        <v/>
      </c>
      <c r="E171" s="82"/>
      <c r="F171" s="45" t="str">
        <f t="shared" si="25"/>
        <v/>
      </c>
      <c r="G171" s="45" t="str">
        <f t="shared" si="26"/>
        <v/>
      </c>
      <c r="H171" s="224"/>
      <c r="I171" s="224"/>
      <c r="J171" s="224"/>
      <c r="K171" s="93"/>
      <c r="L171" s="92"/>
      <c r="M171" s="92"/>
      <c r="N171" s="93"/>
      <c r="O171" s="218"/>
      <c r="P171" s="49"/>
      <c r="Q171" s="246" t="str">
        <f>IF(C171="","",'OPĆI DIO'!$C$1)</f>
        <v/>
      </c>
      <c r="R171" s="40" t="str">
        <f t="shared" si="27"/>
        <v/>
      </c>
      <c r="S171" s="40" t="str">
        <f t="shared" si="28"/>
        <v/>
      </c>
      <c r="T171" s="40" t="str">
        <f t="shared" si="29"/>
        <v/>
      </c>
      <c r="U171" s="40" t="str">
        <f t="shared" si="30"/>
        <v/>
      </c>
      <c r="AE171" s="90" t="s">
        <v>2059</v>
      </c>
      <c r="AF171" s="40" t="s">
        <v>2060</v>
      </c>
      <c r="AG171" s="40" t="str">
        <f t="shared" si="31"/>
        <v>A679073</v>
      </c>
      <c r="AH171" s="40" t="s">
        <v>3929</v>
      </c>
    </row>
    <row r="172" spans="1:34">
      <c r="A172" s="332"/>
      <c r="B172" s="45" t="str">
        <f t="shared" si="23"/>
        <v/>
      </c>
      <c r="C172" s="334"/>
      <c r="D172" s="45" t="str">
        <f t="shared" si="24"/>
        <v/>
      </c>
      <c r="E172" s="82"/>
      <c r="F172" s="45" t="str">
        <f t="shared" si="25"/>
        <v/>
      </c>
      <c r="G172" s="45" t="str">
        <f t="shared" si="26"/>
        <v/>
      </c>
      <c r="H172" s="224"/>
      <c r="I172" s="224"/>
      <c r="J172" s="224"/>
      <c r="K172" s="93"/>
      <c r="L172" s="92"/>
      <c r="M172" s="92"/>
      <c r="N172" s="93"/>
      <c r="O172" s="218"/>
      <c r="P172" s="49"/>
      <c r="Q172" s="246" t="str">
        <f>IF(C172="","",'OPĆI DIO'!$C$1)</f>
        <v/>
      </c>
      <c r="R172" s="40" t="str">
        <f t="shared" si="27"/>
        <v/>
      </c>
      <c r="S172" s="40" t="str">
        <f t="shared" si="28"/>
        <v/>
      </c>
      <c r="T172" s="40" t="str">
        <f t="shared" si="29"/>
        <v/>
      </c>
      <c r="U172" s="40" t="str">
        <f t="shared" si="30"/>
        <v/>
      </c>
      <c r="AE172" s="90" t="s">
        <v>4236</v>
      </c>
      <c r="AF172" s="40" t="s">
        <v>4237</v>
      </c>
      <c r="AG172" s="40" t="str">
        <f t="shared" si="31"/>
        <v>A679073</v>
      </c>
      <c r="AH172" s="40" t="s">
        <v>3929</v>
      </c>
    </row>
    <row r="173" spans="1:34">
      <c r="A173" s="332"/>
      <c r="B173" s="45" t="str">
        <f t="shared" si="23"/>
        <v/>
      </c>
      <c r="C173" s="334"/>
      <c r="D173" s="45" t="str">
        <f t="shared" si="24"/>
        <v/>
      </c>
      <c r="E173" s="82"/>
      <c r="F173" s="45" t="str">
        <f t="shared" si="25"/>
        <v/>
      </c>
      <c r="G173" s="45" t="str">
        <f t="shared" si="26"/>
        <v/>
      </c>
      <c r="H173" s="224"/>
      <c r="I173" s="224"/>
      <c r="J173" s="224"/>
      <c r="K173" s="93"/>
      <c r="L173" s="92"/>
      <c r="M173" s="92"/>
      <c r="N173" s="93"/>
      <c r="O173" s="218"/>
      <c r="P173" s="49"/>
      <c r="Q173" s="246" t="str">
        <f>IF(C173="","",'OPĆI DIO'!$C$1)</f>
        <v/>
      </c>
      <c r="R173" s="40" t="str">
        <f t="shared" si="27"/>
        <v/>
      </c>
      <c r="S173" s="40" t="str">
        <f t="shared" si="28"/>
        <v/>
      </c>
      <c r="T173" s="40" t="str">
        <f t="shared" si="29"/>
        <v/>
      </c>
      <c r="U173" s="40" t="str">
        <f t="shared" si="30"/>
        <v/>
      </c>
      <c r="AE173" s="90" t="s">
        <v>4238</v>
      </c>
      <c r="AF173" s="40" t="s">
        <v>4239</v>
      </c>
      <c r="AG173" s="40" t="str">
        <f t="shared" si="31"/>
        <v>A679073</v>
      </c>
      <c r="AH173" s="40" t="s">
        <v>3929</v>
      </c>
    </row>
    <row r="174" spans="1:34">
      <c r="A174" s="332"/>
      <c r="B174" s="45" t="str">
        <f t="shared" si="23"/>
        <v/>
      </c>
      <c r="C174" s="334"/>
      <c r="D174" s="45" t="str">
        <f t="shared" si="24"/>
        <v/>
      </c>
      <c r="E174" s="82"/>
      <c r="F174" s="45" t="str">
        <f t="shared" si="25"/>
        <v/>
      </c>
      <c r="G174" s="45" t="str">
        <f t="shared" si="26"/>
        <v/>
      </c>
      <c r="H174" s="224"/>
      <c r="I174" s="224"/>
      <c r="J174" s="224"/>
      <c r="K174" s="93"/>
      <c r="L174" s="92"/>
      <c r="M174" s="92"/>
      <c r="N174" s="93"/>
      <c r="O174" s="218"/>
      <c r="P174" s="49"/>
      <c r="Q174" s="246" t="str">
        <f>IF(C174="","",'OPĆI DIO'!$C$1)</f>
        <v/>
      </c>
      <c r="R174" s="40" t="str">
        <f t="shared" si="27"/>
        <v/>
      </c>
      <c r="S174" s="40" t="str">
        <f t="shared" si="28"/>
        <v/>
      </c>
      <c r="T174" s="40" t="str">
        <f t="shared" si="29"/>
        <v/>
      </c>
      <c r="U174" s="40" t="str">
        <f t="shared" si="30"/>
        <v/>
      </c>
      <c r="AE174" s="90" t="s">
        <v>4240</v>
      </c>
      <c r="AF174" s="40" t="s">
        <v>4241</v>
      </c>
      <c r="AG174" s="40" t="str">
        <f t="shared" si="31"/>
        <v>A679073</v>
      </c>
      <c r="AH174" s="40" t="s">
        <v>3929</v>
      </c>
    </row>
    <row r="175" spans="1:34">
      <c r="A175" s="332"/>
      <c r="B175" s="45" t="str">
        <f t="shared" si="23"/>
        <v/>
      </c>
      <c r="C175" s="334"/>
      <c r="D175" s="45" t="str">
        <f t="shared" si="24"/>
        <v/>
      </c>
      <c r="E175" s="82"/>
      <c r="F175" s="45" t="str">
        <f t="shared" si="25"/>
        <v/>
      </c>
      <c r="G175" s="45" t="str">
        <f t="shared" si="26"/>
        <v/>
      </c>
      <c r="H175" s="224"/>
      <c r="I175" s="224"/>
      <c r="J175" s="224"/>
      <c r="K175" s="93"/>
      <c r="L175" s="92"/>
      <c r="M175" s="92"/>
      <c r="N175" s="93"/>
      <c r="O175" s="218"/>
      <c r="P175" s="49"/>
      <c r="Q175" s="246" t="str">
        <f>IF(C175="","",'OPĆI DIO'!$C$1)</f>
        <v/>
      </c>
      <c r="R175" s="40" t="str">
        <f t="shared" si="27"/>
        <v/>
      </c>
      <c r="S175" s="40" t="str">
        <f t="shared" si="28"/>
        <v/>
      </c>
      <c r="T175" s="40" t="str">
        <f t="shared" si="29"/>
        <v/>
      </c>
      <c r="U175" s="40" t="str">
        <f t="shared" si="30"/>
        <v/>
      </c>
      <c r="AE175" s="90" t="s">
        <v>4242</v>
      </c>
      <c r="AF175" s="40" t="s">
        <v>4243</v>
      </c>
      <c r="AG175" s="40" t="str">
        <f t="shared" si="31"/>
        <v>A679073</v>
      </c>
      <c r="AH175" s="40" t="s">
        <v>3929</v>
      </c>
    </row>
    <row r="176" spans="1:34">
      <c r="A176" s="50"/>
      <c r="B176" s="45" t="str">
        <f t="shared" si="23"/>
        <v/>
      </c>
      <c r="C176" s="50"/>
      <c r="D176" s="45" t="str">
        <f t="shared" si="24"/>
        <v/>
      </c>
      <c r="E176" s="82"/>
      <c r="F176" s="45" t="str">
        <f t="shared" si="25"/>
        <v/>
      </c>
      <c r="G176" s="45" t="str">
        <f t="shared" si="26"/>
        <v/>
      </c>
      <c r="H176" s="81"/>
      <c r="I176" s="81"/>
      <c r="J176" s="81"/>
      <c r="K176" s="93"/>
      <c r="L176" s="92"/>
      <c r="M176" s="92"/>
      <c r="N176" s="93"/>
      <c r="O176" s="218"/>
      <c r="P176" s="49"/>
      <c r="Q176" s="246" t="str">
        <f>IF(C176="","",'OPĆI DIO'!$C$1)</f>
        <v/>
      </c>
      <c r="R176" s="40" t="str">
        <f t="shared" si="27"/>
        <v/>
      </c>
      <c r="S176" s="40" t="str">
        <f t="shared" si="28"/>
        <v/>
      </c>
      <c r="T176" s="40" t="str">
        <f t="shared" si="29"/>
        <v/>
      </c>
      <c r="U176" s="40" t="str">
        <f t="shared" si="30"/>
        <v/>
      </c>
      <c r="AE176" s="90" t="s">
        <v>4244</v>
      </c>
      <c r="AF176" s="40" t="s">
        <v>4245</v>
      </c>
      <c r="AG176" s="40" t="str">
        <f t="shared" si="31"/>
        <v>A679073</v>
      </c>
      <c r="AH176" s="40" t="s">
        <v>3929</v>
      </c>
    </row>
    <row r="177" spans="1:34">
      <c r="A177" s="50"/>
      <c r="B177" s="45" t="str">
        <f t="shared" si="23"/>
        <v/>
      </c>
      <c r="C177" s="50"/>
      <c r="D177" s="45" t="str">
        <f t="shared" si="24"/>
        <v/>
      </c>
      <c r="E177" s="82"/>
      <c r="F177" s="45" t="str">
        <f t="shared" si="25"/>
        <v/>
      </c>
      <c r="G177" s="45" t="str">
        <f t="shared" si="26"/>
        <v/>
      </c>
      <c r="H177" s="81"/>
      <c r="I177" s="81"/>
      <c r="J177" s="81"/>
      <c r="K177" s="93"/>
      <c r="L177" s="92"/>
      <c r="M177" s="92"/>
      <c r="N177" s="93"/>
      <c r="O177" s="218"/>
      <c r="P177" s="49"/>
      <c r="Q177" s="246" t="str">
        <f>IF(C177="","",'OPĆI DIO'!$C$1)</f>
        <v/>
      </c>
      <c r="R177" s="40" t="str">
        <f t="shared" si="27"/>
        <v/>
      </c>
      <c r="S177" s="40" t="str">
        <f t="shared" si="28"/>
        <v/>
      </c>
      <c r="T177" s="40" t="str">
        <f t="shared" si="29"/>
        <v/>
      </c>
      <c r="U177" s="40" t="str">
        <f t="shared" si="30"/>
        <v/>
      </c>
      <c r="AE177" s="90" t="s">
        <v>4246</v>
      </c>
      <c r="AF177" s="40" t="s">
        <v>4247</v>
      </c>
      <c r="AG177" s="40" t="str">
        <f t="shared" si="31"/>
        <v>A679073</v>
      </c>
      <c r="AH177" s="40" t="s">
        <v>3929</v>
      </c>
    </row>
    <row r="178" spans="1:34">
      <c r="A178" s="50"/>
      <c r="B178" s="45" t="str">
        <f t="shared" si="23"/>
        <v/>
      </c>
      <c r="C178" s="50"/>
      <c r="D178" s="45" t="str">
        <f t="shared" si="24"/>
        <v/>
      </c>
      <c r="E178" s="82"/>
      <c r="F178" s="45" t="str">
        <f t="shared" si="25"/>
        <v/>
      </c>
      <c r="G178" s="45" t="str">
        <f t="shared" si="26"/>
        <v/>
      </c>
      <c r="H178" s="81"/>
      <c r="I178" s="81"/>
      <c r="J178" s="81"/>
      <c r="K178" s="93"/>
      <c r="L178" s="92"/>
      <c r="M178" s="92"/>
      <c r="N178" s="93"/>
      <c r="O178" s="218"/>
      <c r="P178" s="49"/>
      <c r="Q178" s="246" t="str">
        <f>IF(C178="","",'OPĆI DIO'!$C$1)</f>
        <v/>
      </c>
      <c r="R178" s="40" t="str">
        <f t="shared" si="27"/>
        <v/>
      </c>
      <c r="S178" s="40" t="str">
        <f t="shared" si="28"/>
        <v/>
      </c>
      <c r="T178" s="40" t="str">
        <f t="shared" si="29"/>
        <v/>
      </c>
      <c r="U178" s="40" t="str">
        <f t="shared" si="30"/>
        <v/>
      </c>
      <c r="AE178" s="90" t="s">
        <v>4248</v>
      </c>
      <c r="AF178" s="40" t="s">
        <v>4249</v>
      </c>
      <c r="AG178" s="40" t="str">
        <f t="shared" si="31"/>
        <v>A679073</v>
      </c>
      <c r="AH178" s="40" t="s">
        <v>3929</v>
      </c>
    </row>
    <row r="179" spans="1:34">
      <c r="A179" s="50"/>
      <c r="B179" s="45" t="str">
        <f t="shared" si="23"/>
        <v/>
      </c>
      <c r="C179" s="50"/>
      <c r="D179" s="45" t="str">
        <f t="shared" si="24"/>
        <v/>
      </c>
      <c r="E179" s="82"/>
      <c r="F179" s="45" t="str">
        <f t="shared" si="25"/>
        <v/>
      </c>
      <c r="G179" s="45" t="str">
        <f t="shared" si="26"/>
        <v/>
      </c>
      <c r="H179" s="81"/>
      <c r="I179" s="81"/>
      <c r="J179" s="81"/>
      <c r="K179" s="93"/>
      <c r="L179" s="92"/>
      <c r="M179" s="92"/>
      <c r="N179" s="93"/>
      <c r="O179" s="218"/>
      <c r="P179" s="49"/>
      <c r="Q179" s="246" t="str">
        <f>IF(C179="","",'OPĆI DIO'!$C$1)</f>
        <v/>
      </c>
      <c r="R179" s="40" t="str">
        <f t="shared" si="27"/>
        <v/>
      </c>
      <c r="S179" s="40" t="str">
        <f t="shared" si="28"/>
        <v/>
      </c>
      <c r="T179" s="40" t="str">
        <f t="shared" si="29"/>
        <v/>
      </c>
      <c r="U179" s="40" t="str">
        <f t="shared" si="30"/>
        <v/>
      </c>
      <c r="AE179" s="90" t="s">
        <v>4250</v>
      </c>
      <c r="AF179" s="40" t="s">
        <v>4251</v>
      </c>
      <c r="AG179" s="40" t="str">
        <f t="shared" si="31"/>
        <v>A679073</v>
      </c>
      <c r="AH179" s="40" t="s">
        <v>3929</v>
      </c>
    </row>
    <row r="180" spans="1:34">
      <c r="A180" s="50"/>
      <c r="B180" s="45" t="str">
        <f t="shared" si="23"/>
        <v/>
      </c>
      <c r="C180" s="50"/>
      <c r="D180" s="45" t="str">
        <f t="shared" si="24"/>
        <v/>
      </c>
      <c r="E180" s="82"/>
      <c r="F180" s="45" t="str">
        <f t="shared" si="25"/>
        <v/>
      </c>
      <c r="G180" s="45" t="str">
        <f t="shared" si="26"/>
        <v/>
      </c>
      <c r="H180" s="81"/>
      <c r="I180" s="81"/>
      <c r="J180" s="81"/>
      <c r="K180" s="93"/>
      <c r="L180" s="92"/>
      <c r="M180" s="92"/>
      <c r="N180" s="93"/>
      <c r="O180" s="218"/>
      <c r="P180" s="49"/>
      <c r="Q180" s="246" t="str">
        <f>IF(C180="","",'OPĆI DIO'!$C$1)</f>
        <v/>
      </c>
      <c r="R180" s="40" t="str">
        <f t="shared" si="27"/>
        <v/>
      </c>
      <c r="S180" s="40" t="str">
        <f t="shared" si="28"/>
        <v/>
      </c>
      <c r="T180" s="40" t="str">
        <f t="shared" si="29"/>
        <v/>
      </c>
      <c r="U180" s="40" t="str">
        <f t="shared" si="30"/>
        <v/>
      </c>
      <c r="AE180" s="90" t="s">
        <v>1064</v>
      </c>
      <c r="AF180" s="40" t="s">
        <v>1065</v>
      </c>
      <c r="AG180" s="40" t="str">
        <f t="shared" si="31"/>
        <v>A679074</v>
      </c>
      <c r="AH180" s="40" t="s">
        <v>3929</v>
      </c>
    </row>
    <row r="181" spans="1:34">
      <c r="A181" s="50"/>
      <c r="B181" s="45" t="str">
        <f t="shared" si="23"/>
        <v/>
      </c>
      <c r="C181" s="50"/>
      <c r="D181" s="45" t="str">
        <f t="shared" si="24"/>
        <v/>
      </c>
      <c r="E181" s="82"/>
      <c r="F181" s="45" t="str">
        <f t="shared" si="25"/>
        <v/>
      </c>
      <c r="G181" s="45" t="str">
        <f t="shared" si="26"/>
        <v/>
      </c>
      <c r="H181" s="81"/>
      <c r="I181" s="81"/>
      <c r="J181" s="81"/>
      <c r="K181" s="93"/>
      <c r="L181" s="92"/>
      <c r="M181" s="92"/>
      <c r="N181" s="93"/>
      <c r="O181" s="218"/>
      <c r="P181" s="49"/>
      <c r="Q181" s="246" t="str">
        <f>IF(C181="","",'OPĆI DIO'!$C$1)</f>
        <v/>
      </c>
      <c r="R181" s="40" t="str">
        <f t="shared" si="27"/>
        <v/>
      </c>
      <c r="S181" s="40" t="str">
        <f t="shared" si="28"/>
        <v/>
      </c>
      <c r="T181" s="40" t="str">
        <f t="shared" si="29"/>
        <v/>
      </c>
      <c r="U181" s="40" t="str">
        <f t="shared" si="30"/>
        <v/>
      </c>
      <c r="AE181" s="90" t="s">
        <v>1066</v>
      </c>
      <c r="AF181" s="40" t="s">
        <v>1067</v>
      </c>
      <c r="AG181" s="40" t="str">
        <f t="shared" si="31"/>
        <v>A679074</v>
      </c>
      <c r="AH181" s="40" t="s">
        <v>3929</v>
      </c>
    </row>
    <row r="182" spans="1:34">
      <c r="A182" s="50"/>
      <c r="B182" s="45" t="str">
        <f t="shared" si="23"/>
        <v/>
      </c>
      <c r="C182" s="50"/>
      <c r="D182" s="45" t="str">
        <f t="shared" si="24"/>
        <v/>
      </c>
      <c r="E182" s="82"/>
      <c r="F182" s="45" t="str">
        <f t="shared" si="25"/>
        <v/>
      </c>
      <c r="G182" s="45" t="str">
        <f t="shared" si="26"/>
        <v/>
      </c>
      <c r="H182" s="81"/>
      <c r="I182" s="81"/>
      <c r="J182" s="81"/>
      <c r="K182" s="93"/>
      <c r="L182" s="92"/>
      <c r="M182" s="92"/>
      <c r="N182" s="93"/>
      <c r="O182" s="218"/>
      <c r="P182" s="49"/>
      <c r="Q182" s="246" t="str">
        <f>IF(C182="","",'OPĆI DIO'!$C$1)</f>
        <v/>
      </c>
      <c r="R182" s="40" t="str">
        <f t="shared" si="27"/>
        <v/>
      </c>
      <c r="S182" s="40" t="str">
        <f t="shared" si="28"/>
        <v/>
      </c>
      <c r="T182" s="40" t="str">
        <f t="shared" si="29"/>
        <v/>
      </c>
      <c r="U182" s="40" t="str">
        <f t="shared" si="30"/>
        <v/>
      </c>
      <c r="AE182" s="90" t="s">
        <v>1671</v>
      </c>
      <c r="AF182" s="40" t="s">
        <v>1672</v>
      </c>
      <c r="AG182" s="40" t="str">
        <f t="shared" si="31"/>
        <v>A679074</v>
      </c>
      <c r="AH182" s="40" t="s">
        <v>3929</v>
      </c>
    </row>
    <row r="183" spans="1:34">
      <c r="A183" s="50"/>
      <c r="B183" s="45" t="str">
        <f t="shared" si="23"/>
        <v/>
      </c>
      <c r="C183" s="50"/>
      <c r="D183" s="45" t="str">
        <f t="shared" si="24"/>
        <v/>
      </c>
      <c r="E183" s="82"/>
      <c r="F183" s="45" t="str">
        <f t="shared" si="25"/>
        <v/>
      </c>
      <c r="G183" s="45" t="str">
        <f t="shared" si="26"/>
        <v/>
      </c>
      <c r="H183" s="81"/>
      <c r="I183" s="81"/>
      <c r="J183" s="81"/>
      <c r="K183" s="93"/>
      <c r="L183" s="92"/>
      <c r="M183" s="92"/>
      <c r="N183" s="93"/>
      <c r="O183" s="218"/>
      <c r="P183" s="49"/>
      <c r="Q183" s="246" t="str">
        <f>IF(C183="","",'OPĆI DIO'!$C$1)</f>
        <v/>
      </c>
      <c r="R183" s="40" t="str">
        <f t="shared" si="27"/>
        <v/>
      </c>
      <c r="S183" s="40" t="str">
        <f t="shared" si="28"/>
        <v/>
      </c>
      <c r="T183" s="40" t="str">
        <f t="shared" si="29"/>
        <v/>
      </c>
      <c r="U183" s="40" t="str">
        <f t="shared" si="30"/>
        <v/>
      </c>
      <c r="AE183" s="90" t="s">
        <v>1673</v>
      </c>
      <c r="AF183" s="40" t="s">
        <v>1674</v>
      </c>
      <c r="AG183" s="40" t="str">
        <f t="shared" si="31"/>
        <v>A679074</v>
      </c>
      <c r="AH183" s="40" t="s">
        <v>3929</v>
      </c>
    </row>
    <row r="184" spans="1:34">
      <c r="A184" s="50"/>
      <c r="B184" s="45" t="str">
        <f t="shared" si="23"/>
        <v/>
      </c>
      <c r="C184" s="50"/>
      <c r="D184" s="45" t="str">
        <f t="shared" si="24"/>
        <v/>
      </c>
      <c r="E184" s="82"/>
      <c r="F184" s="45" t="str">
        <f t="shared" si="25"/>
        <v/>
      </c>
      <c r="G184" s="45" t="str">
        <f t="shared" si="26"/>
        <v/>
      </c>
      <c r="H184" s="81"/>
      <c r="I184" s="81"/>
      <c r="J184" s="81"/>
      <c r="K184" s="93"/>
      <c r="L184" s="92"/>
      <c r="M184" s="92"/>
      <c r="N184" s="93"/>
      <c r="O184" s="218"/>
      <c r="P184" s="49"/>
      <c r="Q184" s="246" t="str">
        <f>IF(C184="","",'OPĆI DIO'!$C$1)</f>
        <v/>
      </c>
      <c r="R184" s="40" t="str">
        <f t="shared" si="27"/>
        <v/>
      </c>
      <c r="S184" s="40" t="str">
        <f t="shared" si="28"/>
        <v/>
      </c>
      <c r="T184" s="40" t="str">
        <f t="shared" si="29"/>
        <v/>
      </c>
      <c r="U184" s="40" t="str">
        <f t="shared" si="30"/>
        <v/>
      </c>
      <c r="AE184" s="90" t="s">
        <v>1675</v>
      </c>
      <c r="AF184" s="40" t="s">
        <v>1676</v>
      </c>
      <c r="AG184" s="40" t="str">
        <f t="shared" si="31"/>
        <v>A679074</v>
      </c>
      <c r="AH184" s="40" t="s">
        <v>3929</v>
      </c>
    </row>
    <row r="185" spans="1:34">
      <c r="A185" s="50"/>
      <c r="B185" s="45" t="str">
        <f t="shared" si="23"/>
        <v/>
      </c>
      <c r="C185" s="50"/>
      <c r="D185" s="45" t="str">
        <f t="shared" si="24"/>
        <v/>
      </c>
      <c r="E185" s="82"/>
      <c r="F185" s="45" t="str">
        <f t="shared" si="25"/>
        <v/>
      </c>
      <c r="G185" s="45" t="str">
        <f t="shared" si="26"/>
        <v/>
      </c>
      <c r="H185" s="81"/>
      <c r="I185" s="81"/>
      <c r="J185" s="81"/>
      <c r="K185" s="93"/>
      <c r="L185" s="92"/>
      <c r="M185" s="92"/>
      <c r="N185" s="93"/>
      <c r="O185" s="218"/>
      <c r="P185" s="49"/>
      <c r="Q185" s="246" t="str">
        <f>IF(C185="","",'OPĆI DIO'!$C$1)</f>
        <v/>
      </c>
      <c r="R185" s="40" t="str">
        <f t="shared" si="27"/>
        <v/>
      </c>
      <c r="S185" s="40" t="str">
        <f t="shared" si="28"/>
        <v/>
      </c>
      <c r="T185" s="40" t="str">
        <f t="shared" si="29"/>
        <v/>
      </c>
      <c r="U185" s="40" t="str">
        <f t="shared" si="30"/>
        <v/>
      </c>
      <c r="AE185" s="90" t="s">
        <v>1677</v>
      </c>
      <c r="AF185" s="40" t="s">
        <v>1678</v>
      </c>
      <c r="AG185" s="40" t="str">
        <f t="shared" si="31"/>
        <v>A679074</v>
      </c>
      <c r="AH185" s="40" t="s">
        <v>3929</v>
      </c>
    </row>
    <row r="186" spans="1:34">
      <c r="A186" s="50"/>
      <c r="B186" s="45" t="str">
        <f t="shared" si="23"/>
        <v/>
      </c>
      <c r="C186" s="50"/>
      <c r="D186" s="45" t="str">
        <f t="shared" si="24"/>
        <v/>
      </c>
      <c r="E186" s="82"/>
      <c r="F186" s="45" t="str">
        <f t="shared" si="25"/>
        <v/>
      </c>
      <c r="G186" s="45" t="str">
        <f t="shared" si="26"/>
        <v/>
      </c>
      <c r="H186" s="81"/>
      <c r="I186" s="81"/>
      <c r="J186" s="81"/>
      <c r="K186" s="93"/>
      <c r="L186" s="92"/>
      <c r="M186" s="92"/>
      <c r="N186" s="93"/>
      <c r="O186" s="218"/>
      <c r="P186" s="49"/>
      <c r="Q186" s="246" t="str">
        <f>IF(C186="","",'OPĆI DIO'!$C$1)</f>
        <v/>
      </c>
      <c r="R186" s="40" t="str">
        <f t="shared" si="27"/>
        <v/>
      </c>
      <c r="S186" s="40" t="str">
        <f t="shared" si="28"/>
        <v/>
      </c>
      <c r="T186" s="40" t="str">
        <f t="shared" si="29"/>
        <v/>
      </c>
      <c r="U186" s="40" t="str">
        <f t="shared" si="30"/>
        <v/>
      </c>
      <c r="AE186" s="90" t="s">
        <v>1679</v>
      </c>
      <c r="AF186" s="40" t="s">
        <v>1680</v>
      </c>
      <c r="AG186" s="40" t="str">
        <f t="shared" si="31"/>
        <v>A679074</v>
      </c>
      <c r="AH186" s="40" t="s">
        <v>3929</v>
      </c>
    </row>
    <row r="187" spans="1:34">
      <c r="A187" s="50"/>
      <c r="B187" s="45" t="str">
        <f t="shared" si="23"/>
        <v/>
      </c>
      <c r="C187" s="50"/>
      <c r="D187" s="45" t="str">
        <f t="shared" si="24"/>
        <v/>
      </c>
      <c r="E187" s="82"/>
      <c r="F187" s="45" t="str">
        <f t="shared" si="25"/>
        <v/>
      </c>
      <c r="G187" s="45" t="str">
        <f t="shared" si="26"/>
        <v/>
      </c>
      <c r="H187" s="81"/>
      <c r="I187" s="81"/>
      <c r="J187" s="81"/>
      <c r="K187" s="93"/>
      <c r="L187" s="92"/>
      <c r="M187" s="92"/>
      <c r="N187" s="93"/>
      <c r="O187" s="218"/>
      <c r="P187" s="49"/>
      <c r="Q187" s="246" t="str">
        <f>IF(C187="","",'OPĆI DIO'!$C$1)</f>
        <v/>
      </c>
      <c r="R187" s="40" t="str">
        <f t="shared" si="27"/>
        <v/>
      </c>
      <c r="S187" s="40" t="str">
        <f t="shared" si="28"/>
        <v/>
      </c>
      <c r="T187" s="40" t="str">
        <f t="shared" si="29"/>
        <v/>
      </c>
      <c r="U187" s="40" t="str">
        <f t="shared" si="30"/>
        <v/>
      </c>
      <c r="AE187" s="90" t="s">
        <v>1681</v>
      </c>
      <c r="AF187" s="40" t="s">
        <v>1682</v>
      </c>
      <c r="AG187" s="40" t="str">
        <f t="shared" si="31"/>
        <v>A679074</v>
      </c>
      <c r="AH187" s="40" t="s">
        <v>3929</v>
      </c>
    </row>
    <row r="188" spans="1:34">
      <c r="A188" s="50"/>
      <c r="B188" s="45" t="str">
        <f t="shared" si="23"/>
        <v/>
      </c>
      <c r="C188" s="50"/>
      <c r="D188" s="45" t="str">
        <f t="shared" si="24"/>
        <v/>
      </c>
      <c r="E188" s="82"/>
      <c r="F188" s="45" t="str">
        <f t="shared" si="25"/>
        <v/>
      </c>
      <c r="G188" s="45" t="str">
        <f t="shared" si="26"/>
        <v/>
      </c>
      <c r="H188" s="81"/>
      <c r="I188" s="81"/>
      <c r="J188" s="81"/>
      <c r="K188" s="93"/>
      <c r="L188" s="92"/>
      <c r="M188" s="92"/>
      <c r="N188" s="93"/>
      <c r="O188" s="218"/>
      <c r="P188" s="49"/>
      <c r="Q188" s="246" t="str">
        <f>IF(C188="","",'OPĆI DIO'!$C$1)</f>
        <v/>
      </c>
      <c r="R188" s="40" t="str">
        <f t="shared" si="27"/>
        <v/>
      </c>
      <c r="S188" s="40" t="str">
        <f t="shared" si="28"/>
        <v/>
      </c>
      <c r="T188" s="40" t="str">
        <f t="shared" si="29"/>
        <v/>
      </c>
      <c r="U188" s="40" t="str">
        <f t="shared" si="30"/>
        <v/>
      </c>
      <c r="AE188" s="90" t="s">
        <v>4252</v>
      </c>
      <c r="AF188" s="40" t="s">
        <v>4253</v>
      </c>
      <c r="AG188" s="40" t="str">
        <f t="shared" si="31"/>
        <v>A679074</v>
      </c>
      <c r="AH188" s="40" t="s">
        <v>3929</v>
      </c>
    </row>
    <row r="189" spans="1:34">
      <c r="A189" s="50"/>
      <c r="B189" s="45" t="str">
        <f t="shared" si="23"/>
        <v/>
      </c>
      <c r="C189" s="50"/>
      <c r="D189" s="45" t="str">
        <f t="shared" si="24"/>
        <v/>
      </c>
      <c r="E189" s="82"/>
      <c r="F189" s="45" t="str">
        <f t="shared" si="25"/>
        <v/>
      </c>
      <c r="G189" s="45" t="str">
        <f t="shared" si="26"/>
        <v/>
      </c>
      <c r="H189" s="81"/>
      <c r="I189" s="81"/>
      <c r="J189" s="81"/>
      <c r="K189" s="93"/>
      <c r="L189" s="92"/>
      <c r="M189" s="92"/>
      <c r="N189" s="93"/>
      <c r="O189" s="218"/>
      <c r="P189" s="49"/>
      <c r="Q189" s="246" t="str">
        <f>IF(C189="","",'OPĆI DIO'!$C$1)</f>
        <v/>
      </c>
      <c r="R189" s="40" t="str">
        <f t="shared" si="27"/>
        <v/>
      </c>
      <c r="S189" s="40" t="str">
        <f t="shared" si="28"/>
        <v/>
      </c>
      <c r="T189" s="40" t="str">
        <f t="shared" si="29"/>
        <v/>
      </c>
      <c r="U189" s="40" t="str">
        <f t="shared" si="30"/>
        <v/>
      </c>
      <c r="AE189" s="90" t="s">
        <v>4254</v>
      </c>
      <c r="AF189" s="40" t="s">
        <v>4255</v>
      </c>
      <c r="AG189" s="40" t="str">
        <f t="shared" si="31"/>
        <v>A679074</v>
      </c>
      <c r="AH189" s="40" t="s">
        <v>3929</v>
      </c>
    </row>
    <row r="190" spans="1:34">
      <c r="A190" s="50"/>
      <c r="B190" s="45" t="str">
        <f t="shared" si="23"/>
        <v/>
      </c>
      <c r="C190" s="50"/>
      <c r="D190" s="45" t="str">
        <f t="shared" si="24"/>
        <v/>
      </c>
      <c r="E190" s="82"/>
      <c r="F190" s="45" t="str">
        <f t="shared" si="25"/>
        <v/>
      </c>
      <c r="G190" s="45" t="str">
        <f t="shared" si="26"/>
        <v/>
      </c>
      <c r="H190" s="81"/>
      <c r="I190" s="81"/>
      <c r="J190" s="81"/>
      <c r="K190" s="93"/>
      <c r="L190" s="92"/>
      <c r="M190" s="92"/>
      <c r="N190" s="93"/>
      <c r="O190" s="218"/>
      <c r="P190" s="49"/>
      <c r="Q190" s="246" t="str">
        <f>IF(C190="","",'OPĆI DIO'!$C$1)</f>
        <v/>
      </c>
      <c r="R190" s="40" t="str">
        <f t="shared" si="27"/>
        <v/>
      </c>
      <c r="S190" s="40" t="str">
        <f t="shared" si="28"/>
        <v/>
      </c>
      <c r="T190" s="40" t="str">
        <f t="shared" si="29"/>
        <v/>
      </c>
      <c r="U190" s="40" t="str">
        <f t="shared" si="30"/>
        <v/>
      </c>
      <c r="AE190" s="90" t="s">
        <v>4256</v>
      </c>
      <c r="AF190" s="40" t="s">
        <v>4257</v>
      </c>
      <c r="AG190" s="40" t="str">
        <f t="shared" si="31"/>
        <v>A679074</v>
      </c>
      <c r="AH190" s="40" t="s">
        <v>3929</v>
      </c>
    </row>
    <row r="191" spans="1:34">
      <c r="A191" s="50"/>
      <c r="B191" s="45" t="str">
        <f t="shared" si="23"/>
        <v/>
      </c>
      <c r="C191" s="50"/>
      <c r="D191" s="45" t="str">
        <f t="shared" si="24"/>
        <v/>
      </c>
      <c r="E191" s="82"/>
      <c r="F191" s="45" t="str">
        <f t="shared" si="25"/>
        <v/>
      </c>
      <c r="G191" s="45" t="str">
        <f t="shared" si="26"/>
        <v/>
      </c>
      <c r="H191" s="81"/>
      <c r="I191" s="81"/>
      <c r="J191" s="81"/>
      <c r="K191" s="93"/>
      <c r="L191" s="92"/>
      <c r="M191" s="92"/>
      <c r="N191" s="93"/>
      <c r="O191" s="218"/>
      <c r="P191" s="49"/>
      <c r="Q191" s="246" t="str">
        <f>IF(C191="","",'OPĆI DIO'!$C$1)</f>
        <v/>
      </c>
      <c r="R191" s="40" t="str">
        <f t="shared" si="27"/>
        <v/>
      </c>
      <c r="S191" s="40" t="str">
        <f t="shared" si="28"/>
        <v/>
      </c>
      <c r="T191" s="40" t="str">
        <f t="shared" si="29"/>
        <v/>
      </c>
      <c r="U191" s="40" t="str">
        <f t="shared" si="30"/>
        <v/>
      </c>
      <c r="AE191" s="90" t="s">
        <v>4258</v>
      </c>
      <c r="AF191" s="40" t="s">
        <v>4259</v>
      </c>
      <c r="AG191" s="40" t="str">
        <f t="shared" si="31"/>
        <v>A679074</v>
      </c>
      <c r="AH191" s="40" t="s">
        <v>3929</v>
      </c>
    </row>
    <row r="192" spans="1:34">
      <c r="A192" s="50"/>
      <c r="B192" s="45" t="str">
        <f t="shared" si="23"/>
        <v/>
      </c>
      <c r="C192" s="50"/>
      <c r="D192" s="45" t="str">
        <f t="shared" si="24"/>
        <v/>
      </c>
      <c r="E192" s="82"/>
      <c r="F192" s="45" t="str">
        <f t="shared" si="25"/>
        <v/>
      </c>
      <c r="G192" s="45" t="str">
        <f t="shared" si="26"/>
        <v/>
      </c>
      <c r="H192" s="81"/>
      <c r="I192" s="81"/>
      <c r="J192" s="81"/>
      <c r="K192" s="93"/>
      <c r="L192" s="92"/>
      <c r="M192" s="92"/>
      <c r="N192" s="93"/>
      <c r="O192" s="218"/>
      <c r="P192" s="49"/>
      <c r="Q192" s="246" t="str">
        <f>IF(C192="","",'OPĆI DIO'!$C$1)</f>
        <v/>
      </c>
      <c r="R192" s="40" t="str">
        <f t="shared" si="27"/>
        <v/>
      </c>
      <c r="S192" s="40" t="str">
        <f t="shared" si="28"/>
        <v/>
      </c>
      <c r="T192" s="40" t="str">
        <f t="shared" si="29"/>
        <v/>
      </c>
      <c r="U192" s="40" t="str">
        <f t="shared" si="30"/>
        <v/>
      </c>
      <c r="AE192" s="90" t="s">
        <v>4260</v>
      </c>
      <c r="AF192" s="40" t="s">
        <v>4261</v>
      </c>
      <c r="AG192" s="40" t="str">
        <f t="shared" si="31"/>
        <v>A679074</v>
      </c>
      <c r="AH192" s="40" t="s">
        <v>3929</v>
      </c>
    </row>
    <row r="193" spans="1:34">
      <c r="A193" s="50"/>
      <c r="B193" s="45" t="str">
        <f t="shared" si="23"/>
        <v/>
      </c>
      <c r="C193" s="50"/>
      <c r="D193" s="45" t="str">
        <f t="shared" si="24"/>
        <v/>
      </c>
      <c r="E193" s="82"/>
      <c r="F193" s="45" t="str">
        <f t="shared" si="25"/>
        <v/>
      </c>
      <c r="G193" s="45" t="str">
        <f t="shared" si="26"/>
        <v/>
      </c>
      <c r="H193" s="81"/>
      <c r="I193" s="81"/>
      <c r="J193" s="81"/>
      <c r="K193" s="93"/>
      <c r="L193" s="92"/>
      <c r="M193" s="92"/>
      <c r="N193" s="93"/>
      <c r="O193" s="218"/>
      <c r="P193" s="49"/>
      <c r="Q193" s="246" t="str">
        <f>IF(C193="","",'OPĆI DIO'!$C$1)</f>
        <v/>
      </c>
      <c r="R193" s="40" t="str">
        <f t="shared" si="27"/>
        <v/>
      </c>
      <c r="S193" s="40" t="str">
        <f t="shared" si="28"/>
        <v/>
      </c>
      <c r="T193" s="40" t="str">
        <f t="shared" si="29"/>
        <v/>
      </c>
      <c r="U193" s="40" t="str">
        <f t="shared" si="30"/>
        <v/>
      </c>
      <c r="AE193" s="90" t="s">
        <v>4262</v>
      </c>
      <c r="AF193" s="40" t="s">
        <v>4263</v>
      </c>
      <c r="AG193" s="40" t="str">
        <f t="shared" si="31"/>
        <v>A679074</v>
      </c>
      <c r="AH193" s="40" t="s">
        <v>3929</v>
      </c>
    </row>
    <row r="194" spans="1:34">
      <c r="A194" s="50"/>
      <c r="B194" s="45" t="str">
        <f t="shared" si="23"/>
        <v/>
      </c>
      <c r="C194" s="50"/>
      <c r="D194" s="45" t="str">
        <f t="shared" si="24"/>
        <v/>
      </c>
      <c r="E194" s="82"/>
      <c r="F194" s="45" t="str">
        <f t="shared" si="25"/>
        <v/>
      </c>
      <c r="G194" s="45" t="str">
        <f t="shared" si="26"/>
        <v/>
      </c>
      <c r="H194" s="81"/>
      <c r="I194" s="81"/>
      <c r="J194" s="81"/>
      <c r="K194" s="93"/>
      <c r="L194" s="92"/>
      <c r="M194" s="92"/>
      <c r="N194" s="93"/>
      <c r="O194" s="218"/>
      <c r="P194" s="49"/>
      <c r="Q194" s="246" t="str">
        <f>IF(C194="","",'OPĆI DIO'!$C$1)</f>
        <v/>
      </c>
      <c r="R194" s="40" t="str">
        <f t="shared" si="27"/>
        <v/>
      </c>
      <c r="S194" s="40" t="str">
        <f t="shared" si="28"/>
        <v/>
      </c>
      <c r="T194" s="40" t="str">
        <f t="shared" si="29"/>
        <v/>
      </c>
      <c r="U194" s="40" t="str">
        <f t="shared" si="30"/>
        <v/>
      </c>
      <c r="AE194" s="90" t="s">
        <v>4264</v>
      </c>
      <c r="AF194" s="40" t="s">
        <v>4265</v>
      </c>
      <c r="AG194" s="40" t="str">
        <f t="shared" si="31"/>
        <v>A679074</v>
      </c>
      <c r="AH194" s="40" t="s">
        <v>3929</v>
      </c>
    </row>
    <row r="195" spans="1:34">
      <c r="A195" s="50"/>
      <c r="B195" s="45" t="str">
        <f t="shared" si="23"/>
        <v/>
      </c>
      <c r="C195" s="50"/>
      <c r="D195" s="45" t="str">
        <f t="shared" si="24"/>
        <v/>
      </c>
      <c r="E195" s="82"/>
      <c r="F195" s="45" t="str">
        <f t="shared" si="25"/>
        <v/>
      </c>
      <c r="G195" s="45" t="str">
        <f t="shared" si="26"/>
        <v/>
      </c>
      <c r="H195" s="81"/>
      <c r="I195" s="81"/>
      <c r="J195" s="81"/>
      <c r="K195" s="93"/>
      <c r="L195" s="92"/>
      <c r="M195" s="92"/>
      <c r="N195" s="93"/>
      <c r="O195" s="218"/>
      <c r="P195" s="49"/>
      <c r="Q195" s="246" t="str">
        <f>IF(C195="","",'OPĆI DIO'!$C$1)</f>
        <v/>
      </c>
      <c r="R195" s="40" t="str">
        <f t="shared" si="27"/>
        <v/>
      </c>
      <c r="S195" s="40" t="str">
        <f t="shared" si="28"/>
        <v/>
      </c>
      <c r="T195" s="40" t="str">
        <f t="shared" si="29"/>
        <v/>
      </c>
      <c r="U195" s="40" t="str">
        <f t="shared" si="30"/>
        <v/>
      </c>
      <c r="AE195" s="90" t="s">
        <v>4266</v>
      </c>
      <c r="AF195" s="40" t="s">
        <v>4267</v>
      </c>
      <c r="AG195" s="40" t="str">
        <f t="shared" si="31"/>
        <v>A679074</v>
      </c>
      <c r="AH195" s="40" t="s">
        <v>3929</v>
      </c>
    </row>
    <row r="196" spans="1:34">
      <c r="A196" s="50"/>
      <c r="B196" s="45" t="str">
        <f t="shared" ref="B196:B259" si="32">IFERROR(VLOOKUP(A196,$V$6:$W$23,2,FALSE),"")</f>
        <v/>
      </c>
      <c r="C196" s="50"/>
      <c r="D196" s="45" t="str">
        <f t="shared" ref="D196:D259" si="33">IFERROR(VLOOKUP(C196,$Y$5:$AA$129,2,FALSE),"")</f>
        <v/>
      </c>
      <c r="E196" s="82"/>
      <c r="F196" s="45" t="str">
        <f t="shared" ref="F196:F259" si="34">IFERROR(VLOOKUP(E196,$AE$6:$AF$1090,2,FALSE),"")</f>
        <v/>
      </c>
      <c r="G196" s="45" t="str">
        <f t="shared" ref="G196:G259" si="35">IFERROR(VLOOKUP(E196,$AE$6:$AH$1090,4,FALSE),"")</f>
        <v/>
      </c>
      <c r="H196" s="81"/>
      <c r="I196" s="81"/>
      <c r="J196" s="81"/>
      <c r="K196" s="93"/>
      <c r="L196" s="92"/>
      <c r="M196" s="92"/>
      <c r="N196" s="93"/>
      <c r="O196" s="218"/>
      <c r="P196" s="49"/>
      <c r="Q196" s="246" t="str">
        <f>IF(C196="","",'OPĆI DIO'!$C$1)</f>
        <v/>
      </c>
      <c r="R196" s="40" t="str">
        <f t="shared" ref="R196:R259" si="36">LEFT(C196,3)</f>
        <v/>
      </c>
      <c r="S196" s="40" t="str">
        <f t="shared" ref="S196:S259" si="37">LEFT(C196,2)</f>
        <v/>
      </c>
      <c r="T196" s="40" t="str">
        <f t="shared" ref="T196:T259" si="38">MID(G196,2,2)</f>
        <v/>
      </c>
      <c r="U196" s="40" t="str">
        <f t="shared" ref="U196:U259" si="39">LEFT(C196,1)</f>
        <v/>
      </c>
      <c r="AE196" s="90" t="s">
        <v>4268</v>
      </c>
      <c r="AF196" s="40" t="s">
        <v>4269</v>
      </c>
      <c r="AG196" s="40" t="str">
        <f t="shared" si="31"/>
        <v>A679074</v>
      </c>
      <c r="AH196" s="40" t="s">
        <v>3929</v>
      </c>
    </row>
    <row r="197" spans="1:34">
      <c r="A197" s="50"/>
      <c r="B197" s="45" t="str">
        <f t="shared" si="32"/>
        <v/>
      </c>
      <c r="C197" s="50"/>
      <c r="D197" s="45" t="str">
        <f t="shared" si="33"/>
        <v/>
      </c>
      <c r="E197" s="82"/>
      <c r="F197" s="45" t="str">
        <f t="shared" si="34"/>
        <v/>
      </c>
      <c r="G197" s="45" t="str">
        <f t="shared" si="35"/>
        <v/>
      </c>
      <c r="H197" s="81"/>
      <c r="I197" s="81"/>
      <c r="J197" s="81"/>
      <c r="K197" s="93"/>
      <c r="L197" s="92"/>
      <c r="M197" s="92"/>
      <c r="N197" s="93"/>
      <c r="O197" s="218"/>
      <c r="P197" s="49"/>
      <c r="Q197" s="246" t="str">
        <f>IF(C197="","",'OPĆI DIO'!$C$1)</f>
        <v/>
      </c>
      <c r="R197" s="40" t="str">
        <f t="shared" si="36"/>
        <v/>
      </c>
      <c r="S197" s="40" t="str">
        <f t="shared" si="37"/>
        <v/>
      </c>
      <c r="T197" s="40" t="str">
        <f t="shared" si="38"/>
        <v/>
      </c>
      <c r="U197" s="40" t="str">
        <f t="shared" si="39"/>
        <v/>
      </c>
      <c r="AE197" s="90" t="s">
        <v>4270</v>
      </c>
      <c r="AF197" s="40" t="s">
        <v>4271</v>
      </c>
      <c r="AG197" s="40" t="str">
        <f t="shared" si="31"/>
        <v>A679074</v>
      </c>
      <c r="AH197" s="40" t="s">
        <v>3929</v>
      </c>
    </row>
    <row r="198" spans="1:34">
      <c r="A198" s="50"/>
      <c r="B198" s="45" t="str">
        <f t="shared" si="32"/>
        <v/>
      </c>
      <c r="C198" s="50"/>
      <c r="D198" s="45" t="str">
        <f t="shared" si="33"/>
        <v/>
      </c>
      <c r="E198" s="82"/>
      <c r="F198" s="45" t="str">
        <f t="shared" si="34"/>
        <v/>
      </c>
      <c r="G198" s="45" t="str">
        <f t="shared" si="35"/>
        <v/>
      </c>
      <c r="H198" s="81"/>
      <c r="I198" s="81"/>
      <c r="J198" s="81"/>
      <c r="K198" s="93"/>
      <c r="L198" s="92"/>
      <c r="M198" s="92"/>
      <c r="N198" s="93"/>
      <c r="O198" s="218"/>
      <c r="P198" s="49"/>
      <c r="Q198" s="246" t="str">
        <f>IF(C198="","",'OPĆI DIO'!$C$1)</f>
        <v/>
      </c>
      <c r="R198" s="40" t="str">
        <f t="shared" si="36"/>
        <v/>
      </c>
      <c r="S198" s="40" t="str">
        <f t="shared" si="37"/>
        <v/>
      </c>
      <c r="T198" s="40" t="str">
        <f t="shared" si="38"/>
        <v/>
      </c>
      <c r="U198" s="40" t="str">
        <f t="shared" si="39"/>
        <v/>
      </c>
      <c r="AE198" s="90" t="s">
        <v>4272</v>
      </c>
      <c r="AF198" s="40" t="s">
        <v>4273</v>
      </c>
      <c r="AG198" s="40" t="str">
        <f t="shared" si="31"/>
        <v>A679074</v>
      </c>
      <c r="AH198" s="40" t="s">
        <v>3929</v>
      </c>
    </row>
    <row r="199" spans="1:34">
      <c r="A199" s="50"/>
      <c r="B199" s="45" t="str">
        <f t="shared" si="32"/>
        <v/>
      </c>
      <c r="C199" s="50"/>
      <c r="D199" s="45" t="str">
        <f t="shared" si="33"/>
        <v/>
      </c>
      <c r="E199" s="82"/>
      <c r="F199" s="45" t="str">
        <f t="shared" si="34"/>
        <v/>
      </c>
      <c r="G199" s="45" t="str">
        <f t="shared" si="35"/>
        <v/>
      </c>
      <c r="H199" s="81"/>
      <c r="I199" s="81"/>
      <c r="J199" s="81"/>
      <c r="K199" s="93"/>
      <c r="L199" s="92"/>
      <c r="M199" s="92"/>
      <c r="N199" s="93"/>
      <c r="O199" s="218"/>
      <c r="P199" s="49"/>
      <c r="Q199" s="246" t="str">
        <f>IF(C199="","",'OPĆI DIO'!$C$1)</f>
        <v/>
      </c>
      <c r="R199" s="40" t="str">
        <f t="shared" si="36"/>
        <v/>
      </c>
      <c r="S199" s="40" t="str">
        <f t="shared" si="37"/>
        <v/>
      </c>
      <c r="T199" s="40" t="str">
        <f t="shared" si="38"/>
        <v/>
      </c>
      <c r="U199" s="40" t="str">
        <f t="shared" si="39"/>
        <v/>
      </c>
      <c r="AE199" s="90" t="s">
        <v>4274</v>
      </c>
      <c r="AF199" s="40" t="s">
        <v>4275</v>
      </c>
      <c r="AG199" s="40" t="str">
        <f t="shared" si="31"/>
        <v>A679074</v>
      </c>
      <c r="AH199" s="40" t="s">
        <v>3929</v>
      </c>
    </row>
    <row r="200" spans="1:34">
      <c r="A200" s="50"/>
      <c r="B200" s="45" t="str">
        <f t="shared" si="32"/>
        <v/>
      </c>
      <c r="C200" s="50"/>
      <c r="D200" s="45" t="str">
        <f t="shared" si="33"/>
        <v/>
      </c>
      <c r="E200" s="82"/>
      <c r="F200" s="45" t="str">
        <f t="shared" si="34"/>
        <v/>
      </c>
      <c r="G200" s="45" t="str">
        <f t="shared" si="35"/>
        <v/>
      </c>
      <c r="H200" s="81"/>
      <c r="I200" s="81"/>
      <c r="J200" s="81"/>
      <c r="K200" s="93"/>
      <c r="L200" s="92"/>
      <c r="M200" s="92"/>
      <c r="N200" s="93"/>
      <c r="O200" s="218"/>
      <c r="P200" s="49"/>
      <c r="Q200" s="246" t="str">
        <f>IF(C200="","",'OPĆI DIO'!$C$1)</f>
        <v/>
      </c>
      <c r="R200" s="40" t="str">
        <f t="shared" si="36"/>
        <v/>
      </c>
      <c r="S200" s="40" t="str">
        <f t="shared" si="37"/>
        <v/>
      </c>
      <c r="T200" s="40" t="str">
        <f t="shared" si="38"/>
        <v/>
      </c>
      <c r="U200" s="40" t="str">
        <f t="shared" si="39"/>
        <v/>
      </c>
      <c r="AE200" s="90" t="s">
        <v>4276</v>
      </c>
      <c r="AF200" s="40" t="s">
        <v>4277</v>
      </c>
      <c r="AG200" s="40" t="str">
        <f t="shared" ref="AG200:AG263" si="40">LEFT(AE200,7)</f>
        <v>A679074</v>
      </c>
      <c r="AH200" s="40" t="s">
        <v>3929</v>
      </c>
    </row>
    <row r="201" spans="1:34">
      <c r="A201" s="50"/>
      <c r="B201" s="45" t="str">
        <f t="shared" si="32"/>
        <v/>
      </c>
      <c r="C201" s="50"/>
      <c r="D201" s="45" t="str">
        <f t="shared" si="33"/>
        <v/>
      </c>
      <c r="E201" s="82"/>
      <c r="F201" s="45" t="str">
        <f t="shared" si="34"/>
        <v/>
      </c>
      <c r="G201" s="45" t="str">
        <f t="shared" si="35"/>
        <v/>
      </c>
      <c r="H201" s="81"/>
      <c r="I201" s="81"/>
      <c r="J201" s="81"/>
      <c r="K201" s="93"/>
      <c r="L201" s="92"/>
      <c r="M201" s="92"/>
      <c r="N201" s="93"/>
      <c r="O201" s="218"/>
      <c r="P201" s="49"/>
      <c r="Q201" s="246" t="str">
        <f>IF(C201="","",'OPĆI DIO'!$C$1)</f>
        <v/>
      </c>
      <c r="R201" s="40" t="str">
        <f t="shared" si="36"/>
        <v/>
      </c>
      <c r="S201" s="40" t="str">
        <f t="shared" si="37"/>
        <v/>
      </c>
      <c r="T201" s="40" t="str">
        <f t="shared" si="38"/>
        <v/>
      </c>
      <c r="U201" s="40" t="str">
        <f t="shared" si="39"/>
        <v/>
      </c>
      <c r="AE201" s="90" t="s">
        <v>4278</v>
      </c>
      <c r="AF201" s="40" t="s">
        <v>4279</v>
      </c>
      <c r="AG201" s="40" t="str">
        <f t="shared" si="40"/>
        <v>A679074</v>
      </c>
      <c r="AH201" s="40" t="s">
        <v>3929</v>
      </c>
    </row>
    <row r="202" spans="1:34">
      <c r="A202" s="50"/>
      <c r="B202" s="45" t="str">
        <f t="shared" si="32"/>
        <v/>
      </c>
      <c r="C202" s="50"/>
      <c r="D202" s="45" t="str">
        <f t="shared" si="33"/>
        <v/>
      </c>
      <c r="E202" s="82"/>
      <c r="F202" s="45" t="str">
        <f t="shared" si="34"/>
        <v/>
      </c>
      <c r="G202" s="45" t="str">
        <f t="shared" si="35"/>
        <v/>
      </c>
      <c r="H202" s="81"/>
      <c r="I202" s="81"/>
      <c r="J202" s="81"/>
      <c r="K202" s="93"/>
      <c r="L202" s="92"/>
      <c r="M202" s="92"/>
      <c r="N202" s="93"/>
      <c r="O202" s="218"/>
      <c r="P202" s="49"/>
      <c r="Q202" s="246" t="str">
        <f>IF(C202="","",'OPĆI DIO'!$C$1)</f>
        <v/>
      </c>
      <c r="R202" s="40" t="str">
        <f t="shared" si="36"/>
        <v/>
      </c>
      <c r="S202" s="40" t="str">
        <f t="shared" si="37"/>
        <v/>
      </c>
      <c r="T202" s="40" t="str">
        <f t="shared" si="38"/>
        <v/>
      </c>
      <c r="U202" s="40" t="str">
        <f t="shared" si="39"/>
        <v/>
      </c>
      <c r="AE202" s="90" t="s">
        <v>2061</v>
      </c>
      <c r="AF202" s="40" t="s">
        <v>2062</v>
      </c>
      <c r="AG202" s="40" t="str">
        <f t="shared" si="40"/>
        <v>A679075</v>
      </c>
      <c r="AH202" s="40" t="s">
        <v>3929</v>
      </c>
    </row>
    <row r="203" spans="1:34">
      <c r="A203" s="50"/>
      <c r="B203" s="45" t="str">
        <f t="shared" si="32"/>
        <v/>
      </c>
      <c r="C203" s="50"/>
      <c r="D203" s="45" t="str">
        <f t="shared" si="33"/>
        <v/>
      </c>
      <c r="E203" s="82"/>
      <c r="F203" s="45" t="str">
        <f t="shared" si="34"/>
        <v/>
      </c>
      <c r="G203" s="45" t="str">
        <f t="shared" si="35"/>
        <v/>
      </c>
      <c r="H203" s="81"/>
      <c r="I203" s="81"/>
      <c r="J203" s="81"/>
      <c r="K203" s="93"/>
      <c r="L203" s="92"/>
      <c r="M203" s="92"/>
      <c r="N203" s="93"/>
      <c r="O203" s="218"/>
      <c r="P203" s="49"/>
      <c r="Q203" s="246" t="str">
        <f>IF(C203="","",'OPĆI DIO'!$C$1)</f>
        <v/>
      </c>
      <c r="R203" s="40" t="str">
        <f t="shared" si="36"/>
        <v/>
      </c>
      <c r="S203" s="40" t="str">
        <f t="shared" si="37"/>
        <v/>
      </c>
      <c r="T203" s="40" t="str">
        <f t="shared" si="38"/>
        <v/>
      </c>
      <c r="U203" s="40" t="str">
        <f t="shared" si="39"/>
        <v/>
      </c>
      <c r="AE203" s="90" t="s">
        <v>2063</v>
      </c>
      <c r="AF203" s="40" t="s">
        <v>2064</v>
      </c>
      <c r="AG203" s="40" t="str">
        <f t="shared" si="40"/>
        <v>A679075</v>
      </c>
      <c r="AH203" s="40" t="s">
        <v>3929</v>
      </c>
    </row>
    <row r="204" spans="1:34">
      <c r="A204" s="50"/>
      <c r="B204" s="45" t="str">
        <f t="shared" si="32"/>
        <v/>
      </c>
      <c r="C204" s="50"/>
      <c r="D204" s="45" t="str">
        <f t="shared" si="33"/>
        <v/>
      </c>
      <c r="E204" s="82"/>
      <c r="F204" s="45" t="str">
        <f t="shared" si="34"/>
        <v/>
      </c>
      <c r="G204" s="45" t="str">
        <f t="shared" si="35"/>
        <v/>
      </c>
      <c r="H204" s="81"/>
      <c r="I204" s="81"/>
      <c r="J204" s="81"/>
      <c r="K204" s="93"/>
      <c r="L204" s="92"/>
      <c r="M204" s="92"/>
      <c r="N204" s="93"/>
      <c r="O204" s="218"/>
      <c r="P204" s="49"/>
      <c r="Q204" s="246" t="str">
        <f>IF(C204="","",'OPĆI DIO'!$C$1)</f>
        <v/>
      </c>
      <c r="R204" s="40" t="str">
        <f t="shared" si="36"/>
        <v/>
      </c>
      <c r="S204" s="40" t="str">
        <f t="shared" si="37"/>
        <v/>
      </c>
      <c r="T204" s="40" t="str">
        <f t="shared" si="38"/>
        <v/>
      </c>
      <c r="U204" s="40" t="str">
        <f t="shared" si="39"/>
        <v/>
      </c>
      <c r="AE204" s="90" t="s">
        <v>4280</v>
      </c>
      <c r="AF204" s="40" t="s">
        <v>4281</v>
      </c>
      <c r="AG204" s="40" t="str">
        <f t="shared" si="40"/>
        <v>A679075</v>
      </c>
      <c r="AH204" s="40" t="s">
        <v>3929</v>
      </c>
    </row>
    <row r="205" spans="1:34">
      <c r="A205" s="50"/>
      <c r="B205" s="45" t="str">
        <f t="shared" si="32"/>
        <v/>
      </c>
      <c r="C205" s="50"/>
      <c r="D205" s="45" t="str">
        <f t="shared" si="33"/>
        <v/>
      </c>
      <c r="E205" s="82"/>
      <c r="F205" s="45" t="str">
        <f t="shared" si="34"/>
        <v/>
      </c>
      <c r="G205" s="45" t="str">
        <f t="shared" si="35"/>
        <v/>
      </c>
      <c r="H205" s="81"/>
      <c r="I205" s="81"/>
      <c r="J205" s="81"/>
      <c r="K205" s="93"/>
      <c r="L205" s="92"/>
      <c r="M205" s="92"/>
      <c r="N205" s="93"/>
      <c r="O205" s="218"/>
      <c r="P205" s="49"/>
      <c r="Q205" s="246" t="str">
        <f>IF(C205="","",'OPĆI DIO'!$C$1)</f>
        <v/>
      </c>
      <c r="R205" s="40" t="str">
        <f t="shared" si="36"/>
        <v/>
      </c>
      <c r="S205" s="40" t="str">
        <f t="shared" si="37"/>
        <v/>
      </c>
      <c r="T205" s="40" t="str">
        <f t="shared" si="38"/>
        <v/>
      </c>
      <c r="U205" s="40" t="str">
        <f t="shared" si="39"/>
        <v/>
      </c>
      <c r="AE205" s="90" t="s">
        <v>4282</v>
      </c>
      <c r="AF205" s="40" t="s">
        <v>4283</v>
      </c>
      <c r="AG205" s="40" t="str">
        <f t="shared" si="40"/>
        <v>A679075</v>
      </c>
      <c r="AH205" s="40" t="s">
        <v>3929</v>
      </c>
    </row>
    <row r="206" spans="1:34">
      <c r="A206" s="50"/>
      <c r="B206" s="45" t="str">
        <f t="shared" si="32"/>
        <v/>
      </c>
      <c r="C206" s="50"/>
      <c r="D206" s="45" t="str">
        <f t="shared" si="33"/>
        <v/>
      </c>
      <c r="E206" s="82"/>
      <c r="F206" s="45" t="str">
        <f t="shared" si="34"/>
        <v/>
      </c>
      <c r="G206" s="45" t="str">
        <f t="shared" si="35"/>
        <v/>
      </c>
      <c r="H206" s="81"/>
      <c r="I206" s="81"/>
      <c r="J206" s="81"/>
      <c r="K206" s="93"/>
      <c r="L206" s="92"/>
      <c r="M206" s="92"/>
      <c r="N206" s="93"/>
      <c r="O206" s="218"/>
      <c r="P206" s="49"/>
      <c r="Q206" s="246" t="str">
        <f>IF(C206="","",'OPĆI DIO'!$C$1)</f>
        <v/>
      </c>
      <c r="R206" s="40" t="str">
        <f t="shared" si="36"/>
        <v/>
      </c>
      <c r="S206" s="40" t="str">
        <f t="shared" si="37"/>
        <v/>
      </c>
      <c r="T206" s="40" t="str">
        <f t="shared" si="38"/>
        <v/>
      </c>
      <c r="U206" s="40" t="str">
        <f t="shared" si="39"/>
        <v/>
      </c>
      <c r="AE206" s="90" t="s">
        <v>4284</v>
      </c>
      <c r="AF206" s="40" t="s">
        <v>4285</v>
      </c>
      <c r="AG206" s="40" t="str">
        <f t="shared" si="40"/>
        <v>A679075</v>
      </c>
      <c r="AH206" s="40" t="s">
        <v>3929</v>
      </c>
    </row>
    <row r="207" spans="1:34">
      <c r="A207" s="50"/>
      <c r="B207" s="45" t="str">
        <f t="shared" si="32"/>
        <v/>
      </c>
      <c r="C207" s="50"/>
      <c r="D207" s="45" t="str">
        <f t="shared" si="33"/>
        <v/>
      </c>
      <c r="E207" s="82"/>
      <c r="F207" s="45" t="str">
        <f t="shared" si="34"/>
        <v/>
      </c>
      <c r="G207" s="45" t="str">
        <f t="shared" si="35"/>
        <v/>
      </c>
      <c r="H207" s="81"/>
      <c r="I207" s="81"/>
      <c r="J207" s="81"/>
      <c r="K207" s="93"/>
      <c r="L207" s="92"/>
      <c r="M207" s="92"/>
      <c r="N207" s="93"/>
      <c r="O207" s="218"/>
      <c r="P207" s="49"/>
      <c r="Q207" s="246" t="str">
        <f>IF(C207="","",'OPĆI DIO'!$C$1)</f>
        <v/>
      </c>
      <c r="R207" s="40" t="str">
        <f t="shared" si="36"/>
        <v/>
      </c>
      <c r="S207" s="40" t="str">
        <f t="shared" si="37"/>
        <v/>
      </c>
      <c r="T207" s="40" t="str">
        <f t="shared" si="38"/>
        <v/>
      </c>
      <c r="U207" s="40" t="str">
        <f t="shared" si="39"/>
        <v/>
      </c>
      <c r="AE207" s="90" t="s">
        <v>4286</v>
      </c>
      <c r="AF207" s="40" t="s">
        <v>4287</v>
      </c>
      <c r="AG207" s="40" t="str">
        <f t="shared" si="40"/>
        <v>A679075</v>
      </c>
      <c r="AH207" s="40" t="s">
        <v>3929</v>
      </c>
    </row>
    <row r="208" spans="1:34">
      <c r="A208" s="50"/>
      <c r="B208" s="45" t="str">
        <f t="shared" si="32"/>
        <v/>
      </c>
      <c r="C208" s="50"/>
      <c r="D208" s="45" t="str">
        <f t="shared" si="33"/>
        <v/>
      </c>
      <c r="E208" s="82"/>
      <c r="F208" s="45" t="str">
        <f t="shared" si="34"/>
        <v/>
      </c>
      <c r="G208" s="45" t="str">
        <f t="shared" si="35"/>
        <v/>
      </c>
      <c r="H208" s="81"/>
      <c r="I208" s="81"/>
      <c r="J208" s="81"/>
      <c r="K208" s="93"/>
      <c r="L208" s="92"/>
      <c r="M208" s="92"/>
      <c r="N208" s="93"/>
      <c r="O208" s="218"/>
      <c r="P208" s="49"/>
      <c r="Q208" s="246" t="str">
        <f>IF(C208="","",'OPĆI DIO'!$C$1)</f>
        <v/>
      </c>
      <c r="R208" s="40" t="str">
        <f t="shared" si="36"/>
        <v/>
      </c>
      <c r="S208" s="40" t="str">
        <f t="shared" si="37"/>
        <v/>
      </c>
      <c r="T208" s="40" t="str">
        <f t="shared" si="38"/>
        <v/>
      </c>
      <c r="U208" s="40" t="str">
        <f t="shared" si="39"/>
        <v/>
      </c>
      <c r="AE208" s="90" t="s">
        <v>4288</v>
      </c>
      <c r="AF208" s="40" t="s">
        <v>4289</v>
      </c>
      <c r="AG208" s="40" t="str">
        <f t="shared" si="40"/>
        <v>A679075</v>
      </c>
      <c r="AH208" s="40" t="s">
        <v>3929</v>
      </c>
    </row>
    <row r="209" spans="1:34">
      <c r="A209" s="50"/>
      <c r="B209" s="45" t="str">
        <f t="shared" si="32"/>
        <v/>
      </c>
      <c r="C209" s="50"/>
      <c r="D209" s="45" t="str">
        <f t="shared" si="33"/>
        <v/>
      </c>
      <c r="E209" s="82"/>
      <c r="F209" s="45" t="str">
        <f t="shared" si="34"/>
        <v/>
      </c>
      <c r="G209" s="45" t="str">
        <f t="shared" si="35"/>
        <v/>
      </c>
      <c r="H209" s="81"/>
      <c r="I209" s="81"/>
      <c r="J209" s="81"/>
      <c r="K209" s="93"/>
      <c r="L209" s="92"/>
      <c r="M209" s="92"/>
      <c r="N209" s="93"/>
      <c r="O209" s="218"/>
      <c r="P209" s="49"/>
      <c r="Q209" s="246" t="str">
        <f>IF(C209="","",'OPĆI DIO'!$C$1)</f>
        <v/>
      </c>
      <c r="R209" s="40" t="str">
        <f t="shared" si="36"/>
        <v/>
      </c>
      <c r="S209" s="40" t="str">
        <f t="shared" si="37"/>
        <v/>
      </c>
      <c r="T209" s="40" t="str">
        <f t="shared" si="38"/>
        <v/>
      </c>
      <c r="U209" s="40" t="str">
        <f t="shared" si="39"/>
        <v/>
      </c>
      <c r="AE209" s="90" t="s">
        <v>4290</v>
      </c>
      <c r="AF209" s="40" t="s">
        <v>4291</v>
      </c>
      <c r="AG209" s="40" t="str">
        <f t="shared" si="40"/>
        <v>A679075</v>
      </c>
      <c r="AH209" s="40" t="s">
        <v>3929</v>
      </c>
    </row>
    <row r="210" spans="1:34">
      <c r="A210" s="50"/>
      <c r="B210" s="45" t="str">
        <f t="shared" si="32"/>
        <v/>
      </c>
      <c r="C210" s="50"/>
      <c r="D210" s="45" t="str">
        <f t="shared" si="33"/>
        <v/>
      </c>
      <c r="E210" s="82"/>
      <c r="F210" s="45" t="str">
        <f t="shared" si="34"/>
        <v/>
      </c>
      <c r="G210" s="45" t="str">
        <f t="shared" si="35"/>
        <v/>
      </c>
      <c r="H210" s="81"/>
      <c r="I210" s="81"/>
      <c r="J210" s="81"/>
      <c r="K210" s="93"/>
      <c r="L210" s="92"/>
      <c r="M210" s="92"/>
      <c r="N210" s="93"/>
      <c r="O210" s="218"/>
      <c r="P210" s="49"/>
      <c r="Q210" s="246" t="str">
        <f>IF(C210="","",'OPĆI DIO'!$C$1)</f>
        <v/>
      </c>
      <c r="R210" s="40" t="str">
        <f t="shared" si="36"/>
        <v/>
      </c>
      <c r="S210" s="40" t="str">
        <f t="shared" si="37"/>
        <v/>
      </c>
      <c r="T210" s="40" t="str">
        <f t="shared" si="38"/>
        <v/>
      </c>
      <c r="U210" s="40" t="str">
        <f t="shared" si="39"/>
        <v/>
      </c>
      <c r="AE210" s="90" t="s">
        <v>4292</v>
      </c>
      <c r="AF210" s="40" t="s">
        <v>4293</v>
      </c>
      <c r="AG210" s="40" t="str">
        <f t="shared" si="40"/>
        <v>A679075</v>
      </c>
      <c r="AH210" s="40" t="s">
        <v>3929</v>
      </c>
    </row>
    <row r="211" spans="1:34">
      <c r="A211" s="50"/>
      <c r="B211" s="45" t="str">
        <f t="shared" si="32"/>
        <v/>
      </c>
      <c r="C211" s="50"/>
      <c r="D211" s="45" t="str">
        <f t="shared" si="33"/>
        <v/>
      </c>
      <c r="E211" s="82"/>
      <c r="F211" s="45" t="str">
        <f t="shared" si="34"/>
        <v/>
      </c>
      <c r="G211" s="45" t="str">
        <f t="shared" si="35"/>
        <v/>
      </c>
      <c r="H211" s="81"/>
      <c r="I211" s="81"/>
      <c r="J211" s="81"/>
      <c r="K211" s="93"/>
      <c r="L211" s="92"/>
      <c r="M211" s="92"/>
      <c r="N211" s="93"/>
      <c r="O211" s="218"/>
      <c r="P211" s="49"/>
      <c r="Q211" s="246" t="str">
        <f>IF(C211="","",'OPĆI DIO'!$C$1)</f>
        <v/>
      </c>
      <c r="R211" s="40" t="str">
        <f t="shared" si="36"/>
        <v/>
      </c>
      <c r="S211" s="40" t="str">
        <f t="shared" si="37"/>
        <v/>
      </c>
      <c r="T211" s="40" t="str">
        <f t="shared" si="38"/>
        <v/>
      </c>
      <c r="U211" s="40" t="str">
        <f t="shared" si="39"/>
        <v/>
      </c>
      <c r="AE211" s="90" t="s">
        <v>4294</v>
      </c>
      <c r="AF211" s="40" t="s">
        <v>4295</v>
      </c>
      <c r="AG211" s="40" t="str">
        <f t="shared" si="40"/>
        <v>A679075</v>
      </c>
      <c r="AH211" s="40" t="s">
        <v>3929</v>
      </c>
    </row>
    <row r="212" spans="1:34">
      <c r="A212" s="50"/>
      <c r="B212" s="45" t="str">
        <f t="shared" si="32"/>
        <v/>
      </c>
      <c r="C212" s="50"/>
      <c r="D212" s="45" t="str">
        <f t="shared" si="33"/>
        <v/>
      </c>
      <c r="E212" s="82"/>
      <c r="F212" s="45" t="str">
        <f t="shared" si="34"/>
        <v/>
      </c>
      <c r="G212" s="45" t="str">
        <f t="shared" si="35"/>
        <v/>
      </c>
      <c r="H212" s="81"/>
      <c r="I212" s="81"/>
      <c r="J212" s="81"/>
      <c r="K212" s="93"/>
      <c r="L212" s="92"/>
      <c r="M212" s="92"/>
      <c r="N212" s="93"/>
      <c r="O212" s="218"/>
      <c r="P212" s="49"/>
      <c r="Q212" s="246" t="str">
        <f>IF(C212="","",'OPĆI DIO'!$C$1)</f>
        <v/>
      </c>
      <c r="R212" s="40" t="str">
        <f t="shared" si="36"/>
        <v/>
      </c>
      <c r="S212" s="40" t="str">
        <f t="shared" si="37"/>
        <v/>
      </c>
      <c r="T212" s="40" t="str">
        <f t="shared" si="38"/>
        <v/>
      </c>
      <c r="U212" s="40" t="str">
        <f t="shared" si="39"/>
        <v/>
      </c>
      <c r="AE212" s="90" t="s">
        <v>4296</v>
      </c>
      <c r="AF212" s="40" t="s">
        <v>4297</v>
      </c>
      <c r="AG212" s="40" t="str">
        <f t="shared" si="40"/>
        <v>A679075</v>
      </c>
      <c r="AH212" s="40" t="s">
        <v>3929</v>
      </c>
    </row>
    <row r="213" spans="1:34">
      <c r="A213" s="50"/>
      <c r="B213" s="45" t="str">
        <f t="shared" si="32"/>
        <v/>
      </c>
      <c r="C213" s="50"/>
      <c r="D213" s="45" t="str">
        <f t="shared" si="33"/>
        <v/>
      </c>
      <c r="E213" s="82"/>
      <c r="F213" s="45" t="str">
        <f t="shared" si="34"/>
        <v/>
      </c>
      <c r="G213" s="45" t="str">
        <f t="shared" si="35"/>
        <v/>
      </c>
      <c r="H213" s="81"/>
      <c r="I213" s="81"/>
      <c r="J213" s="81"/>
      <c r="K213" s="93"/>
      <c r="L213" s="92"/>
      <c r="M213" s="92"/>
      <c r="N213" s="93"/>
      <c r="O213" s="218"/>
      <c r="P213" s="49"/>
      <c r="Q213" s="246" t="str">
        <f>IF(C213="","",'OPĆI DIO'!$C$1)</f>
        <v/>
      </c>
      <c r="R213" s="40" t="str">
        <f t="shared" si="36"/>
        <v/>
      </c>
      <c r="S213" s="40" t="str">
        <f t="shared" si="37"/>
        <v/>
      </c>
      <c r="T213" s="40" t="str">
        <f t="shared" si="38"/>
        <v/>
      </c>
      <c r="U213" s="40" t="str">
        <f t="shared" si="39"/>
        <v/>
      </c>
      <c r="AE213" s="90" t="s">
        <v>4298</v>
      </c>
      <c r="AF213" s="40" t="s">
        <v>4299</v>
      </c>
      <c r="AG213" s="40" t="str">
        <f t="shared" si="40"/>
        <v>A679075</v>
      </c>
      <c r="AH213" s="40" t="s">
        <v>3929</v>
      </c>
    </row>
    <row r="214" spans="1:34">
      <c r="A214" s="50"/>
      <c r="B214" s="45" t="str">
        <f t="shared" si="32"/>
        <v/>
      </c>
      <c r="C214" s="50"/>
      <c r="D214" s="45" t="str">
        <f t="shared" si="33"/>
        <v/>
      </c>
      <c r="E214" s="82"/>
      <c r="F214" s="45" t="str">
        <f t="shared" si="34"/>
        <v/>
      </c>
      <c r="G214" s="45" t="str">
        <f t="shared" si="35"/>
        <v/>
      </c>
      <c r="H214" s="81"/>
      <c r="I214" s="81"/>
      <c r="J214" s="81"/>
      <c r="K214" s="93"/>
      <c r="L214" s="92"/>
      <c r="M214" s="92"/>
      <c r="N214" s="93"/>
      <c r="O214" s="218"/>
      <c r="P214" s="49"/>
      <c r="Q214" s="246" t="str">
        <f>IF(C214="","",'OPĆI DIO'!$C$1)</f>
        <v/>
      </c>
      <c r="R214" s="40" t="str">
        <f t="shared" si="36"/>
        <v/>
      </c>
      <c r="S214" s="40" t="str">
        <f t="shared" si="37"/>
        <v/>
      </c>
      <c r="T214" s="40" t="str">
        <f t="shared" si="38"/>
        <v/>
      </c>
      <c r="U214" s="40" t="str">
        <f t="shared" si="39"/>
        <v/>
      </c>
      <c r="AE214" s="90" t="s">
        <v>4300</v>
      </c>
      <c r="AF214" s="40" t="s">
        <v>4301</v>
      </c>
      <c r="AG214" s="40" t="str">
        <f t="shared" si="40"/>
        <v>A679075</v>
      </c>
      <c r="AH214" s="40" t="s">
        <v>3929</v>
      </c>
    </row>
    <row r="215" spans="1:34">
      <c r="A215" s="50"/>
      <c r="B215" s="45" t="str">
        <f t="shared" si="32"/>
        <v/>
      </c>
      <c r="C215" s="50"/>
      <c r="D215" s="45" t="str">
        <f t="shared" si="33"/>
        <v/>
      </c>
      <c r="E215" s="82"/>
      <c r="F215" s="45" t="str">
        <f t="shared" si="34"/>
        <v/>
      </c>
      <c r="G215" s="45" t="str">
        <f t="shared" si="35"/>
        <v/>
      </c>
      <c r="H215" s="81"/>
      <c r="I215" s="81"/>
      <c r="J215" s="81"/>
      <c r="K215" s="93"/>
      <c r="L215" s="92"/>
      <c r="M215" s="92"/>
      <c r="N215" s="93"/>
      <c r="O215" s="218"/>
      <c r="P215" s="49"/>
      <c r="Q215" s="246" t="str">
        <f>IF(C215="","",'OPĆI DIO'!$C$1)</f>
        <v/>
      </c>
      <c r="R215" s="40" t="str">
        <f t="shared" si="36"/>
        <v/>
      </c>
      <c r="S215" s="40" t="str">
        <f t="shared" si="37"/>
        <v/>
      </c>
      <c r="T215" s="40" t="str">
        <f t="shared" si="38"/>
        <v/>
      </c>
      <c r="U215" s="40" t="str">
        <f t="shared" si="39"/>
        <v/>
      </c>
      <c r="AE215" s="90" t="s">
        <v>694</v>
      </c>
      <c r="AF215" s="40" t="s">
        <v>695</v>
      </c>
      <c r="AG215" s="40" t="str">
        <f t="shared" si="40"/>
        <v>A679076</v>
      </c>
      <c r="AH215" s="40" t="s">
        <v>3929</v>
      </c>
    </row>
    <row r="216" spans="1:34">
      <c r="A216" s="50"/>
      <c r="B216" s="45" t="str">
        <f t="shared" si="32"/>
        <v/>
      </c>
      <c r="C216" s="50"/>
      <c r="D216" s="45" t="str">
        <f t="shared" si="33"/>
        <v/>
      </c>
      <c r="E216" s="82"/>
      <c r="F216" s="45" t="str">
        <f t="shared" si="34"/>
        <v/>
      </c>
      <c r="G216" s="45" t="str">
        <f t="shared" si="35"/>
        <v/>
      </c>
      <c r="H216" s="81"/>
      <c r="I216" s="81"/>
      <c r="J216" s="81"/>
      <c r="K216" s="93"/>
      <c r="L216" s="92"/>
      <c r="M216" s="92"/>
      <c r="N216" s="93"/>
      <c r="O216" s="218"/>
      <c r="P216" s="49"/>
      <c r="Q216" s="246" t="str">
        <f>IF(C216="","",'OPĆI DIO'!$C$1)</f>
        <v/>
      </c>
      <c r="R216" s="40" t="str">
        <f t="shared" si="36"/>
        <v/>
      </c>
      <c r="S216" s="40" t="str">
        <f t="shared" si="37"/>
        <v/>
      </c>
      <c r="T216" s="40" t="str">
        <f t="shared" si="38"/>
        <v/>
      </c>
      <c r="U216" s="40" t="str">
        <f t="shared" si="39"/>
        <v/>
      </c>
      <c r="AE216" s="90" t="s">
        <v>696</v>
      </c>
      <c r="AF216" s="40" t="s">
        <v>697</v>
      </c>
      <c r="AG216" s="40" t="str">
        <f t="shared" si="40"/>
        <v>A679076</v>
      </c>
      <c r="AH216" s="40" t="s">
        <v>3929</v>
      </c>
    </row>
    <row r="217" spans="1:34">
      <c r="A217" s="50"/>
      <c r="B217" s="45" t="str">
        <f t="shared" si="32"/>
        <v/>
      </c>
      <c r="C217" s="50"/>
      <c r="D217" s="45" t="str">
        <f t="shared" si="33"/>
        <v/>
      </c>
      <c r="E217" s="82"/>
      <c r="F217" s="45" t="str">
        <f t="shared" si="34"/>
        <v/>
      </c>
      <c r="G217" s="45" t="str">
        <f t="shared" si="35"/>
        <v/>
      </c>
      <c r="H217" s="81"/>
      <c r="I217" s="81"/>
      <c r="J217" s="81"/>
      <c r="K217" s="93"/>
      <c r="L217" s="92"/>
      <c r="M217" s="92"/>
      <c r="N217" s="93"/>
      <c r="O217" s="218"/>
      <c r="P217" s="49"/>
      <c r="Q217" s="246" t="str">
        <f>IF(C217="","",'OPĆI DIO'!$C$1)</f>
        <v/>
      </c>
      <c r="R217" s="40" t="str">
        <f t="shared" si="36"/>
        <v/>
      </c>
      <c r="S217" s="40" t="str">
        <f t="shared" si="37"/>
        <v/>
      </c>
      <c r="T217" s="40" t="str">
        <f t="shared" si="38"/>
        <v/>
      </c>
      <c r="U217" s="40" t="str">
        <f t="shared" si="39"/>
        <v/>
      </c>
      <c r="AE217" s="90" t="s">
        <v>1683</v>
      </c>
      <c r="AF217" s="40" t="s">
        <v>1684</v>
      </c>
      <c r="AG217" s="40" t="str">
        <f t="shared" si="40"/>
        <v>A679076</v>
      </c>
      <c r="AH217" s="40" t="s">
        <v>3929</v>
      </c>
    </row>
    <row r="218" spans="1:34">
      <c r="A218" s="50"/>
      <c r="B218" s="45" t="str">
        <f t="shared" si="32"/>
        <v/>
      </c>
      <c r="C218" s="50"/>
      <c r="D218" s="45" t="str">
        <f t="shared" si="33"/>
        <v/>
      </c>
      <c r="E218" s="82"/>
      <c r="F218" s="45" t="str">
        <f t="shared" si="34"/>
        <v/>
      </c>
      <c r="G218" s="45" t="str">
        <f t="shared" si="35"/>
        <v/>
      </c>
      <c r="H218" s="81"/>
      <c r="I218" s="81"/>
      <c r="J218" s="81"/>
      <c r="K218" s="93"/>
      <c r="L218" s="92"/>
      <c r="M218" s="92"/>
      <c r="N218" s="93"/>
      <c r="O218" s="218"/>
      <c r="P218" s="49"/>
      <c r="Q218" s="246" t="str">
        <f>IF(C218="","",'OPĆI DIO'!$C$1)</f>
        <v/>
      </c>
      <c r="R218" s="40" t="str">
        <f t="shared" si="36"/>
        <v/>
      </c>
      <c r="S218" s="40" t="str">
        <f t="shared" si="37"/>
        <v/>
      </c>
      <c r="T218" s="40" t="str">
        <f t="shared" si="38"/>
        <v/>
      </c>
      <c r="U218" s="40" t="str">
        <f t="shared" si="39"/>
        <v/>
      </c>
      <c r="AE218" s="90" t="s">
        <v>1685</v>
      </c>
      <c r="AF218" s="40" t="s">
        <v>1686</v>
      </c>
      <c r="AG218" s="40" t="str">
        <f t="shared" si="40"/>
        <v>A679076</v>
      </c>
      <c r="AH218" s="40" t="s">
        <v>3929</v>
      </c>
    </row>
    <row r="219" spans="1:34">
      <c r="A219" s="50"/>
      <c r="B219" s="45" t="str">
        <f t="shared" si="32"/>
        <v/>
      </c>
      <c r="C219" s="50"/>
      <c r="D219" s="45" t="str">
        <f t="shared" si="33"/>
        <v/>
      </c>
      <c r="E219" s="82"/>
      <c r="F219" s="45" t="str">
        <f t="shared" si="34"/>
        <v/>
      </c>
      <c r="G219" s="45" t="str">
        <f t="shared" si="35"/>
        <v/>
      </c>
      <c r="H219" s="81"/>
      <c r="I219" s="81"/>
      <c r="J219" s="81"/>
      <c r="K219" s="93"/>
      <c r="L219" s="92"/>
      <c r="M219" s="92"/>
      <c r="N219" s="93"/>
      <c r="O219" s="218"/>
      <c r="P219" s="49"/>
      <c r="Q219" s="246" t="str">
        <f>IF(C219="","",'OPĆI DIO'!$C$1)</f>
        <v/>
      </c>
      <c r="R219" s="40" t="str">
        <f t="shared" si="36"/>
        <v/>
      </c>
      <c r="S219" s="40" t="str">
        <f t="shared" si="37"/>
        <v/>
      </c>
      <c r="T219" s="40" t="str">
        <f t="shared" si="38"/>
        <v/>
      </c>
      <c r="U219" s="40" t="str">
        <f t="shared" si="39"/>
        <v/>
      </c>
      <c r="AE219" s="90" t="s">
        <v>1687</v>
      </c>
      <c r="AF219" s="40" t="s">
        <v>1688</v>
      </c>
      <c r="AG219" s="40" t="str">
        <f t="shared" si="40"/>
        <v>A679076</v>
      </c>
      <c r="AH219" s="40" t="s">
        <v>3929</v>
      </c>
    </row>
    <row r="220" spans="1:34">
      <c r="A220" s="50"/>
      <c r="B220" s="45" t="str">
        <f t="shared" si="32"/>
        <v/>
      </c>
      <c r="C220" s="50"/>
      <c r="D220" s="45" t="str">
        <f t="shared" si="33"/>
        <v/>
      </c>
      <c r="E220" s="82"/>
      <c r="F220" s="45" t="str">
        <f t="shared" si="34"/>
        <v/>
      </c>
      <c r="G220" s="45" t="str">
        <f t="shared" si="35"/>
        <v/>
      </c>
      <c r="H220" s="81"/>
      <c r="I220" s="81"/>
      <c r="J220" s="81"/>
      <c r="K220" s="93"/>
      <c r="L220" s="92"/>
      <c r="M220" s="92"/>
      <c r="N220" s="93"/>
      <c r="O220" s="218"/>
      <c r="P220" s="49"/>
      <c r="Q220" s="246" t="str">
        <f>IF(C220="","",'OPĆI DIO'!$C$1)</f>
        <v/>
      </c>
      <c r="R220" s="40" t="str">
        <f t="shared" si="36"/>
        <v/>
      </c>
      <c r="S220" s="40" t="str">
        <f t="shared" si="37"/>
        <v/>
      </c>
      <c r="T220" s="40" t="str">
        <f t="shared" si="38"/>
        <v/>
      </c>
      <c r="U220" s="40" t="str">
        <f t="shared" si="39"/>
        <v/>
      </c>
      <c r="AE220" s="90" t="s">
        <v>4302</v>
      </c>
      <c r="AF220" s="40" t="s">
        <v>4303</v>
      </c>
      <c r="AG220" s="40" t="str">
        <f t="shared" si="40"/>
        <v>A679076</v>
      </c>
      <c r="AH220" s="40" t="s">
        <v>3929</v>
      </c>
    </row>
    <row r="221" spans="1:34">
      <c r="A221" s="50"/>
      <c r="B221" s="45" t="str">
        <f t="shared" si="32"/>
        <v/>
      </c>
      <c r="C221" s="50"/>
      <c r="D221" s="45" t="str">
        <f t="shared" si="33"/>
        <v/>
      </c>
      <c r="E221" s="82"/>
      <c r="F221" s="45" t="str">
        <f t="shared" si="34"/>
        <v/>
      </c>
      <c r="G221" s="45" t="str">
        <f t="shared" si="35"/>
        <v/>
      </c>
      <c r="H221" s="81"/>
      <c r="I221" s="81"/>
      <c r="J221" s="81"/>
      <c r="K221" s="93"/>
      <c r="L221" s="92"/>
      <c r="M221" s="92"/>
      <c r="N221" s="93"/>
      <c r="O221" s="218"/>
      <c r="P221" s="49"/>
      <c r="Q221" s="246" t="str">
        <f>IF(C221="","",'OPĆI DIO'!$C$1)</f>
        <v/>
      </c>
      <c r="R221" s="40" t="str">
        <f t="shared" si="36"/>
        <v/>
      </c>
      <c r="S221" s="40" t="str">
        <f t="shared" si="37"/>
        <v/>
      </c>
      <c r="T221" s="40" t="str">
        <f t="shared" si="38"/>
        <v/>
      </c>
      <c r="U221" s="40" t="str">
        <f t="shared" si="39"/>
        <v/>
      </c>
      <c r="AE221" s="90" t="s">
        <v>1689</v>
      </c>
      <c r="AF221" s="40" t="s">
        <v>1690</v>
      </c>
      <c r="AG221" s="40" t="str">
        <f t="shared" si="40"/>
        <v>A679076</v>
      </c>
      <c r="AH221" s="40" t="s">
        <v>3929</v>
      </c>
    </row>
    <row r="222" spans="1:34">
      <c r="A222" s="50"/>
      <c r="B222" s="45" t="str">
        <f t="shared" si="32"/>
        <v/>
      </c>
      <c r="C222" s="50"/>
      <c r="D222" s="45" t="str">
        <f t="shared" si="33"/>
        <v/>
      </c>
      <c r="E222" s="82"/>
      <c r="F222" s="45" t="str">
        <f t="shared" si="34"/>
        <v/>
      </c>
      <c r="G222" s="45" t="str">
        <f t="shared" si="35"/>
        <v/>
      </c>
      <c r="H222" s="81"/>
      <c r="I222" s="81"/>
      <c r="J222" s="81"/>
      <c r="K222" s="93"/>
      <c r="L222" s="92"/>
      <c r="M222" s="92"/>
      <c r="N222" s="93"/>
      <c r="O222" s="218"/>
      <c r="P222" s="49"/>
      <c r="Q222" s="246" t="str">
        <f>IF(C222="","",'OPĆI DIO'!$C$1)</f>
        <v/>
      </c>
      <c r="R222" s="40" t="str">
        <f t="shared" si="36"/>
        <v/>
      </c>
      <c r="S222" s="40" t="str">
        <f t="shared" si="37"/>
        <v/>
      </c>
      <c r="T222" s="40" t="str">
        <f t="shared" si="38"/>
        <v/>
      </c>
      <c r="U222" s="40" t="str">
        <f t="shared" si="39"/>
        <v/>
      </c>
      <c r="AE222" s="90" t="s">
        <v>1691</v>
      </c>
      <c r="AF222" s="40" t="s">
        <v>1692</v>
      </c>
      <c r="AG222" s="40" t="str">
        <f t="shared" si="40"/>
        <v>A679076</v>
      </c>
      <c r="AH222" s="40" t="s">
        <v>3929</v>
      </c>
    </row>
    <row r="223" spans="1:34">
      <c r="A223" s="50"/>
      <c r="B223" s="45" t="str">
        <f t="shared" si="32"/>
        <v/>
      </c>
      <c r="C223" s="50"/>
      <c r="D223" s="45" t="str">
        <f t="shared" si="33"/>
        <v/>
      </c>
      <c r="E223" s="82"/>
      <c r="F223" s="45" t="str">
        <f t="shared" si="34"/>
        <v/>
      </c>
      <c r="G223" s="45" t="str">
        <f t="shared" si="35"/>
        <v/>
      </c>
      <c r="H223" s="81"/>
      <c r="I223" s="81"/>
      <c r="J223" s="81"/>
      <c r="K223" s="93"/>
      <c r="L223" s="92"/>
      <c r="M223" s="92"/>
      <c r="N223" s="93"/>
      <c r="O223" s="218"/>
      <c r="P223" s="49"/>
      <c r="Q223" s="246" t="str">
        <f>IF(C223="","",'OPĆI DIO'!$C$1)</f>
        <v/>
      </c>
      <c r="R223" s="40" t="str">
        <f t="shared" si="36"/>
        <v/>
      </c>
      <c r="S223" s="40" t="str">
        <f t="shared" si="37"/>
        <v/>
      </c>
      <c r="T223" s="40" t="str">
        <f t="shared" si="38"/>
        <v/>
      </c>
      <c r="U223" s="40" t="str">
        <f t="shared" si="39"/>
        <v/>
      </c>
      <c r="AE223" s="90" t="s">
        <v>4304</v>
      </c>
      <c r="AF223" s="40" t="s">
        <v>4305</v>
      </c>
      <c r="AG223" s="40" t="str">
        <f t="shared" si="40"/>
        <v>A679076</v>
      </c>
      <c r="AH223" s="40" t="s">
        <v>3929</v>
      </c>
    </row>
    <row r="224" spans="1:34">
      <c r="A224" s="50"/>
      <c r="B224" s="45" t="str">
        <f t="shared" si="32"/>
        <v/>
      </c>
      <c r="C224" s="50"/>
      <c r="D224" s="45" t="str">
        <f t="shared" si="33"/>
        <v/>
      </c>
      <c r="E224" s="82"/>
      <c r="F224" s="45" t="str">
        <f t="shared" si="34"/>
        <v/>
      </c>
      <c r="G224" s="45" t="str">
        <f t="shared" si="35"/>
        <v/>
      </c>
      <c r="H224" s="81"/>
      <c r="I224" s="81"/>
      <c r="J224" s="81"/>
      <c r="K224" s="93"/>
      <c r="L224" s="92"/>
      <c r="M224" s="92"/>
      <c r="N224" s="93"/>
      <c r="O224" s="218"/>
      <c r="P224" s="49"/>
      <c r="Q224" s="246" t="str">
        <f>IF(C224="","",'OPĆI DIO'!$C$1)</f>
        <v/>
      </c>
      <c r="R224" s="40" t="str">
        <f t="shared" si="36"/>
        <v/>
      </c>
      <c r="S224" s="40" t="str">
        <f t="shared" si="37"/>
        <v/>
      </c>
      <c r="T224" s="40" t="str">
        <f t="shared" si="38"/>
        <v/>
      </c>
      <c r="U224" s="40" t="str">
        <f t="shared" si="39"/>
        <v/>
      </c>
      <c r="AE224" s="90" t="s">
        <v>1693</v>
      </c>
      <c r="AF224" s="40" t="s">
        <v>1694</v>
      </c>
      <c r="AG224" s="40" t="str">
        <f t="shared" si="40"/>
        <v>A679076</v>
      </c>
      <c r="AH224" s="40" t="s">
        <v>3929</v>
      </c>
    </row>
    <row r="225" spans="1:34">
      <c r="A225" s="50"/>
      <c r="B225" s="45" t="str">
        <f t="shared" si="32"/>
        <v/>
      </c>
      <c r="C225" s="50"/>
      <c r="D225" s="45" t="str">
        <f t="shared" si="33"/>
        <v/>
      </c>
      <c r="E225" s="82"/>
      <c r="F225" s="45" t="str">
        <f t="shared" si="34"/>
        <v/>
      </c>
      <c r="G225" s="45" t="str">
        <f t="shared" si="35"/>
        <v/>
      </c>
      <c r="H225" s="81"/>
      <c r="I225" s="81"/>
      <c r="J225" s="81"/>
      <c r="K225" s="93"/>
      <c r="L225" s="92"/>
      <c r="M225" s="92"/>
      <c r="N225" s="93"/>
      <c r="O225" s="218"/>
      <c r="P225" s="49"/>
      <c r="Q225" s="246" t="str">
        <f>IF(C225="","",'OPĆI DIO'!$C$1)</f>
        <v/>
      </c>
      <c r="R225" s="40" t="str">
        <f t="shared" si="36"/>
        <v/>
      </c>
      <c r="S225" s="40" t="str">
        <f t="shared" si="37"/>
        <v/>
      </c>
      <c r="T225" s="40" t="str">
        <f t="shared" si="38"/>
        <v/>
      </c>
      <c r="U225" s="40" t="str">
        <f t="shared" si="39"/>
        <v/>
      </c>
      <c r="AE225" s="90" t="s">
        <v>2065</v>
      </c>
      <c r="AF225" s="40" t="s">
        <v>2066</v>
      </c>
      <c r="AG225" s="40" t="str">
        <f t="shared" si="40"/>
        <v>A679076</v>
      </c>
      <c r="AH225" s="40" t="s">
        <v>3929</v>
      </c>
    </row>
    <row r="226" spans="1:34">
      <c r="A226" s="50"/>
      <c r="B226" s="45" t="str">
        <f t="shared" si="32"/>
        <v/>
      </c>
      <c r="C226" s="50"/>
      <c r="D226" s="45" t="str">
        <f t="shared" si="33"/>
        <v/>
      </c>
      <c r="E226" s="82"/>
      <c r="F226" s="45" t="str">
        <f t="shared" si="34"/>
        <v/>
      </c>
      <c r="G226" s="45" t="str">
        <f t="shared" si="35"/>
        <v/>
      </c>
      <c r="H226" s="81"/>
      <c r="I226" s="81"/>
      <c r="J226" s="81"/>
      <c r="K226" s="93"/>
      <c r="L226" s="92"/>
      <c r="M226" s="92"/>
      <c r="N226" s="93"/>
      <c r="O226" s="218"/>
      <c r="P226" s="49"/>
      <c r="Q226" s="246" t="str">
        <f>IF(C226="","",'OPĆI DIO'!$C$1)</f>
        <v/>
      </c>
      <c r="R226" s="40" t="str">
        <f t="shared" si="36"/>
        <v/>
      </c>
      <c r="S226" s="40" t="str">
        <f t="shared" si="37"/>
        <v/>
      </c>
      <c r="T226" s="40" t="str">
        <f t="shared" si="38"/>
        <v/>
      </c>
      <c r="U226" s="40" t="str">
        <f t="shared" si="39"/>
        <v/>
      </c>
      <c r="AE226" s="90" t="s">
        <v>2067</v>
      </c>
      <c r="AF226" s="40" t="s">
        <v>745</v>
      </c>
      <c r="AG226" s="40" t="str">
        <f t="shared" si="40"/>
        <v>A679076</v>
      </c>
      <c r="AH226" s="40" t="s">
        <v>3929</v>
      </c>
    </row>
    <row r="227" spans="1:34">
      <c r="A227" s="50"/>
      <c r="B227" s="45" t="str">
        <f t="shared" si="32"/>
        <v/>
      </c>
      <c r="C227" s="50"/>
      <c r="D227" s="45" t="str">
        <f t="shared" si="33"/>
        <v/>
      </c>
      <c r="E227" s="82"/>
      <c r="F227" s="45" t="str">
        <f t="shared" si="34"/>
        <v/>
      </c>
      <c r="G227" s="45" t="str">
        <f t="shared" si="35"/>
        <v/>
      </c>
      <c r="H227" s="81"/>
      <c r="I227" s="81"/>
      <c r="J227" s="81"/>
      <c r="K227" s="93"/>
      <c r="L227" s="92"/>
      <c r="M227" s="92"/>
      <c r="N227" s="93"/>
      <c r="O227" s="218"/>
      <c r="P227" s="49"/>
      <c r="Q227" s="246" t="str">
        <f>IF(C227="","",'OPĆI DIO'!$C$1)</f>
        <v/>
      </c>
      <c r="R227" s="40" t="str">
        <f t="shared" si="36"/>
        <v/>
      </c>
      <c r="S227" s="40" t="str">
        <f t="shared" si="37"/>
        <v/>
      </c>
      <c r="T227" s="40" t="str">
        <f t="shared" si="38"/>
        <v/>
      </c>
      <c r="U227" s="40" t="str">
        <f t="shared" si="39"/>
        <v/>
      </c>
      <c r="AE227" s="90" t="s">
        <v>4306</v>
      </c>
      <c r="AF227" s="40" t="s">
        <v>4307</v>
      </c>
      <c r="AG227" s="40" t="str">
        <f t="shared" si="40"/>
        <v>A679076</v>
      </c>
      <c r="AH227" s="40" t="s">
        <v>3929</v>
      </c>
    </row>
    <row r="228" spans="1:34">
      <c r="A228" s="50"/>
      <c r="B228" s="45" t="str">
        <f t="shared" si="32"/>
        <v/>
      </c>
      <c r="C228" s="50"/>
      <c r="D228" s="45" t="str">
        <f t="shared" si="33"/>
        <v/>
      </c>
      <c r="E228" s="82"/>
      <c r="F228" s="45" t="str">
        <f t="shared" si="34"/>
        <v/>
      </c>
      <c r="G228" s="45" t="str">
        <f t="shared" si="35"/>
        <v/>
      </c>
      <c r="H228" s="81"/>
      <c r="I228" s="81"/>
      <c r="J228" s="81"/>
      <c r="K228" s="93"/>
      <c r="L228" s="92"/>
      <c r="M228" s="92"/>
      <c r="N228" s="93"/>
      <c r="O228" s="218"/>
      <c r="P228" s="49"/>
      <c r="Q228" s="246" t="str">
        <f>IF(C228="","",'OPĆI DIO'!$C$1)</f>
        <v/>
      </c>
      <c r="R228" s="40" t="str">
        <f t="shared" si="36"/>
        <v/>
      </c>
      <c r="S228" s="40" t="str">
        <f t="shared" si="37"/>
        <v/>
      </c>
      <c r="T228" s="40" t="str">
        <f t="shared" si="38"/>
        <v/>
      </c>
      <c r="U228" s="40" t="str">
        <f t="shared" si="39"/>
        <v/>
      </c>
      <c r="AE228" s="90" t="s">
        <v>4308</v>
      </c>
      <c r="AF228" s="40" t="s">
        <v>4309</v>
      </c>
      <c r="AG228" s="40" t="str">
        <f t="shared" si="40"/>
        <v>A679076</v>
      </c>
      <c r="AH228" s="40" t="s">
        <v>3929</v>
      </c>
    </row>
    <row r="229" spans="1:34">
      <c r="A229" s="50"/>
      <c r="B229" s="45" t="str">
        <f t="shared" si="32"/>
        <v/>
      </c>
      <c r="C229" s="50"/>
      <c r="D229" s="45" t="str">
        <f t="shared" si="33"/>
        <v/>
      </c>
      <c r="E229" s="82"/>
      <c r="F229" s="45" t="str">
        <f t="shared" si="34"/>
        <v/>
      </c>
      <c r="G229" s="45" t="str">
        <f t="shared" si="35"/>
        <v/>
      </c>
      <c r="H229" s="81"/>
      <c r="I229" s="81"/>
      <c r="J229" s="81"/>
      <c r="K229" s="93"/>
      <c r="L229" s="92"/>
      <c r="M229" s="92"/>
      <c r="N229" s="93"/>
      <c r="O229" s="218"/>
      <c r="P229" s="49"/>
      <c r="Q229" s="246" t="str">
        <f>IF(C229="","",'OPĆI DIO'!$C$1)</f>
        <v/>
      </c>
      <c r="R229" s="40" t="str">
        <f t="shared" si="36"/>
        <v/>
      </c>
      <c r="S229" s="40" t="str">
        <f t="shared" si="37"/>
        <v/>
      </c>
      <c r="T229" s="40" t="str">
        <f t="shared" si="38"/>
        <v/>
      </c>
      <c r="U229" s="40" t="str">
        <f t="shared" si="39"/>
        <v/>
      </c>
      <c r="AE229" s="90" t="s">
        <v>4310</v>
      </c>
      <c r="AF229" s="40" t="s">
        <v>4311</v>
      </c>
      <c r="AG229" s="40" t="str">
        <f t="shared" si="40"/>
        <v>A679076</v>
      </c>
      <c r="AH229" s="40" t="s">
        <v>3929</v>
      </c>
    </row>
    <row r="230" spans="1:34">
      <c r="A230" s="50"/>
      <c r="B230" s="45" t="str">
        <f t="shared" si="32"/>
        <v/>
      </c>
      <c r="C230" s="50"/>
      <c r="D230" s="45" t="str">
        <f t="shared" si="33"/>
        <v/>
      </c>
      <c r="E230" s="82"/>
      <c r="F230" s="45" t="str">
        <f t="shared" si="34"/>
        <v/>
      </c>
      <c r="G230" s="45" t="str">
        <f t="shared" si="35"/>
        <v/>
      </c>
      <c r="H230" s="81"/>
      <c r="I230" s="81"/>
      <c r="J230" s="81"/>
      <c r="K230" s="93"/>
      <c r="L230" s="92"/>
      <c r="M230" s="92"/>
      <c r="N230" s="93"/>
      <c r="O230" s="218"/>
      <c r="P230" s="49"/>
      <c r="Q230" s="246" t="str">
        <f>IF(C230="","",'OPĆI DIO'!$C$1)</f>
        <v/>
      </c>
      <c r="R230" s="40" t="str">
        <f t="shared" si="36"/>
        <v/>
      </c>
      <c r="S230" s="40" t="str">
        <f t="shared" si="37"/>
        <v/>
      </c>
      <c r="T230" s="40" t="str">
        <f t="shared" si="38"/>
        <v/>
      </c>
      <c r="U230" s="40" t="str">
        <f t="shared" si="39"/>
        <v/>
      </c>
      <c r="AE230" s="90" t="s">
        <v>4312</v>
      </c>
      <c r="AF230" s="40" t="s">
        <v>4313</v>
      </c>
      <c r="AG230" s="40" t="str">
        <f t="shared" si="40"/>
        <v>A679076</v>
      </c>
      <c r="AH230" s="40" t="s">
        <v>3929</v>
      </c>
    </row>
    <row r="231" spans="1:34">
      <c r="A231" s="50"/>
      <c r="B231" s="45" t="str">
        <f t="shared" si="32"/>
        <v/>
      </c>
      <c r="C231" s="50"/>
      <c r="D231" s="45" t="str">
        <f t="shared" si="33"/>
        <v/>
      </c>
      <c r="E231" s="82"/>
      <c r="F231" s="45" t="str">
        <f t="shared" si="34"/>
        <v/>
      </c>
      <c r="G231" s="45" t="str">
        <f t="shared" si="35"/>
        <v/>
      </c>
      <c r="H231" s="81"/>
      <c r="I231" s="81"/>
      <c r="J231" s="81"/>
      <c r="K231" s="93"/>
      <c r="L231" s="92"/>
      <c r="M231" s="92"/>
      <c r="N231" s="93"/>
      <c r="O231" s="218"/>
      <c r="P231" s="49"/>
      <c r="Q231" s="246" t="str">
        <f>IF(C231="","",'OPĆI DIO'!$C$1)</f>
        <v/>
      </c>
      <c r="R231" s="40" t="str">
        <f t="shared" si="36"/>
        <v/>
      </c>
      <c r="S231" s="40" t="str">
        <f t="shared" si="37"/>
        <v/>
      </c>
      <c r="T231" s="40" t="str">
        <f t="shared" si="38"/>
        <v/>
      </c>
      <c r="U231" s="40" t="str">
        <f t="shared" si="39"/>
        <v/>
      </c>
      <c r="AE231" s="90" t="s">
        <v>4314</v>
      </c>
      <c r="AF231" s="40" t="s">
        <v>4315</v>
      </c>
      <c r="AG231" s="40" t="str">
        <f t="shared" si="40"/>
        <v>A679076</v>
      </c>
      <c r="AH231" s="40" t="s">
        <v>3929</v>
      </c>
    </row>
    <row r="232" spans="1:34">
      <c r="A232" s="50"/>
      <c r="B232" s="45" t="str">
        <f t="shared" si="32"/>
        <v/>
      </c>
      <c r="C232" s="50"/>
      <c r="D232" s="45" t="str">
        <f t="shared" si="33"/>
        <v/>
      </c>
      <c r="E232" s="82"/>
      <c r="F232" s="45" t="str">
        <f t="shared" si="34"/>
        <v/>
      </c>
      <c r="G232" s="45" t="str">
        <f t="shared" si="35"/>
        <v/>
      </c>
      <c r="H232" s="81"/>
      <c r="I232" s="81"/>
      <c r="J232" s="81"/>
      <c r="K232" s="93"/>
      <c r="L232" s="92"/>
      <c r="M232" s="92"/>
      <c r="N232" s="93"/>
      <c r="O232" s="218"/>
      <c r="P232" s="49"/>
      <c r="Q232" s="246" t="str">
        <f>IF(C232="","",'OPĆI DIO'!$C$1)</f>
        <v/>
      </c>
      <c r="R232" s="40" t="str">
        <f t="shared" si="36"/>
        <v/>
      </c>
      <c r="S232" s="40" t="str">
        <f t="shared" si="37"/>
        <v/>
      </c>
      <c r="T232" s="40" t="str">
        <f t="shared" si="38"/>
        <v/>
      </c>
      <c r="U232" s="40" t="str">
        <f t="shared" si="39"/>
        <v/>
      </c>
      <c r="AE232" s="90" t="s">
        <v>4316</v>
      </c>
      <c r="AF232" s="40" t="s">
        <v>4317</v>
      </c>
      <c r="AG232" s="40" t="str">
        <f t="shared" si="40"/>
        <v>A679076</v>
      </c>
      <c r="AH232" s="40" t="s">
        <v>3929</v>
      </c>
    </row>
    <row r="233" spans="1:34">
      <c r="A233" s="50"/>
      <c r="B233" s="45" t="str">
        <f t="shared" si="32"/>
        <v/>
      </c>
      <c r="C233" s="50"/>
      <c r="D233" s="45" t="str">
        <f t="shared" si="33"/>
        <v/>
      </c>
      <c r="E233" s="82"/>
      <c r="F233" s="45" t="str">
        <f t="shared" si="34"/>
        <v/>
      </c>
      <c r="G233" s="45" t="str">
        <f t="shared" si="35"/>
        <v/>
      </c>
      <c r="H233" s="81"/>
      <c r="I233" s="81"/>
      <c r="J233" s="81"/>
      <c r="K233" s="93"/>
      <c r="L233" s="92"/>
      <c r="M233" s="92"/>
      <c r="N233" s="93"/>
      <c r="O233" s="218"/>
      <c r="P233" s="49"/>
      <c r="Q233" s="246" t="str">
        <f>IF(C233="","",'OPĆI DIO'!$C$1)</f>
        <v/>
      </c>
      <c r="R233" s="40" t="str">
        <f t="shared" si="36"/>
        <v/>
      </c>
      <c r="S233" s="40" t="str">
        <f t="shared" si="37"/>
        <v/>
      </c>
      <c r="T233" s="40" t="str">
        <f t="shared" si="38"/>
        <v/>
      </c>
      <c r="U233" s="40" t="str">
        <f t="shared" si="39"/>
        <v/>
      </c>
      <c r="AE233" s="90" t="s">
        <v>4318</v>
      </c>
      <c r="AF233" s="40" t="s">
        <v>4309</v>
      </c>
      <c r="AG233" s="40" t="str">
        <f t="shared" si="40"/>
        <v>A679076</v>
      </c>
      <c r="AH233" s="40" t="s">
        <v>3929</v>
      </c>
    </row>
    <row r="234" spans="1:34">
      <c r="A234" s="50"/>
      <c r="B234" s="45" t="str">
        <f t="shared" si="32"/>
        <v/>
      </c>
      <c r="C234" s="50"/>
      <c r="D234" s="45" t="str">
        <f t="shared" si="33"/>
        <v/>
      </c>
      <c r="E234" s="82"/>
      <c r="F234" s="45" t="str">
        <f t="shared" si="34"/>
        <v/>
      </c>
      <c r="G234" s="45" t="str">
        <f t="shared" si="35"/>
        <v/>
      </c>
      <c r="H234" s="81"/>
      <c r="I234" s="81"/>
      <c r="J234" s="81"/>
      <c r="K234" s="93"/>
      <c r="L234" s="92"/>
      <c r="M234" s="92"/>
      <c r="N234" s="93"/>
      <c r="O234" s="218"/>
      <c r="P234" s="49"/>
      <c r="Q234" s="246" t="str">
        <f>IF(C234="","",'OPĆI DIO'!$C$1)</f>
        <v/>
      </c>
      <c r="R234" s="40" t="str">
        <f t="shared" si="36"/>
        <v/>
      </c>
      <c r="S234" s="40" t="str">
        <f t="shared" si="37"/>
        <v/>
      </c>
      <c r="T234" s="40" t="str">
        <f t="shared" si="38"/>
        <v/>
      </c>
      <c r="U234" s="40" t="str">
        <f t="shared" si="39"/>
        <v/>
      </c>
      <c r="AE234" s="90" t="s">
        <v>4319</v>
      </c>
      <c r="AF234" s="40" t="s">
        <v>4320</v>
      </c>
      <c r="AG234" s="40" t="str">
        <f t="shared" si="40"/>
        <v>A679076</v>
      </c>
      <c r="AH234" s="40" t="s">
        <v>3929</v>
      </c>
    </row>
    <row r="235" spans="1:34">
      <c r="A235" s="50"/>
      <c r="B235" s="45" t="str">
        <f t="shared" si="32"/>
        <v/>
      </c>
      <c r="C235" s="50"/>
      <c r="D235" s="45" t="str">
        <f t="shared" si="33"/>
        <v/>
      </c>
      <c r="E235" s="82"/>
      <c r="F235" s="45" t="str">
        <f t="shared" si="34"/>
        <v/>
      </c>
      <c r="G235" s="45" t="str">
        <f t="shared" si="35"/>
        <v/>
      </c>
      <c r="H235" s="81"/>
      <c r="I235" s="81"/>
      <c r="J235" s="81"/>
      <c r="K235" s="93"/>
      <c r="L235" s="92"/>
      <c r="M235" s="92"/>
      <c r="N235" s="93"/>
      <c r="O235" s="218"/>
      <c r="P235" s="49"/>
      <c r="Q235" s="246" t="str">
        <f>IF(C235="","",'OPĆI DIO'!$C$1)</f>
        <v/>
      </c>
      <c r="R235" s="40" t="str">
        <f t="shared" si="36"/>
        <v/>
      </c>
      <c r="S235" s="40" t="str">
        <f t="shared" si="37"/>
        <v/>
      </c>
      <c r="T235" s="40" t="str">
        <f t="shared" si="38"/>
        <v/>
      </c>
      <c r="U235" s="40" t="str">
        <f t="shared" si="39"/>
        <v/>
      </c>
      <c r="AE235" s="90" t="s">
        <v>4321</v>
      </c>
      <c r="AF235" s="40" t="s">
        <v>4322</v>
      </c>
      <c r="AG235" s="40" t="str">
        <f t="shared" si="40"/>
        <v>A679076</v>
      </c>
      <c r="AH235" s="40" t="s">
        <v>3929</v>
      </c>
    </row>
    <row r="236" spans="1:34">
      <c r="A236" s="50"/>
      <c r="B236" s="45" t="str">
        <f t="shared" si="32"/>
        <v/>
      </c>
      <c r="C236" s="50"/>
      <c r="D236" s="45" t="str">
        <f t="shared" si="33"/>
        <v/>
      </c>
      <c r="E236" s="82"/>
      <c r="F236" s="45" t="str">
        <f t="shared" si="34"/>
        <v/>
      </c>
      <c r="G236" s="45" t="str">
        <f t="shared" si="35"/>
        <v/>
      </c>
      <c r="H236" s="81"/>
      <c r="I236" s="81"/>
      <c r="J236" s="81"/>
      <c r="K236" s="93"/>
      <c r="L236" s="92"/>
      <c r="M236" s="92"/>
      <c r="N236" s="93"/>
      <c r="O236" s="218"/>
      <c r="P236" s="49"/>
      <c r="Q236" s="246" t="str">
        <f>IF(C236="","",'OPĆI DIO'!$C$1)</f>
        <v/>
      </c>
      <c r="R236" s="40" t="str">
        <f t="shared" si="36"/>
        <v/>
      </c>
      <c r="S236" s="40" t="str">
        <f t="shared" si="37"/>
        <v/>
      </c>
      <c r="T236" s="40" t="str">
        <f t="shared" si="38"/>
        <v/>
      </c>
      <c r="U236" s="40" t="str">
        <f t="shared" si="39"/>
        <v/>
      </c>
      <c r="AE236" s="90" t="s">
        <v>4323</v>
      </c>
      <c r="AF236" s="40" t="s">
        <v>4324</v>
      </c>
      <c r="AG236" s="40" t="str">
        <f t="shared" si="40"/>
        <v>A679076</v>
      </c>
      <c r="AH236" s="40" t="s">
        <v>3929</v>
      </c>
    </row>
    <row r="237" spans="1:34">
      <c r="A237" s="50"/>
      <c r="B237" s="45" t="str">
        <f t="shared" si="32"/>
        <v/>
      </c>
      <c r="C237" s="50"/>
      <c r="D237" s="45" t="str">
        <f t="shared" si="33"/>
        <v/>
      </c>
      <c r="E237" s="82"/>
      <c r="F237" s="45" t="str">
        <f t="shared" si="34"/>
        <v/>
      </c>
      <c r="G237" s="45" t="str">
        <f t="shared" si="35"/>
        <v/>
      </c>
      <c r="H237" s="81"/>
      <c r="I237" s="81"/>
      <c r="J237" s="81"/>
      <c r="K237" s="93"/>
      <c r="L237" s="92"/>
      <c r="M237" s="92"/>
      <c r="N237" s="93"/>
      <c r="O237" s="218"/>
      <c r="P237" s="49"/>
      <c r="Q237" s="246" t="str">
        <f>IF(C237="","",'OPĆI DIO'!$C$1)</f>
        <v/>
      </c>
      <c r="R237" s="40" t="str">
        <f t="shared" si="36"/>
        <v/>
      </c>
      <c r="S237" s="40" t="str">
        <f t="shared" si="37"/>
        <v/>
      </c>
      <c r="T237" s="40" t="str">
        <f t="shared" si="38"/>
        <v/>
      </c>
      <c r="U237" s="40" t="str">
        <f t="shared" si="39"/>
        <v/>
      </c>
      <c r="AE237" s="90" t="s">
        <v>4325</v>
      </c>
      <c r="AF237" s="40" t="s">
        <v>4326</v>
      </c>
      <c r="AG237" s="40" t="str">
        <f t="shared" si="40"/>
        <v>A679076</v>
      </c>
      <c r="AH237" s="40" t="s">
        <v>3929</v>
      </c>
    </row>
    <row r="238" spans="1:34">
      <c r="A238" s="50"/>
      <c r="B238" s="45" t="str">
        <f t="shared" si="32"/>
        <v/>
      </c>
      <c r="C238" s="50"/>
      <c r="D238" s="45" t="str">
        <f t="shared" si="33"/>
        <v/>
      </c>
      <c r="E238" s="82"/>
      <c r="F238" s="45" t="str">
        <f t="shared" si="34"/>
        <v/>
      </c>
      <c r="G238" s="45" t="str">
        <f t="shared" si="35"/>
        <v/>
      </c>
      <c r="H238" s="81"/>
      <c r="I238" s="81"/>
      <c r="J238" s="81"/>
      <c r="K238" s="93"/>
      <c r="L238" s="92"/>
      <c r="M238" s="92"/>
      <c r="N238" s="93"/>
      <c r="O238" s="218"/>
      <c r="P238" s="49"/>
      <c r="Q238" s="246" t="str">
        <f>IF(C238="","",'OPĆI DIO'!$C$1)</f>
        <v/>
      </c>
      <c r="R238" s="40" t="str">
        <f t="shared" si="36"/>
        <v/>
      </c>
      <c r="S238" s="40" t="str">
        <f t="shared" si="37"/>
        <v/>
      </c>
      <c r="T238" s="40" t="str">
        <f t="shared" si="38"/>
        <v/>
      </c>
      <c r="U238" s="40" t="str">
        <f t="shared" si="39"/>
        <v/>
      </c>
      <c r="AE238" s="90" t="s">
        <v>4327</v>
      </c>
      <c r="AF238" s="40" t="s">
        <v>4328</v>
      </c>
      <c r="AG238" s="40" t="str">
        <f t="shared" si="40"/>
        <v>A679076</v>
      </c>
      <c r="AH238" s="40" t="s">
        <v>3929</v>
      </c>
    </row>
    <row r="239" spans="1:34">
      <c r="A239" s="50"/>
      <c r="B239" s="45" t="str">
        <f t="shared" si="32"/>
        <v/>
      </c>
      <c r="C239" s="50"/>
      <c r="D239" s="45" t="str">
        <f t="shared" si="33"/>
        <v/>
      </c>
      <c r="E239" s="82"/>
      <c r="F239" s="45" t="str">
        <f t="shared" si="34"/>
        <v/>
      </c>
      <c r="G239" s="45" t="str">
        <f t="shared" si="35"/>
        <v/>
      </c>
      <c r="H239" s="81"/>
      <c r="I239" s="81"/>
      <c r="J239" s="81"/>
      <c r="K239" s="93"/>
      <c r="L239" s="92"/>
      <c r="M239" s="92"/>
      <c r="N239" s="93"/>
      <c r="O239" s="218"/>
      <c r="P239" s="49"/>
      <c r="Q239" s="246" t="str">
        <f>IF(C239="","",'OPĆI DIO'!$C$1)</f>
        <v/>
      </c>
      <c r="R239" s="40" t="str">
        <f t="shared" si="36"/>
        <v/>
      </c>
      <c r="S239" s="40" t="str">
        <f t="shared" si="37"/>
        <v/>
      </c>
      <c r="T239" s="40" t="str">
        <f t="shared" si="38"/>
        <v/>
      </c>
      <c r="U239" s="40" t="str">
        <f t="shared" si="39"/>
        <v/>
      </c>
      <c r="AE239" s="90" t="s">
        <v>4329</v>
      </c>
      <c r="AF239" s="40" t="s">
        <v>4330</v>
      </c>
      <c r="AG239" s="40" t="str">
        <f t="shared" si="40"/>
        <v>A679076</v>
      </c>
      <c r="AH239" s="40" t="s">
        <v>3929</v>
      </c>
    </row>
    <row r="240" spans="1:34">
      <c r="A240" s="50"/>
      <c r="B240" s="45" t="str">
        <f t="shared" si="32"/>
        <v/>
      </c>
      <c r="C240" s="50"/>
      <c r="D240" s="45" t="str">
        <f t="shared" si="33"/>
        <v/>
      </c>
      <c r="E240" s="82"/>
      <c r="F240" s="45" t="str">
        <f t="shared" si="34"/>
        <v/>
      </c>
      <c r="G240" s="45" t="str">
        <f t="shared" si="35"/>
        <v/>
      </c>
      <c r="H240" s="81"/>
      <c r="I240" s="81"/>
      <c r="J240" s="81"/>
      <c r="K240" s="93"/>
      <c r="L240" s="92"/>
      <c r="M240" s="92"/>
      <c r="N240" s="93"/>
      <c r="O240" s="218"/>
      <c r="P240" s="49"/>
      <c r="Q240" s="246" t="str">
        <f>IF(C240="","",'OPĆI DIO'!$C$1)</f>
        <v/>
      </c>
      <c r="R240" s="40" t="str">
        <f t="shared" si="36"/>
        <v/>
      </c>
      <c r="S240" s="40" t="str">
        <f t="shared" si="37"/>
        <v/>
      </c>
      <c r="T240" s="40" t="str">
        <f t="shared" si="38"/>
        <v/>
      </c>
      <c r="U240" s="40" t="str">
        <f t="shared" si="39"/>
        <v/>
      </c>
      <c r="AE240" s="90" t="s">
        <v>4331</v>
      </c>
      <c r="AF240" s="40" t="s">
        <v>4332</v>
      </c>
      <c r="AG240" s="40" t="str">
        <f t="shared" si="40"/>
        <v>A679076</v>
      </c>
      <c r="AH240" s="40" t="s">
        <v>3929</v>
      </c>
    </row>
    <row r="241" spans="1:34">
      <c r="A241" s="50"/>
      <c r="B241" s="45" t="str">
        <f t="shared" si="32"/>
        <v/>
      </c>
      <c r="C241" s="50"/>
      <c r="D241" s="45" t="str">
        <f t="shared" si="33"/>
        <v/>
      </c>
      <c r="E241" s="82"/>
      <c r="F241" s="45" t="str">
        <f t="shared" si="34"/>
        <v/>
      </c>
      <c r="G241" s="45" t="str">
        <f t="shared" si="35"/>
        <v/>
      </c>
      <c r="H241" s="81"/>
      <c r="I241" s="81"/>
      <c r="J241" s="81"/>
      <c r="K241" s="93"/>
      <c r="L241" s="92"/>
      <c r="M241" s="92"/>
      <c r="N241" s="93"/>
      <c r="O241" s="218"/>
      <c r="P241" s="49"/>
      <c r="Q241" s="246" t="str">
        <f>IF(C241="","",'OPĆI DIO'!$C$1)</f>
        <v/>
      </c>
      <c r="R241" s="40" t="str">
        <f t="shared" si="36"/>
        <v/>
      </c>
      <c r="S241" s="40" t="str">
        <f t="shared" si="37"/>
        <v/>
      </c>
      <c r="T241" s="40" t="str">
        <f t="shared" si="38"/>
        <v/>
      </c>
      <c r="U241" s="40" t="str">
        <f t="shared" si="39"/>
        <v/>
      </c>
      <c r="AE241" s="90" t="s">
        <v>4333</v>
      </c>
      <c r="AF241" s="40" t="s">
        <v>4334</v>
      </c>
      <c r="AG241" s="40" t="str">
        <f t="shared" si="40"/>
        <v>A679076</v>
      </c>
      <c r="AH241" s="40" t="s">
        <v>3929</v>
      </c>
    </row>
    <row r="242" spans="1:34">
      <c r="A242" s="50"/>
      <c r="B242" s="45" t="str">
        <f t="shared" si="32"/>
        <v/>
      </c>
      <c r="C242" s="50"/>
      <c r="D242" s="45" t="str">
        <f t="shared" si="33"/>
        <v/>
      </c>
      <c r="E242" s="82"/>
      <c r="F242" s="45" t="str">
        <f t="shared" si="34"/>
        <v/>
      </c>
      <c r="G242" s="45" t="str">
        <f t="shared" si="35"/>
        <v/>
      </c>
      <c r="H242" s="81"/>
      <c r="I242" s="81"/>
      <c r="J242" s="81"/>
      <c r="K242" s="93"/>
      <c r="L242" s="92"/>
      <c r="M242" s="92"/>
      <c r="N242" s="93"/>
      <c r="O242" s="218"/>
      <c r="P242" s="49"/>
      <c r="Q242" s="246" t="str">
        <f>IF(C242="","",'OPĆI DIO'!$C$1)</f>
        <v/>
      </c>
      <c r="R242" s="40" t="str">
        <f t="shared" si="36"/>
        <v/>
      </c>
      <c r="S242" s="40" t="str">
        <f t="shared" si="37"/>
        <v/>
      </c>
      <c r="T242" s="40" t="str">
        <f t="shared" si="38"/>
        <v/>
      </c>
      <c r="U242" s="40" t="str">
        <f t="shared" si="39"/>
        <v/>
      </c>
      <c r="AE242" s="90" t="s">
        <v>698</v>
      </c>
      <c r="AF242" s="40" t="s">
        <v>699</v>
      </c>
      <c r="AG242" s="40" t="str">
        <f t="shared" si="40"/>
        <v>A679077</v>
      </c>
      <c r="AH242" s="40" t="s">
        <v>3929</v>
      </c>
    </row>
    <row r="243" spans="1:34">
      <c r="A243" s="50"/>
      <c r="B243" s="45" t="str">
        <f t="shared" si="32"/>
        <v/>
      </c>
      <c r="C243" s="50"/>
      <c r="D243" s="45" t="str">
        <f t="shared" si="33"/>
        <v/>
      </c>
      <c r="E243" s="82"/>
      <c r="F243" s="45" t="str">
        <f t="shared" si="34"/>
        <v/>
      </c>
      <c r="G243" s="45" t="str">
        <f t="shared" si="35"/>
        <v/>
      </c>
      <c r="H243" s="81"/>
      <c r="I243" s="81"/>
      <c r="J243" s="81"/>
      <c r="K243" s="93"/>
      <c r="L243" s="92"/>
      <c r="M243" s="92"/>
      <c r="N243" s="93"/>
      <c r="O243" s="218"/>
      <c r="P243" s="49"/>
      <c r="Q243" s="246" t="str">
        <f>IF(C243="","",'OPĆI DIO'!$C$1)</f>
        <v/>
      </c>
      <c r="R243" s="40" t="str">
        <f t="shared" si="36"/>
        <v/>
      </c>
      <c r="S243" s="40" t="str">
        <f t="shared" si="37"/>
        <v/>
      </c>
      <c r="T243" s="40" t="str">
        <f t="shared" si="38"/>
        <v/>
      </c>
      <c r="U243" s="40" t="str">
        <f t="shared" si="39"/>
        <v/>
      </c>
      <c r="AE243" s="90" t="s">
        <v>700</v>
      </c>
      <c r="AF243" s="40" t="s">
        <v>701</v>
      </c>
      <c r="AG243" s="40" t="str">
        <f t="shared" si="40"/>
        <v>A679077</v>
      </c>
      <c r="AH243" s="40" t="s">
        <v>3929</v>
      </c>
    </row>
    <row r="244" spans="1:34">
      <c r="A244" s="50"/>
      <c r="B244" s="45" t="str">
        <f t="shared" si="32"/>
        <v/>
      </c>
      <c r="C244" s="50"/>
      <c r="D244" s="45" t="str">
        <f t="shared" si="33"/>
        <v/>
      </c>
      <c r="E244" s="82"/>
      <c r="F244" s="45" t="str">
        <f t="shared" si="34"/>
        <v/>
      </c>
      <c r="G244" s="45" t="str">
        <f t="shared" si="35"/>
        <v/>
      </c>
      <c r="H244" s="81"/>
      <c r="I244" s="81"/>
      <c r="J244" s="81"/>
      <c r="K244" s="93"/>
      <c r="L244" s="92"/>
      <c r="M244" s="92"/>
      <c r="N244" s="93"/>
      <c r="O244" s="218"/>
      <c r="P244" s="49"/>
      <c r="Q244" s="246" t="str">
        <f>IF(C244="","",'OPĆI DIO'!$C$1)</f>
        <v/>
      </c>
      <c r="R244" s="40" t="str">
        <f t="shared" si="36"/>
        <v/>
      </c>
      <c r="S244" s="40" t="str">
        <f t="shared" si="37"/>
        <v/>
      </c>
      <c r="T244" s="40" t="str">
        <f t="shared" si="38"/>
        <v/>
      </c>
      <c r="U244" s="40" t="str">
        <f t="shared" si="39"/>
        <v/>
      </c>
      <c r="AE244" s="90" t="s">
        <v>702</v>
      </c>
      <c r="AF244" s="40" t="s">
        <v>703</v>
      </c>
      <c r="AG244" s="40" t="str">
        <f t="shared" si="40"/>
        <v>A679077</v>
      </c>
      <c r="AH244" s="40" t="s">
        <v>3929</v>
      </c>
    </row>
    <row r="245" spans="1:34">
      <c r="A245" s="50"/>
      <c r="B245" s="45" t="str">
        <f t="shared" si="32"/>
        <v/>
      </c>
      <c r="C245" s="50"/>
      <c r="D245" s="45" t="str">
        <f t="shared" si="33"/>
        <v/>
      </c>
      <c r="E245" s="82"/>
      <c r="F245" s="45" t="str">
        <f t="shared" si="34"/>
        <v/>
      </c>
      <c r="G245" s="45" t="str">
        <f t="shared" si="35"/>
        <v/>
      </c>
      <c r="H245" s="81"/>
      <c r="I245" s="81"/>
      <c r="J245" s="81"/>
      <c r="K245" s="93"/>
      <c r="L245" s="92"/>
      <c r="M245" s="92"/>
      <c r="N245" s="93"/>
      <c r="O245" s="218"/>
      <c r="P245" s="49"/>
      <c r="Q245" s="246" t="str">
        <f>IF(C245="","",'OPĆI DIO'!$C$1)</f>
        <v/>
      </c>
      <c r="R245" s="40" t="str">
        <f t="shared" si="36"/>
        <v/>
      </c>
      <c r="S245" s="40" t="str">
        <f t="shared" si="37"/>
        <v/>
      </c>
      <c r="T245" s="40" t="str">
        <f t="shared" si="38"/>
        <v/>
      </c>
      <c r="U245" s="40" t="str">
        <f t="shared" si="39"/>
        <v/>
      </c>
      <c r="AE245" s="90" t="s">
        <v>704</v>
      </c>
      <c r="AF245" s="40" t="s">
        <v>705</v>
      </c>
      <c r="AG245" s="40" t="str">
        <f t="shared" si="40"/>
        <v>A679077</v>
      </c>
      <c r="AH245" s="40" t="s">
        <v>3929</v>
      </c>
    </row>
    <row r="246" spans="1:34">
      <c r="A246" s="50"/>
      <c r="B246" s="45" t="str">
        <f t="shared" si="32"/>
        <v/>
      </c>
      <c r="C246" s="50"/>
      <c r="D246" s="45" t="str">
        <f t="shared" si="33"/>
        <v/>
      </c>
      <c r="E246" s="82"/>
      <c r="F246" s="45" t="str">
        <f t="shared" si="34"/>
        <v/>
      </c>
      <c r="G246" s="45" t="str">
        <f t="shared" si="35"/>
        <v/>
      </c>
      <c r="H246" s="81"/>
      <c r="I246" s="81"/>
      <c r="J246" s="81"/>
      <c r="K246" s="93"/>
      <c r="L246" s="92"/>
      <c r="M246" s="92"/>
      <c r="N246" s="93"/>
      <c r="O246" s="218"/>
      <c r="P246" s="49"/>
      <c r="Q246" s="246" t="str">
        <f>IF(C246="","",'OPĆI DIO'!$C$1)</f>
        <v/>
      </c>
      <c r="R246" s="40" t="str">
        <f t="shared" si="36"/>
        <v/>
      </c>
      <c r="S246" s="40" t="str">
        <f t="shared" si="37"/>
        <v/>
      </c>
      <c r="T246" s="40" t="str">
        <f t="shared" si="38"/>
        <v/>
      </c>
      <c r="U246" s="40" t="str">
        <f t="shared" si="39"/>
        <v/>
      </c>
      <c r="AE246" s="90" t="s">
        <v>706</v>
      </c>
      <c r="AF246" s="40" t="s">
        <v>707</v>
      </c>
      <c r="AG246" s="40" t="str">
        <f t="shared" si="40"/>
        <v>A679077</v>
      </c>
      <c r="AH246" s="40" t="s">
        <v>3929</v>
      </c>
    </row>
    <row r="247" spans="1:34">
      <c r="A247" s="50"/>
      <c r="B247" s="45" t="str">
        <f t="shared" si="32"/>
        <v/>
      </c>
      <c r="C247" s="50"/>
      <c r="D247" s="45" t="str">
        <f t="shared" si="33"/>
        <v/>
      </c>
      <c r="E247" s="82"/>
      <c r="F247" s="45" t="str">
        <f t="shared" si="34"/>
        <v/>
      </c>
      <c r="G247" s="45" t="str">
        <f t="shared" si="35"/>
        <v/>
      </c>
      <c r="H247" s="81"/>
      <c r="I247" s="81"/>
      <c r="J247" s="81"/>
      <c r="K247" s="93"/>
      <c r="L247" s="92"/>
      <c r="M247" s="92"/>
      <c r="N247" s="93"/>
      <c r="O247" s="218"/>
      <c r="P247" s="49"/>
      <c r="Q247" s="246" t="str">
        <f>IF(C247="","",'OPĆI DIO'!$C$1)</f>
        <v/>
      </c>
      <c r="R247" s="40" t="str">
        <f t="shared" si="36"/>
        <v/>
      </c>
      <c r="S247" s="40" t="str">
        <f t="shared" si="37"/>
        <v/>
      </c>
      <c r="T247" s="40" t="str">
        <f t="shared" si="38"/>
        <v/>
      </c>
      <c r="U247" s="40" t="str">
        <f t="shared" si="39"/>
        <v/>
      </c>
      <c r="AE247" s="90" t="s">
        <v>708</v>
      </c>
      <c r="AF247" s="40" t="s">
        <v>709</v>
      </c>
      <c r="AG247" s="40" t="str">
        <f t="shared" si="40"/>
        <v>A679077</v>
      </c>
      <c r="AH247" s="40" t="s">
        <v>3929</v>
      </c>
    </row>
    <row r="248" spans="1:34">
      <c r="A248" s="50"/>
      <c r="B248" s="45" t="str">
        <f t="shared" si="32"/>
        <v/>
      </c>
      <c r="C248" s="50"/>
      <c r="D248" s="45" t="str">
        <f t="shared" si="33"/>
        <v/>
      </c>
      <c r="E248" s="82"/>
      <c r="F248" s="45" t="str">
        <f t="shared" si="34"/>
        <v/>
      </c>
      <c r="G248" s="45" t="str">
        <f t="shared" si="35"/>
        <v/>
      </c>
      <c r="H248" s="81"/>
      <c r="I248" s="81"/>
      <c r="J248" s="81"/>
      <c r="K248" s="93"/>
      <c r="L248" s="92"/>
      <c r="M248" s="92"/>
      <c r="N248" s="93"/>
      <c r="O248" s="218"/>
      <c r="P248" s="49"/>
      <c r="Q248" s="246" t="str">
        <f>IF(C248="","",'OPĆI DIO'!$C$1)</f>
        <v/>
      </c>
      <c r="R248" s="40" t="str">
        <f t="shared" si="36"/>
        <v/>
      </c>
      <c r="S248" s="40" t="str">
        <f t="shared" si="37"/>
        <v/>
      </c>
      <c r="T248" s="40" t="str">
        <f t="shared" si="38"/>
        <v/>
      </c>
      <c r="U248" s="40" t="str">
        <f t="shared" si="39"/>
        <v/>
      </c>
      <c r="AE248" s="90" t="s">
        <v>710</v>
      </c>
      <c r="AF248" s="40" t="s">
        <v>711</v>
      </c>
      <c r="AG248" s="40" t="str">
        <f t="shared" si="40"/>
        <v>A679077</v>
      </c>
      <c r="AH248" s="40" t="s">
        <v>3929</v>
      </c>
    </row>
    <row r="249" spans="1:34">
      <c r="A249" s="50"/>
      <c r="B249" s="45" t="str">
        <f t="shared" si="32"/>
        <v/>
      </c>
      <c r="C249" s="50"/>
      <c r="D249" s="45" t="str">
        <f t="shared" si="33"/>
        <v/>
      </c>
      <c r="E249" s="82"/>
      <c r="F249" s="45" t="str">
        <f t="shared" si="34"/>
        <v/>
      </c>
      <c r="G249" s="45" t="str">
        <f t="shared" si="35"/>
        <v/>
      </c>
      <c r="H249" s="81"/>
      <c r="I249" s="81"/>
      <c r="J249" s="81"/>
      <c r="K249" s="93"/>
      <c r="L249" s="92"/>
      <c r="M249" s="92"/>
      <c r="N249" s="93"/>
      <c r="O249" s="218"/>
      <c r="P249" s="49"/>
      <c r="Q249" s="246" t="str">
        <f>IF(C249="","",'OPĆI DIO'!$C$1)</f>
        <v/>
      </c>
      <c r="R249" s="40" t="str">
        <f t="shared" si="36"/>
        <v/>
      </c>
      <c r="S249" s="40" t="str">
        <f t="shared" si="37"/>
        <v/>
      </c>
      <c r="T249" s="40" t="str">
        <f t="shared" si="38"/>
        <v/>
      </c>
      <c r="U249" s="40" t="str">
        <f t="shared" si="39"/>
        <v/>
      </c>
      <c r="AE249" s="90" t="s">
        <v>4335</v>
      </c>
      <c r="AF249" s="40" t="s">
        <v>4336</v>
      </c>
      <c r="AG249" s="40" t="str">
        <f t="shared" si="40"/>
        <v>A679077</v>
      </c>
      <c r="AH249" s="40" t="s">
        <v>3929</v>
      </c>
    </row>
    <row r="250" spans="1:34">
      <c r="A250" s="50"/>
      <c r="B250" s="45" t="str">
        <f t="shared" si="32"/>
        <v/>
      </c>
      <c r="C250" s="50"/>
      <c r="D250" s="45" t="str">
        <f t="shared" si="33"/>
        <v/>
      </c>
      <c r="E250" s="82"/>
      <c r="F250" s="45" t="str">
        <f t="shared" si="34"/>
        <v/>
      </c>
      <c r="G250" s="45" t="str">
        <f t="shared" si="35"/>
        <v/>
      </c>
      <c r="H250" s="81"/>
      <c r="I250" s="81"/>
      <c r="J250" s="81"/>
      <c r="K250" s="93"/>
      <c r="L250" s="92"/>
      <c r="M250" s="92"/>
      <c r="N250" s="93"/>
      <c r="O250" s="218"/>
      <c r="P250" s="49"/>
      <c r="Q250" s="246" t="str">
        <f>IF(C250="","",'OPĆI DIO'!$C$1)</f>
        <v/>
      </c>
      <c r="R250" s="40" t="str">
        <f t="shared" si="36"/>
        <v/>
      </c>
      <c r="S250" s="40" t="str">
        <f t="shared" si="37"/>
        <v/>
      </c>
      <c r="T250" s="40" t="str">
        <f t="shared" si="38"/>
        <v/>
      </c>
      <c r="U250" s="40" t="str">
        <f t="shared" si="39"/>
        <v/>
      </c>
      <c r="AE250" s="90" t="s">
        <v>4337</v>
      </c>
      <c r="AF250" s="40" t="s">
        <v>4338</v>
      </c>
      <c r="AG250" s="40" t="str">
        <f t="shared" si="40"/>
        <v>A679077</v>
      </c>
      <c r="AH250" s="40" t="s">
        <v>3929</v>
      </c>
    </row>
    <row r="251" spans="1:34">
      <c r="A251" s="50"/>
      <c r="B251" s="45" t="str">
        <f t="shared" si="32"/>
        <v/>
      </c>
      <c r="C251" s="50"/>
      <c r="D251" s="45" t="str">
        <f t="shared" si="33"/>
        <v/>
      </c>
      <c r="E251" s="82"/>
      <c r="F251" s="45" t="str">
        <f t="shared" si="34"/>
        <v/>
      </c>
      <c r="G251" s="45" t="str">
        <f t="shared" si="35"/>
        <v/>
      </c>
      <c r="H251" s="81"/>
      <c r="I251" s="81"/>
      <c r="J251" s="81"/>
      <c r="K251" s="93"/>
      <c r="L251" s="92"/>
      <c r="M251" s="92"/>
      <c r="N251" s="93"/>
      <c r="O251" s="218"/>
      <c r="P251" s="49"/>
      <c r="Q251" s="246" t="str">
        <f>IF(C251="","",'OPĆI DIO'!$C$1)</f>
        <v/>
      </c>
      <c r="R251" s="40" t="str">
        <f t="shared" si="36"/>
        <v/>
      </c>
      <c r="S251" s="40" t="str">
        <f t="shared" si="37"/>
        <v/>
      </c>
      <c r="T251" s="40" t="str">
        <f t="shared" si="38"/>
        <v/>
      </c>
      <c r="U251" s="40" t="str">
        <f t="shared" si="39"/>
        <v/>
      </c>
      <c r="AE251" s="90" t="s">
        <v>712</v>
      </c>
      <c r="AF251" s="40" t="s">
        <v>713</v>
      </c>
      <c r="AG251" s="40" t="str">
        <f t="shared" si="40"/>
        <v>A679077</v>
      </c>
      <c r="AH251" s="40" t="s">
        <v>3929</v>
      </c>
    </row>
    <row r="252" spans="1:34">
      <c r="A252" s="50"/>
      <c r="B252" s="45" t="str">
        <f t="shared" si="32"/>
        <v/>
      </c>
      <c r="C252" s="50"/>
      <c r="D252" s="45" t="str">
        <f t="shared" si="33"/>
        <v/>
      </c>
      <c r="E252" s="82"/>
      <c r="F252" s="45" t="str">
        <f t="shared" si="34"/>
        <v/>
      </c>
      <c r="G252" s="45" t="str">
        <f t="shared" si="35"/>
        <v/>
      </c>
      <c r="H252" s="81"/>
      <c r="I252" s="81"/>
      <c r="J252" s="81"/>
      <c r="K252" s="93"/>
      <c r="L252" s="92"/>
      <c r="M252" s="92"/>
      <c r="N252" s="93"/>
      <c r="O252" s="218"/>
      <c r="P252" s="49"/>
      <c r="Q252" s="246" t="str">
        <f>IF(C252="","",'OPĆI DIO'!$C$1)</f>
        <v/>
      </c>
      <c r="R252" s="40" t="str">
        <f t="shared" si="36"/>
        <v/>
      </c>
      <c r="S252" s="40" t="str">
        <f t="shared" si="37"/>
        <v/>
      </c>
      <c r="T252" s="40" t="str">
        <f t="shared" si="38"/>
        <v/>
      </c>
      <c r="U252" s="40" t="str">
        <f t="shared" si="39"/>
        <v/>
      </c>
      <c r="AE252" s="90" t="s">
        <v>714</v>
      </c>
      <c r="AF252" s="40" t="s">
        <v>715</v>
      </c>
      <c r="AG252" s="40" t="str">
        <f t="shared" si="40"/>
        <v>A679077</v>
      </c>
      <c r="AH252" s="40" t="s">
        <v>3929</v>
      </c>
    </row>
    <row r="253" spans="1:34">
      <c r="A253" s="50"/>
      <c r="B253" s="45" t="str">
        <f t="shared" si="32"/>
        <v/>
      </c>
      <c r="C253" s="50"/>
      <c r="D253" s="45" t="str">
        <f t="shared" si="33"/>
        <v/>
      </c>
      <c r="E253" s="82"/>
      <c r="F253" s="45" t="str">
        <f t="shared" si="34"/>
        <v/>
      </c>
      <c r="G253" s="45" t="str">
        <f t="shared" si="35"/>
        <v/>
      </c>
      <c r="H253" s="81"/>
      <c r="I253" s="81"/>
      <c r="J253" s="81"/>
      <c r="K253" s="93"/>
      <c r="L253" s="92"/>
      <c r="M253" s="92"/>
      <c r="N253" s="93"/>
      <c r="O253" s="218"/>
      <c r="P253" s="49"/>
      <c r="Q253" s="246" t="str">
        <f>IF(C253="","",'OPĆI DIO'!$C$1)</f>
        <v/>
      </c>
      <c r="R253" s="40" t="str">
        <f t="shared" si="36"/>
        <v/>
      </c>
      <c r="S253" s="40" t="str">
        <f t="shared" si="37"/>
        <v/>
      </c>
      <c r="T253" s="40" t="str">
        <f t="shared" si="38"/>
        <v/>
      </c>
      <c r="U253" s="40" t="str">
        <f t="shared" si="39"/>
        <v/>
      </c>
      <c r="AE253" s="90" t="s">
        <v>716</v>
      </c>
      <c r="AF253" s="40" t="s">
        <v>717</v>
      </c>
      <c r="AG253" s="40" t="str">
        <f t="shared" si="40"/>
        <v>A679077</v>
      </c>
      <c r="AH253" s="40" t="s">
        <v>3929</v>
      </c>
    </row>
    <row r="254" spans="1:34">
      <c r="A254" s="50"/>
      <c r="B254" s="45" t="str">
        <f t="shared" si="32"/>
        <v/>
      </c>
      <c r="C254" s="50"/>
      <c r="D254" s="45" t="str">
        <f t="shared" si="33"/>
        <v/>
      </c>
      <c r="E254" s="82"/>
      <c r="F254" s="45" t="str">
        <f t="shared" si="34"/>
        <v/>
      </c>
      <c r="G254" s="45" t="str">
        <f t="shared" si="35"/>
        <v/>
      </c>
      <c r="H254" s="81"/>
      <c r="I254" s="81"/>
      <c r="J254" s="81"/>
      <c r="K254" s="93"/>
      <c r="L254" s="92"/>
      <c r="M254" s="92"/>
      <c r="N254" s="93"/>
      <c r="O254" s="218"/>
      <c r="P254" s="49"/>
      <c r="Q254" s="246" t="str">
        <f>IF(C254="","",'OPĆI DIO'!$C$1)</f>
        <v/>
      </c>
      <c r="R254" s="40" t="str">
        <f t="shared" si="36"/>
        <v/>
      </c>
      <c r="S254" s="40" t="str">
        <f t="shared" si="37"/>
        <v/>
      </c>
      <c r="T254" s="40" t="str">
        <f t="shared" si="38"/>
        <v/>
      </c>
      <c r="U254" s="40" t="str">
        <f t="shared" si="39"/>
        <v/>
      </c>
      <c r="AE254" s="90" t="s">
        <v>718</v>
      </c>
      <c r="AF254" s="40" t="s">
        <v>719</v>
      </c>
      <c r="AG254" s="40" t="str">
        <f t="shared" si="40"/>
        <v>A679077</v>
      </c>
      <c r="AH254" s="40" t="s">
        <v>3929</v>
      </c>
    </row>
    <row r="255" spans="1:34">
      <c r="A255" s="50"/>
      <c r="B255" s="45" t="str">
        <f t="shared" si="32"/>
        <v/>
      </c>
      <c r="C255" s="50"/>
      <c r="D255" s="45" t="str">
        <f t="shared" si="33"/>
        <v/>
      </c>
      <c r="E255" s="82"/>
      <c r="F255" s="45" t="str">
        <f t="shared" si="34"/>
        <v/>
      </c>
      <c r="G255" s="45" t="str">
        <f t="shared" si="35"/>
        <v/>
      </c>
      <c r="H255" s="81"/>
      <c r="I255" s="81"/>
      <c r="J255" s="81"/>
      <c r="K255" s="93"/>
      <c r="L255" s="92"/>
      <c r="M255" s="92"/>
      <c r="N255" s="93"/>
      <c r="O255" s="218"/>
      <c r="P255" s="49"/>
      <c r="Q255" s="246" t="str">
        <f>IF(C255="","",'OPĆI DIO'!$C$1)</f>
        <v/>
      </c>
      <c r="R255" s="40" t="str">
        <f t="shared" si="36"/>
        <v/>
      </c>
      <c r="S255" s="40" t="str">
        <f t="shared" si="37"/>
        <v/>
      </c>
      <c r="T255" s="40" t="str">
        <f t="shared" si="38"/>
        <v/>
      </c>
      <c r="U255" s="40" t="str">
        <f t="shared" si="39"/>
        <v/>
      </c>
      <c r="AE255" s="90" t="s">
        <v>720</v>
      </c>
      <c r="AF255" s="40" t="s">
        <v>719</v>
      </c>
      <c r="AG255" s="40" t="str">
        <f t="shared" si="40"/>
        <v>A679077</v>
      </c>
      <c r="AH255" s="40" t="s">
        <v>3929</v>
      </c>
    </row>
    <row r="256" spans="1:34">
      <c r="A256" s="50"/>
      <c r="B256" s="45" t="str">
        <f t="shared" si="32"/>
        <v/>
      </c>
      <c r="C256" s="50"/>
      <c r="D256" s="45" t="str">
        <f t="shared" si="33"/>
        <v/>
      </c>
      <c r="E256" s="82"/>
      <c r="F256" s="45" t="str">
        <f t="shared" si="34"/>
        <v/>
      </c>
      <c r="G256" s="45" t="str">
        <f t="shared" si="35"/>
        <v/>
      </c>
      <c r="H256" s="81"/>
      <c r="I256" s="81"/>
      <c r="J256" s="81"/>
      <c r="K256" s="93"/>
      <c r="L256" s="92"/>
      <c r="M256" s="92"/>
      <c r="N256" s="93"/>
      <c r="O256" s="218"/>
      <c r="P256" s="49"/>
      <c r="Q256" s="246" t="str">
        <f>IF(C256="","",'OPĆI DIO'!$C$1)</f>
        <v/>
      </c>
      <c r="R256" s="40" t="str">
        <f t="shared" si="36"/>
        <v/>
      </c>
      <c r="S256" s="40" t="str">
        <f t="shared" si="37"/>
        <v/>
      </c>
      <c r="T256" s="40" t="str">
        <f t="shared" si="38"/>
        <v/>
      </c>
      <c r="U256" s="40" t="str">
        <f t="shared" si="39"/>
        <v/>
      </c>
      <c r="AE256" s="90" t="s">
        <v>1068</v>
      </c>
      <c r="AF256" s="40" t="s">
        <v>1069</v>
      </c>
      <c r="AG256" s="40" t="str">
        <f t="shared" si="40"/>
        <v>A679077</v>
      </c>
      <c r="AH256" s="40" t="s">
        <v>3929</v>
      </c>
    </row>
    <row r="257" spans="1:34">
      <c r="A257" s="50"/>
      <c r="B257" s="45" t="str">
        <f t="shared" si="32"/>
        <v/>
      </c>
      <c r="C257" s="50"/>
      <c r="D257" s="45" t="str">
        <f t="shared" si="33"/>
        <v/>
      </c>
      <c r="E257" s="82"/>
      <c r="F257" s="45" t="str">
        <f t="shared" si="34"/>
        <v/>
      </c>
      <c r="G257" s="45" t="str">
        <f t="shared" si="35"/>
        <v/>
      </c>
      <c r="H257" s="81"/>
      <c r="I257" s="81"/>
      <c r="J257" s="81"/>
      <c r="K257" s="93"/>
      <c r="L257" s="92"/>
      <c r="M257" s="92"/>
      <c r="N257" s="93"/>
      <c r="O257" s="218"/>
      <c r="P257" s="49"/>
      <c r="Q257" s="246" t="str">
        <f>IF(C257="","",'OPĆI DIO'!$C$1)</f>
        <v/>
      </c>
      <c r="R257" s="40" t="str">
        <f t="shared" si="36"/>
        <v/>
      </c>
      <c r="S257" s="40" t="str">
        <f t="shared" si="37"/>
        <v/>
      </c>
      <c r="T257" s="40" t="str">
        <f t="shared" si="38"/>
        <v/>
      </c>
      <c r="U257" s="40" t="str">
        <f t="shared" si="39"/>
        <v/>
      </c>
      <c r="AE257" s="90" t="s">
        <v>1070</v>
      </c>
      <c r="AF257" s="40" t="s">
        <v>1071</v>
      </c>
      <c r="AG257" s="40" t="str">
        <f t="shared" si="40"/>
        <v>A679077</v>
      </c>
      <c r="AH257" s="40" t="s">
        <v>3929</v>
      </c>
    </row>
    <row r="258" spans="1:34">
      <c r="A258" s="50"/>
      <c r="B258" s="45" t="str">
        <f t="shared" si="32"/>
        <v/>
      </c>
      <c r="C258" s="50"/>
      <c r="D258" s="45" t="str">
        <f t="shared" si="33"/>
        <v/>
      </c>
      <c r="E258" s="82"/>
      <c r="F258" s="45" t="str">
        <f t="shared" si="34"/>
        <v/>
      </c>
      <c r="G258" s="45" t="str">
        <f t="shared" si="35"/>
        <v/>
      </c>
      <c r="H258" s="81"/>
      <c r="I258" s="81"/>
      <c r="J258" s="81"/>
      <c r="K258" s="93"/>
      <c r="L258" s="92"/>
      <c r="M258" s="92"/>
      <c r="N258" s="93"/>
      <c r="O258" s="218"/>
      <c r="P258" s="49"/>
      <c r="Q258" s="246" t="str">
        <f>IF(C258="","",'OPĆI DIO'!$C$1)</f>
        <v/>
      </c>
      <c r="R258" s="40" t="str">
        <f t="shared" si="36"/>
        <v/>
      </c>
      <c r="S258" s="40" t="str">
        <f t="shared" si="37"/>
        <v/>
      </c>
      <c r="T258" s="40" t="str">
        <f t="shared" si="38"/>
        <v/>
      </c>
      <c r="U258" s="40" t="str">
        <f t="shared" si="39"/>
        <v/>
      </c>
      <c r="AE258" s="90" t="s">
        <v>1072</v>
      </c>
      <c r="AF258" s="40" t="s">
        <v>1073</v>
      </c>
      <c r="AG258" s="40" t="str">
        <f t="shared" si="40"/>
        <v>A679077</v>
      </c>
      <c r="AH258" s="40" t="s">
        <v>3929</v>
      </c>
    </row>
    <row r="259" spans="1:34">
      <c r="A259" s="50"/>
      <c r="B259" s="45" t="str">
        <f t="shared" si="32"/>
        <v/>
      </c>
      <c r="C259" s="50"/>
      <c r="D259" s="45" t="str">
        <f t="shared" si="33"/>
        <v/>
      </c>
      <c r="E259" s="82"/>
      <c r="F259" s="45" t="str">
        <f t="shared" si="34"/>
        <v/>
      </c>
      <c r="G259" s="45" t="str">
        <f t="shared" si="35"/>
        <v/>
      </c>
      <c r="H259" s="81"/>
      <c r="I259" s="81"/>
      <c r="J259" s="81"/>
      <c r="K259" s="93"/>
      <c r="L259" s="92"/>
      <c r="M259" s="92"/>
      <c r="N259" s="93"/>
      <c r="O259" s="218"/>
      <c r="P259" s="49"/>
      <c r="Q259" s="246" t="str">
        <f>IF(C259="","",'OPĆI DIO'!$C$1)</f>
        <v/>
      </c>
      <c r="R259" s="40" t="str">
        <f t="shared" si="36"/>
        <v/>
      </c>
      <c r="S259" s="40" t="str">
        <f t="shared" si="37"/>
        <v/>
      </c>
      <c r="T259" s="40" t="str">
        <f t="shared" si="38"/>
        <v/>
      </c>
      <c r="U259" s="40" t="str">
        <f t="shared" si="39"/>
        <v/>
      </c>
      <c r="AE259" s="90" t="s">
        <v>1074</v>
      </c>
      <c r="AF259" s="40" t="s">
        <v>1075</v>
      </c>
      <c r="AG259" s="40" t="str">
        <f t="shared" si="40"/>
        <v>A679077</v>
      </c>
      <c r="AH259" s="40" t="s">
        <v>3929</v>
      </c>
    </row>
    <row r="260" spans="1:34">
      <c r="A260" s="50"/>
      <c r="B260" s="45" t="str">
        <f t="shared" ref="B260:B323" si="41">IFERROR(VLOOKUP(A260,$V$6:$W$23,2,FALSE),"")</f>
        <v/>
      </c>
      <c r="C260" s="50"/>
      <c r="D260" s="45" t="str">
        <f t="shared" ref="D260:D323" si="42">IFERROR(VLOOKUP(C260,$Y$5:$AA$129,2,FALSE),"")</f>
        <v/>
      </c>
      <c r="E260" s="82"/>
      <c r="F260" s="45" t="str">
        <f t="shared" ref="F260:F323" si="43">IFERROR(VLOOKUP(E260,$AE$6:$AF$1090,2,FALSE),"")</f>
        <v/>
      </c>
      <c r="G260" s="45" t="str">
        <f t="shared" ref="G260:G323" si="44">IFERROR(VLOOKUP(E260,$AE$6:$AH$1090,4,FALSE),"")</f>
        <v/>
      </c>
      <c r="H260" s="81"/>
      <c r="I260" s="81"/>
      <c r="J260" s="81"/>
      <c r="K260" s="93"/>
      <c r="L260" s="92"/>
      <c r="M260" s="92"/>
      <c r="N260" s="93"/>
      <c r="O260" s="218"/>
      <c r="P260" s="49"/>
      <c r="Q260" s="246" t="str">
        <f>IF(C260="","",'OPĆI DIO'!$C$1)</f>
        <v/>
      </c>
      <c r="R260" s="40" t="str">
        <f t="shared" ref="R260:R323" si="45">LEFT(C260,3)</f>
        <v/>
      </c>
      <c r="S260" s="40" t="str">
        <f t="shared" ref="S260:S323" si="46">LEFT(C260,2)</f>
        <v/>
      </c>
      <c r="T260" s="40" t="str">
        <f t="shared" ref="T260:T323" si="47">MID(G260,2,2)</f>
        <v/>
      </c>
      <c r="U260" s="40" t="str">
        <f t="shared" ref="U260:U323" si="48">LEFT(C260,1)</f>
        <v/>
      </c>
      <c r="AE260" s="90" t="s">
        <v>1076</v>
      </c>
      <c r="AF260" s="40" t="s">
        <v>1077</v>
      </c>
      <c r="AG260" s="40" t="str">
        <f t="shared" si="40"/>
        <v>A679077</v>
      </c>
      <c r="AH260" s="40" t="s">
        <v>3929</v>
      </c>
    </row>
    <row r="261" spans="1:34">
      <c r="A261" s="50"/>
      <c r="B261" s="45" t="str">
        <f t="shared" si="41"/>
        <v/>
      </c>
      <c r="C261" s="50"/>
      <c r="D261" s="45" t="str">
        <f t="shared" si="42"/>
        <v/>
      </c>
      <c r="E261" s="82"/>
      <c r="F261" s="45" t="str">
        <f t="shared" si="43"/>
        <v/>
      </c>
      <c r="G261" s="45" t="str">
        <f t="shared" si="44"/>
        <v/>
      </c>
      <c r="H261" s="81"/>
      <c r="I261" s="81"/>
      <c r="J261" s="81"/>
      <c r="K261" s="93"/>
      <c r="L261" s="92"/>
      <c r="M261" s="92"/>
      <c r="N261" s="93"/>
      <c r="O261" s="218"/>
      <c r="P261" s="49"/>
      <c r="Q261" s="246" t="str">
        <f>IF(C261="","",'OPĆI DIO'!$C$1)</f>
        <v/>
      </c>
      <c r="R261" s="40" t="str">
        <f t="shared" si="45"/>
        <v/>
      </c>
      <c r="S261" s="40" t="str">
        <f t="shared" si="46"/>
        <v/>
      </c>
      <c r="T261" s="40" t="str">
        <f t="shared" si="47"/>
        <v/>
      </c>
      <c r="U261" s="40" t="str">
        <f t="shared" si="48"/>
        <v/>
      </c>
      <c r="AE261" s="90" t="s">
        <v>1078</v>
      </c>
      <c r="AF261" s="40" t="s">
        <v>1079</v>
      </c>
      <c r="AG261" s="40" t="str">
        <f t="shared" si="40"/>
        <v>A679077</v>
      </c>
      <c r="AH261" s="40" t="s">
        <v>3929</v>
      </c>
    </row>
    <row r="262" spans="1:34">
      <c r="A262" s="50"/>
      <c r="B262" s="45" t="str">
        <f t="shared" si="41"/>
        <v/>
      </c>
      <c r="C262" s="50"/>
      <c r="D262" s="45" t="str">
        <f t="shared" si="42"/>
        <v/>
      </c>
      <c r="E262" s="82"/>
      <c r="F262" s="45" t="str">
        <f t="shared" si="43"/>
        <v/>
      </c>
      <c r="G262" s="45" t="str">
        <f t="shared" si="44"/>
        <v/>
      </c>
      <c r="H262" s="81"/>
      <c r="I262" s="81"/>
      <c r="J262" s="81"/>
      <c r="K262" s="93"/>
      <c r="L262" s="92"/>
      <c r="M262" s="92"/>
      <c r="N262" s="93"/>
      <c r="O262" s="218"/>
      <c r="P262" s="49"/>
      <c r="Q262" s="246" t="str">
        <f>IF(C262="","",'OPĆI DIO'!$C$1)</f>
        <v/>
      </c>
      <c r="R262" s="40" t="str">
        <f t="shared" si="45"/>
        <v/>
      </c>
      <c r="S262" s="40" t="str">
        <f t="shared" si="46"/>
        <v/>
      </c>
      <c r="T262" s="40" t="str">
        <f t="shared" si="47"/>
        <v/>
      </c>
      <c r="U262" s="40" t="str">
        <f t="shared" si="48"/>
        <v/>
      </c>
      <c r="AE262" s="90" t="s">
        <v>1080</v>
      </c>
      <c r="AF262" s="40" t="s">
        <v>1081</v>
      </c>
      <c r="AG262" s="40" t="str">
        <f t="shared" si="40"/>
        <v>A679077</v>
      </c>
      <c r="AH262" s="40" t="s">
        <v>3929</v>
      </c>
    </row>
    <row r="263" spans="1:34">
      <c r="A263" s="50"/>
      <c r="B263" s="45" t="str">
        <f t="shared" si="41"/>
        <v/>
      </c>
      <c r="C263" s="50"/>
      <c r="D263" s="45" t="str">
        <f t="shared" si="42"/>
        <v/>
      </c>
      <c r="E263" s="82"/>
      <c r="F263" s="45" t="str">
        <f t="shared" si="43"/>
        <v/>
      </c>
      <c r="G263" s="45" t="str">
        <f t="shared" si="44"/>
        <v/>
      </c>
      <c r="H263" s="81"/>
      <c r="I263" s="81"/>
      <c r="J263" s="81"/>
      <c r="K263" s="93"/>
      <c r="L263" s="92"/>
      <c r="M263" s="92"/>
      <c r="N263" s="93"/>
      <c r="O263" s="218"/>
      <c r="P263" s="49"/>
      <c r="Q263" s="246" t="str">
        <f>IF(C263="","",'OPĆI DIO'!$C$1)</f>
        <v/>
      </c>
      <c r="R263" s="40" t="str">
        <f t="shared" si="45"/>
        <v/>
      </c>
      <c r="S263" s="40" t="str">
        <f t="shared" si="46"/>
        <v/>
      </c>
      <c r="T263" s="40" t="str">
        <f t="shared" si="47"/>
        <v/>
      </c>
      <c r="U263" s="40" t="str">
        <f t="shared" si="48"/>
        <v/>
      </c>
      <c r="AE263" s="90" t="s">
        <v>1082</v>
      </c>
      <c r="AF263" s="40" t="s">
        <v>1083</v>
      </c>
      <c r="AG263" s="40" t="str">
        <f t="shared" si="40"/>
        <v>A679077</v>
      </c>
      <c r="AH263" s="40" t="s">
        <v>3929</v>
      </c>
    </row>
    <row r="264" spans="1:34">
      <c r="A264" s="50"/>
      <c r="B264" s="45" t="str">
        <f t="shared" si="41"/>
        <v/>
      </c>
      <c r="C264" s="50"/>
      <c r="D264" s="45" t="str">
        <f t="shared" si="42"/>
        <v/>
      </c>
      <c r="E264" s="82"/>
      <c r="F264" s="45" t="str">
        <f t="shared" si="43"/>
        <v/>
      </c>
      <c r="G264" s="45" t="str">
        <f t="shared" si="44"/>
        <v/>
      </c>
      <c r="H264" s="81"/>
      <c r="I264" s="81"/>
      <c r="J264" s="81"/>
      <c r="K264" s="93"/>
      <c r="L264" s="92"/>
      <c r="M264" s="92"/>
      <c r="N264" s="93"/>
      <c r="O264" s="218"/>
      <c r="P264" s="49"/>
      <c r="Q264" s="246" t="str">
        <f>IF(C264="","",'OPĆI DIO'!$C$1)</f>
        <v/>
      </c>
      <c r="R264" s="40" t="str">
        <f t="shared" si="45"/>
        <v/>
      </c>
      <c r="S264" s="40" t="str">
        <f t="shared" si="46"/>
        <v/>
      </c>
      <c r="T264" s="40" t="str">
        <f t="shared" si="47"/>
        <v/>
      </c>
      <c r="U264" s="40" t="str">
        <f t="shared" si="48"/>
        <v/>
      </c>
      <c r="AE264" s="90" t="s">
        <v>1084</v>
      </c>
      <c r="AF264" s="40" t="s">
        <v>1085</v>
      </c>
      <c r="AG264" s="40" t="str">
        <f t="shared" ref="AG264:AG327" si="49">LEFT(AE264,7)</f>
        <v>A679077</v>
      </c>
      <c r="AH264" s="40" t="s">
        <v>3929</v>
      </c>
    </row>
    <row r="265" spans="1:34">
      <c r="A265" s="50"/>
      <c r="B265" s="45" t="str">
        <f t="shared" si="41"/>
        <v/>
      </c>
      <c r="C265" s="50"/>
      <c r="D265" s="45" t="str">
        <f t="shared" si="42"/>
        <v/>
      </c>
      <c r="E265" s="82"/>
      <c r="F265" s="45" t="str">
        <f t="shared" si="43"/>
        <v/>
      </c>
      <c r="G265" s="45" t="str">
        <f t="shared" si="44"/>
        <v/>
      </c>
      <c r="H265" s="81"/>
      <c r="I265" s="81"/>
      <c r="J265" s="81"/>
      <c r="K265" s="93"/>
      <c r="L265" s="92"/>
      <c r="M265" s="92"/>
      <c r="N265" s="93"/>
      <c r="O265" s="218"/>
      <c r="P265" s="49"/>
      <c r="Q265" s="246" t="str">
        <f>IF(C265="","",'OPĆI DIO'!$C$1)</f>
        <v/>
      </c>
      <c r="R265" s="40" t="str">
        <f t="shared" si="45"/>
        <v/>
      </c>
      <c r="S265" s="40" t="str">
        <f t="shared" si="46"/>
        <v/>
      </c>
      <c r="T265" s="40" t="str">
        <f t="shared" si="47"/>
        <v/>
      </c>
      <c r="U265" s="40" t="str">
        <f t="shared" si="48"/>
        <v/>
      </c>
      <c r="AE265" s="90" t="s">
        <v>1086</v>
      </c>
      <c r="AF265" s="40" t="s">
        <v>1087</v>
      </c>
      <c r="AG265" s="40" t="str">
        <f t="shared" si="49"/>
        <v>A679077</v>
      </c>
      <c r="AH265" s="40" t="s">
        <v>3929</v>
      </c>
    </row>
    <row r="266" spans="1:34">
      <c r="A266" s="50"/>
      <c r="B266" s="45" t="str">
        <f t="shared" si="41"/>
        <v/>
      </c>
      <c r="C266" s="50"/>
      <c r="D266" s="45" t="str">
        <f t="shared" si="42"/>
        <v/>
      </c>
      <c r="E266" s="82"/>
      <c r="F266" s="45" t="str">
        <f t="shared" si="43"/>
        <v/>
      </c>
      <c r="G266" s="45" t="str">
        <f t="shared" si="44"/>
        <v/>
      </c>
      <c r="H266" s="81"/>
      <c r="I266" s="81"/>
      <c r="J266" s="81"/>
      <c r="K266" s="93"/>
      <c r="L266" s="92"/>
      <c r="M266" s="92"/>
      <c r="N266" s="93"/>
      <c r="O266" s="218"/>
      <c r="P266" s="49"/>
      <c r="Q266" s="246" t="str">
        <f>IF(C266="","",'OPĆI DIO'!$C$1)</f>
        <v/>
      </c>
      <c r="R266" s="40" t="str">
        <f t="shared" si="45"/>
        <v/>
      </c>
      <c r="S266" s="40" t="str">
        <f t="shared" si="46"/>
        <v/>
      </c>
      <c r="T266" s="40" t="str">
        <f t="shared" si="47"/>
        <v/>
      </c>
      <c r="U266" s="40" t="str">
        <f t="shared" si="48"/>
        <v/>
      </c>
      <c r="AE266" s="90" t="s">
        <v>1089</v>
      </c>
      <c r="AF266" s="40" t="s">
        <v>1090</v>
      </c>
      <c r="AG266" s="40" t="str">
        <f t="shared" si="49"/>
        <v>A679077</v>
      </c>
      <c r="AH266" s="40" t="s">
        <v>3929</v>
      </c>
    </row>
    <row r="267" spans="1:34">
      <c r="A267" s="50"/>
      <c r="B267" s="45" t="str">
        <f t="shared" si="41"/>
        <v/>
      </c>
      <c r="C267" s="50"/>
      <c r="D267" s="45" t="str">
        <f t="shared" si="42"/>
        <v/>
      </c>
      <c r="E267" s="82"/>
      <c r="F267" s="45" t="str">
        <f t="shared" si="43"/>
        <v/>
      </c>
      <c r="G267" s="45" t="str">
        <f t="shared" si="44"/>
        <v/>
      </c>
      <c r="H267" s="81"/>
      <c r="I267" s="81"/>
      <c r="J267" s="81"/>
      <c r="K267" s="93"/>
      <c r="L267" s="92"/>
      <c r="M267" s="92"/>
      <c r="N267" s="93"/>
      <c r="O267" s="218"/>
      <c r="P267" s="49"/>
      <c r="Q267" s="246" t="str">
        <f>IF(C267="","",'OPĆI DIO'!$C$1)</f>
        <v/>
      </c>
      <c r="R267" s="40" t="str">
        <f t="shared" si="45"/>
        <v/>
      </c>
      <c r="S267" s="40" t="str">
        <f t="shared" si="46"/>
        <v/>
      </c>
      <c r="T267" s="40" t="str">
        <f t="shared" si="47"/>
        <v/>
      </c>
      <c r="U267" s="40" t="str">
        <f t="shared" si="48"/>
        <v/>
      </c>
      <c r="AE267" s="90" t="s">
        <v>1091</v>
      </c>
      <c r="AF267" s="40" t="s">
        <v>1092</v>
      </c>
      <c r="AG267" s="40" t="str">
        <f t="shared" si="49"/>
        <v>A679077</v>
      </c>
      <c r="AH267" s="40" t="s">
        <v>3929</v>
      </c>
    </row>
    <row r="268" spans="1:34">
      <c r="A268" s="50"/>
      <c r="B268" s="45" t="str">
        <f t="shared" si="41"/>
        <v/>
      </c>
      <c r="C268" s="50"/>
      <c r="D268" s="45" t="str">
        <f t="shared" si="42"/>
        <v/>
      </c>
      <c r="E268" s="82"/>
      <c r="F268" s="45" t="str">
        <f t="shared" si="43"/>
        <v/>
      </c>
      <c r="G268" s="45" t="str">
        <f t="shared" si="44"/>
        <v/>
      </c>
      <c r="H268" s="81"/>
      <c r="I268" s="81"/>
      <c r="J268" s="81"/>
      <c r="K268" s="93"/>
      <c r="L268" s="92"/>
      <c r="M268" s="92"/>
      <c r="N268" s="93"/>
      <c r="O268" s="218"/>
      <c r="P268" s="49"/>
      <c r="Q268" s="246" t="str">
        <f>IF(C268="","",'OPĆI DIO'!$C$1)</f>
        <v/>
      </c>
      <c r="R268" s="40" t="str">
        <f t="shared" si="45"/>
        <v/>
      </c>
      <c r="S268" s="40" t="str">
        <f t="shared" si="46"/>
        <v/>
      </c>
      <c r="T268" s="40" t="str">
        <f t="shared" si="47"/>
        <v/>
      </c>
      <c r="U268" s="40" t="str">
        <f t="shared" si="48"/>
        <v/>
      </c>
      <c r="AE268" s="90" t="s">
        <v>1093</v>
      </c>
      <c r="AF268" s="40" t="s">
        <v>1094</v>
      </c>
      <c r="AG268" s="40" t="str">
        <f t="shared" si="49"/>
        <v>A679077</v>
      </c>
      <c r="AH268" s="40" t="s">
        <v>3929</v>
      </c>
    </row>
    <row r="269" spans="1:34">
      <c r="A269" s="50"/>
      <c r="B269" s="45" t="str">
        <f t="shared" si="41"/>
        <v/>
      </c>
      <c r="C269" s="50"/>
      <c r="D269" s="45" t="str">
        <f t="shared" si="42"/>
        <v/>
      </c>
      <c r="E269" s="82"/>
      <c r="F269" s="45" t="str">
        <f t="shared" si="43"/>
        <v/>
      </c>
      <c r="G269" s="45" t="str">
        <f t="shared" si="44"/>
        <v/>
      </c>
      <c r="H269" s="81"/>
      <c r="I269" s="81"/>
      <c r="J269" s="81"/>
      <c r="K269" s="93"/>
      <c r="L269" s="92"/>
      <c r="M269" s="92"/>
      <c r="N269" s="93"/>
      <c r="O269" s="218"/>
      <c r="P269" s="49"/>
      <c r="Q269" s="246" t="str">
        <f>IF(C269="","",'OPĆI DIO'!$C$1)</f>
        <v/>
      </c>
      <c r="R269" s="40" t="str">
        <f t="shared" si="45"/>
        <v/>
      </c>
      <c r="S269" s="40" t="str">
        <f t="shared" si="46"/>
        <v/>
      </c>
      <c r="T269" s="40" t="str">
        <f t="shared" si="47"/>
        <v/>
      </c>
      <c r="U269" s="40" t="str">
        <f t="shared" si="48"/>
        <v/>
      </c>
      <c r="AE269" s="90" t="s">
        <v>1095</v>
      </c>
      <c r="AF269" s="40" t="s">
        <v>1096</v>
      </c>
      <c r="AG269" s="40" t="str">
        <f t="shared" si="49"/>
        <v>A679077</v>
      </c>
      <c r="AH269" s="40" t="s">
        <v>3929</v>
      </c>
    </row>
    <row r="270" spans="1:34">
      <c r="A270" s="50"/>
      <c r="B270" s="45" t="str">
        <f t="shared" si="41"/>
        <v/>
      </c>
      <c r="C270" s="50"/>
      <c r="D270" s="45" t="str">
        <f t="shared" si="42"/>
        <v/>
      </c>
      <c r="E270" s="82"/>
      <c r="F270" s="45" t="str">
        <f t="shared" si="43"/>
        <v/>
      </c>
      <c r="G270" s="45" t="str">
        <f t="shared" si="44"/>
        <v/>
      </c>
      <c r="H270" s="81"/>
      <c r="I270" s="81"/>
      <c r="J270" s="81"/>
      <c r="K270" s="93"/>
      <c r="L270" s="92"/>
      <c r="M270" s="92"/>
      <c r="N270" s="93"/>
      <c r="O270" s="218"/>
      <c r="P270" s="49"/>
      <c r="Q270" s="246" t="str">
        <f>IF(C270="","",'OPĆI DIO'!$C$1)</f>
        <v/>
      </c>
      <c r="R270" s="40" t="str">
        <f t="shared" si="45"/>
        <v/>
      </c>
      <c r="S270" s="40" t="str">
        <f t="shared" si="46"/>
        <v/>
      </c>
      <c r="T270" s="40" t="str">
        <f t="shared" si="47"/>
        <v/>
      </c>
      <c r="U270" s="40" t="str">
        <f t="shared" si="48"/>
        <v/>
      </c>
      <c r="AE270" s="90" t="s">
        <v>1097</v>
      </c>
      <c r="AF270" s="40" t="s">
        <v>1098</v>
      </c>
      <c r="AG270" s="40" t="str">
        <f t="shared" si="49"/>
        <v>A679077</v>
      </c>
      <c r="AH270" s="40" t="s">
        <v>3929</v>
      </c>
    </row>
    <row r="271" spans="1:34">
      <c r="A271" s="50"/>
      <c r="B271" s="45" t="str">
        <f t="shared" si="41"/>
        <v/>
      </c>
      <c r="C271" s="50"/>
      <c r="D271" s="45" t="str">
        <f t="shared" si="42"/>
        <v/>
      </c>
      <c r="E271" s="82"/>
      <c r="F271" s="45" t="str">
        <f t="shared" si="43"/>
        <v/>
      </c>
      <c r="G271" s="45" t="str">
        <f t="shared" si="44"/>
        <v/>
      </c>
      <c r="H271" s="81"/>
      <c r="I271" s="81"/>
      <c r="J271" s="81"/>
      <c r="K271" s="93"/>
      <c r="L271" s="92"/>
      <c r="M271" s="92"/>
      <c r="N271" s="93"/>
      <c r="O271" s="218"/>
      <c r="P271" s="49"/>
      <c r="Q271" s="246" t="str">
        <f>IF(C271="","",'OPĆI DIO'!$C$1)</f>
        <v/>
      </c>
      <c r="R271" s="40" t="str">
        <f t="shared" si="45"/>
        <v/>
      </c>
      <c r="S271" s="40" t="str">
        <f t="shared" si="46"/>
        <v/>
      </c>
      <c r="T271" s="40" t="str">
        <f t="shared" si="47"/>
        <v/>
      </c>
      <c r="U271" s="40" t="str">
        <f t="shared" si="48"/>
        <v/>
      </c>
      <c r="AE271" s="90" t="s">
        <v>1099</v>
      </c>
      <c r="AF271" s="40" t="s">
        <v>1100</v>
      </c>
      <c r="AG271" s="40" t="str">
        <f t="shared" si="49"/>
        <v>A679077</v>
      </c>
      <c r="AH271" s="40" t="s">
        <v>3929</v>
      </c>
    </row>
    <row r="272" spans="1:34">
      <c r="A272" s="50"/>
      <c r="B272" s="45" t="str">
        <f t="shared" si="41"/>
        <v/>
      </c>
      <c r="C272" s="50"/>
      <c r="D272" s="45" t="str">
        <f t="shared" si="42"/>
        <v/>
      </c>
      <c r="E272" s="82"/>
      <c r="F272" s="45" t="str">
        <f t="shared" si="43"/>
        <v/>
      </c>
      <c r="G272" s="45" t="str">
        <f t="shared" si="44"/>
        <v/>
      </c>
      <c r="H272" s="81"/>
      <c r="I272" s="81"/>
      <c r="J272" s="81"/>
      <c r="K272" s="93"/>
      <c r="L272" s="92"/>
      <c r="M272" s="92"/>
      <c r="N272" s="93"/>
      <c r="O272" s="218"/>
      <c r="P272" s="49"/>
      <c r="Q272" s="246" t="str">
        <f>IF(C272="","",'OPĆI DIO'!$C$1)</f>
        <v/>
      </c>
      <c r="R272" s="40" t="str">
        <f t="shared" si="45"/>
        <v/>
      </c>
      <c r="S272" s="40" t="str">
        <f t="shared" si="46"/>
        <v/>
      </c>
      <c r="T272" s="40" t="str">
        <f t="shared" si="47"/>
        <v/>
      </c>
      <c r="U272" s="40" t="str">
        <f t="shared" si="48"/>
        <v/>
      </c>
      <c r="AE272" s="90" t="s">
        <v>1695</v>
      </c>
      <c r="AF272" s="40" t="s">
        <v>1696</v>
      </c>
      <c r="AG272" s="40" t="str">
        <f t="shared" si="49"/>
        <v>A679077</v>
      </c>
      <c r="AH272" s="40" t="s">
        <v>3929</v>
      </c>
    </row>
    <row r="273" spans="1:34">
      <c r="A273" s="50"/>
      <c r="B273" s="45" t="str">
        <f t="shared" si="41"/>
        <v/>
      </c>
      <c r="C273" s="50"/>
      <c r="D273" s="45" t="str">
        <f t="shared" si="42"/>
        <v/>
      </c>
      <c r="E273" s="82"/>
      <c r="F273" s="45" t="str">
        <f t="shared" si="43"/>
        <v/>
      </c>
      <c r="G273" s="45" t="str">
        <f t="shared" si="44"/>
        <v/>
      </c>
      <c r="H273" s="81"/>
      <c r="I273" s="81"/>
      <c r="J273" s="81"/>
      <c r="K273" s="93"/>
      <c r="L273" s="92"/>
      <c r="M273" s="92"/>
      <c r="N273" s="93"/>
      <c r="O273" s="218"/>
      <c r="P273" s="49"/>
      <c r="Q273" s="246" t="str">
        <f>IF(C273="","",'OPĆI DIO'!$C$1)</f>
        <v/>
      </c>
      <c r="R273" s="40" t="str">
        <f t="shared" si="45"/>
        <v/>
      </c>
      <c r="S273" s="40" t="str">
        <f t="shared" si="46"/>
        <v/>
      </c>
      <c r="T273" s="40" t="str">
        <f t="shared" si="47"/>
        <v/>
      </c>
      <c r="U273" s="40" t="str">
        <f t="shared" si="48"/>
        <v/>
      </c>
      <c r="AE273" s="90" t="s">
        <v>1697</v>
      </c>
      <c r="AF273" s="40" t="s">
        <v>1698</v>
      </c>
      <c r="AG273" s="40" t="str">
        <f t="shared" si="49"/>
        <v>A679077</v>
      </c>
      <c r="AH273" s="40" t="s">
        <v>3929</v>
      </c>
    </row>
    <row r="274" spans="1:34">
      <c r="A274" s="50"/>
      <c r="B274" s="45" t="str">
        <f t="shared" si="41"/>
        <v/>
      </c>
      <c r="C274" s="50"/>
      <c r="D274" s="45" t="str">
        <f t="shared" si="42"/>
        <v/>
      </c>
      <c r="E274" s="82"/>
      <c r="F274" s="45" t="str">
        <f t="shared" si="43"/>
        <v/>
      </c>
      <c r="G274" s="45" t="str">
        <f t="shared" si="44"/>
        <v/>
      </c>
      <c r="H274" s="81"/>
      <c r="I274" s="81"/>
      <c r="J274" s="81"/>
      <c r="K274" s="93"/>
      <c r="L274" s="92"/>
      <c r="M274" s="92"/>
      <c r="N274" s="93"/>
      <c r="O274" s="218"/>
      <c r="P274" s="49"/>
      <c r="Q274" s="246" t="str">
        <f>IF(C274="","",'OPĆI DIO'!$C$1)</f>
        <v/>
      </c>
      <c r="R274" s="40" t="str">
        <f t="shared" si="45"/>
        <v/>
      </c>
      <c r="S274" s="40" t="str">
        <f t="shared" si="46"/>
        <v/>
      </c>
      <c r="T274" s="40" t="str">
        <f t="shared" si="47"/>
        <v/>
      </c>
      <c r="U274" s="40" t="str">
        <f t="shared" si="48"/>
        <v/>
      </c>
      <c r="AE274" s="90" t="s">
        <v>1699</v>
      </c>
      <c r="AF274" s="40" t="s">
        <v>1700</v>
      </c>
      <c r="AG274" s="40" t="str">
        <f t="shared" si="49"/>
        <v>A679077</v>
      </c>
      <c r="AH274" s="40" t="s">
        <v>3929</v>
      </c>
    </row>
    <row r="275" spans="1:34">
      <c r="A275" s="50"/>
      <c r="B275" s="45" t="str">
        <f t="shared" si="41"/>
        <v/>
      </c>
      <c r="C275" s="50"/>
      <c r="D275" s="45" t="str">
        <f t="shared" si="42"/>
        <v/>
      </c>
      <c r="E275" s="82"/>
      <c r="F275" s="45" t="str">
        <f t="shared" si="43"/>
        <v/>
      </c>
      <c r="G275" s="45" t="str">
        <f t="shared" si="44"/>
        <v/>
      </c>
      <c r="H275" s="81"/>
      <c r="I275" s="81"/>
      <c r="J275" s="81"/>
      <c r="K275" s="93"/>
      <c r="L275" s="92"/>
      <c r="M275" s="92"/>
      <c r="N275" s="93"/>
      <c r="O275" s="218"/>
      <c r="P275" s="49"/>
      <c r="Q275" s="246" t="str">
        <f>IF(C275="","",'OPĆI DIO'!$C$1)</f>
        <v/>
      </c>
      <c r="R275" s="40" t="str">
        <f t="shared" si="45"/>
        <v/>
      </c>
      <c r="S275" s="40" t="str">
        <f t="shared" si="46"/>
        <v/>
      </c>
      <c r="T275" s="40" t="str">
        <f t="shared" si="47"/>
        <v/>
      </c>
      <c r="U275" s="40" t="str">
        <f t="shared" si="48"/>
        <v/>
      </c>
      <c r="AE275" s="90" t="s">
        <v>1701</v>
      </c>
      <c r="AF275" s="40" t="s">
        <v>1702</v>
      </c>
      <c r="AG275" s="40" t="str">
        <f t="shared" si="49"/>
        <v>A679077</v>
      </c>
      <c r="AH275" s="40" t="s">
        <v>3929</v>
      </c>
    </row>
    <row r="276" spans="1:34">
      <c r="A276" s="50"/>
      <c r="B276" s="45" t="str">
        <f t="shared" si="41"/>
        <v/>
      </c>
      <c r="C276" s="50"/>
      <c r="D276" s="45" t="str">
        <f t="shared" si="42"/>
        <v/>
      </c>
      <c r="E276" s="82"/>
      <c r="F276" s="45" t="str">
        <f t="shared" si="43"/>
        <v/>
      </c>
      <c r="G276" s="45" t="str">
        <f t="shared" si="44"/>
        <v/>
      </c>
      <c r="H276" s="81"/>
      <c r="I276" s="81"/>
      <c r="J276" s="81"/>
      <c r="K276" s="93"/>
      <c r="L276" s="92"/>
      <c r="M276" s="92"/>
      <c r="N276" s="93"/>
      <c r="O276" s="218"/>
      <c r="P276" s="49"/>
      <c r="Q276" s="246" t="str">
        <f>IF(C276="","",'OPĆI DIO'!$C$1)</f>
        <v/>
      </c>
      <c r="R276" s="40" t="str">
        <f t="shared" si="45"/>
        <v/>
      </c>
      <c r="S276" s="40" t="str">
        <f t="shared" si="46"/>
        <v/>
      </c>
      <c r="T276" s="40" t="str">
        <f t="shared" si="47"/>
        <v/>
      </c>
      <c r="U276" s="40" t="str">
        <f t="shared" si="48"/>
        <v/>
      </c>
      <c r="AE276" s="90" t="s">
        <v>1703</v>
      </c>
      <c r="AF276" s="40" t="s">
        <v>1704</v>
      </c>
      <c r="AG276" s="40" t="str">
        <f t="shared" si="49"/>
        <v>A679077</v>
      </c>
      <c r="AH276" s="40" t="s">
        <v>3929</v>
      </c>
    </row>
    <row r="277" spans="1:34">
      <c r="A277" s="50"/>
      <c r="B277" s="45" t="str">
        <f t="shared" si="41"/>
        <v/>
      </c>
      <c r="C277" s="50"/>
      <c r="D277" s="45" t="str">
        <f t="shared" si="42"/>
        <v/>
      </c>
      <c r="E277" s="82"/>
      <c r="F277" s="45" t="str">
        <f t="shared" si="43"/>
        <v/>
      </c>
      <c r="G277" s="45" t="str">
        <f t="shared" si="44"/>
        <v/>
      </c>
      <c r="H277" s="81"/>
      <c r="I277" s="81"/>
      <c r="J277" s="81"/>
      <c r="K277" s="93"/>
      <c r="L277" s="92"/>
      <c r="M277" s="92"/>
      <c r="N277" s="93"/>
      <c r="O277" s="218"/>
      <c r="P277" s="49"/>
      <c r="Q277" s="246" t="str">
        <f>IF(C277="","",'OPĆI DIO'!$C$1)</f>
        <v/>
      </c>
      <c r="R277" s="40" t="str">
        <f t="shared" si="45"/>
        <v/>
      </c>
      <c r="S277" s="40" t="str">
        <f t="shared" si="46"/>
        <v/>
      </c>
      <c r="T277" s="40" t="str">
        <f t="shared" si="47"/>
        <v/>
      </c>
      <c r="U277" s="40" t="str">
        <f t="shared" si="48"/>
        <v/>
      </c>
      <c r="AE277" s="90" t="s">
        <v>1705</v>
      </c>
      <c r="AF277" s="40" t="s">
        <v>1706</v>
      </c>
      <c r="AG277" s="40" t="str">
        <f t="shared" si="49"/>
        <v>A679077</v>
      </c>
      <c r="AH277" s="40" t="s">
        <v>3929</v>
      </c>
    </row>
    <row r="278" spans="1:34">
      <c r="A278" s="50"/>
      <c r="B278" s="45" t="str">
        <f t="shared" si="41"/>
        <v/>
      </c>
      <c r="C278" s="50"/>
      <c r="D278" s="45" t="str">
        <f t="shared" si="42"/>
        <v/>
      </c>
      <c r="E278" s="82"/>
      <c r="F278" s="45" t="str">
        <f t="shared" si="43"/>
        <v/>
      </c>
      <c r="G278" s="45" t="str">
        <f t="shared" si="44"/>
        <v/>
      </c>
      <c r="H278" s="81"/>
      <c r="I278" s="81"/>
      <c r="J278" s="81"/>
      <c r="K278" s="93"/>
      <c r="L278" s="92"/>
      <c r="M278" s="92"/>
      <c r="N278" s="93"/>
      <c r="O278" s="218"/>
      <c r="P278" s="49"/>
      <c r="Q278" s="246" t="str">
        <f>IF(C278="","",'OPĆI DIO'!$C$1)</f>
        <v/>
      </c>
      <c r="R278" s="40" t="str">
        <f t="shared" si="45"/>
        <v/>
      </c>
      <c r="S278" s="40" t="str">
        <f t="shared" si="46"/>
        <v/>
      </c>
      <c r="T278" s="40" t="str">
        <f t="shared" si="47"/>
        <v/>
      </c>
      <c r="U278" s="40" t="str">
        <f t="shared" si="48"/>
        <v/>
      </c>
      <c r="AE278" s="90" t="s">
        <v>1707</v>
      </c>
      <c r="AF278" s="40" t="s">
        <v>1708</v>
      </c>
      <c r="AG278" s="40" t="str">
        <f t="shared" si="49"/>
        <v>A679077</v>
      </c>
      <c r="AH278" s="40" t="s">
        <v>3929</v>
      </c>
    </row>
    <row r="279" spans="1:34">
      <c r="A279" s="50"/>
      <c r="B279" s="45" t="str">
        <f t="shared" si="41"/>
        <v/>
      </c>
      <c r="C279" s="50"/>
      <c r="D279" s="45" t="str">
        <f t="shared" si="42"/>
        <v/>
      </c>
      <c r="E279" s="82"/>
      <c r="F279" s="45" t="str">
        <f t="shared" si="43"/>
        <v/>
      </c>
      <c r="G279" s="45" t="str">
        <f t="shared" si="44"/>
        <v/>
      </c>
      <c r="H279" s="81"/>
      <c r="I279" s="81"/>
      <c r="J279" s="81"/>
      <c r="K279" s="93"/>
      <c r="L279" s="92"/>
      <c r="M279" s="92"/>
      <c r="N279" s="93"/>
      <c r="O279" s="218"/>
      <c r="P279" s="49"/>
      <c r="Q279" s="246" t="str">
        <f>IF(C279="","",'OPĆI DIO'!$C$1)</f>
        <v/>
      </c>
      <c r="R279" s="40" t="str">
        <f t="shared" si="45"/>
        <v/>
      </c>
      <c r="S279" s="40" t="str">
        <f t="shared" si="46"/>
        <v/>
      </c>
      <c r="T279" s="40" t="str">
        <f t="shared" si="47"/>
        <v/>
      </c>
      <c r="U279" s="40" t="str">
        <f t="shared" si="48"/>
        <v/>
      </c>
      <c r="AE279" s="90" t="s">
        <v>1709</v>
      </c>
      <c r="AF279" s="40" t="s">
        <v>1710</v>
      </c>
      <c r="AG279" s="40" t="str">
        <f t="shared" si="49"/>
        <v>A679077</v>
      </c>
      <c r="AH279" s="40" t="s">
        <v>3929</v>
      </c>
    </row>
    <row r="280" spans="1:34">
      <c r="A280" s="50"/>
      <c r="B280" s="45" t="str">
        <f t="shared" si="41"/>
        <v/>
      </c>
      <c r="C280" s="50"/>
      <c r="D280" s="45" t="str">
        <f t="shared" si="42"/>
        <v/>
      </c>
      <c r="E280" s="82"/>
      <c r="F280" s="45" t="str">
        <f t="shared" si="43"/>
        <v/>
      </c>
      <c r="G280" s="45" t="str">
        <f t="shared" si="44"/>
        <v/>
      </c>
      <c r="H280" s="81"/>
      <c r="I280" s="81"/>
      <c r="J280" s="81"/>
      <c r="K280" s="93"/>
      <c r="L280" s="92"/>
      <c r="M280" s="92"/>
      <c r="N280" s="93"/>
      <c r="O280" s="218"/>
      <c r="P280" s="49"/>
      <c r="Q280" s="246" t="str">
        <f>IF(C280="","",'OPĆI DIO'!$C$1)</f>
        <v/>
      </c>
      <c r="R280" s="40" t="str">
        <f t="shared" si="45"/>
        <v/>
      </c>
      <c r="S280" s="40" t="str">
        <f t="shared" si="46"/>
        <v/>
      </c>
      <c r="T280" s="40" t="str">
        <f t="shared" si="47"/>
        <v/>
      </c>
      <c r="U280" s="40" t="str">
        <f t="shared" si="48"/>
        <v/>
      </c>
      <c r="AE280" s="90" t="s">
        <v>1711</v>
      </c>
      <c r="AF280" s="40" t="s">
        <v>1712</v>
      </c>
      <c r="AG280" s="40" t="str">
        <f t="shared" si="49"/>
        <v>A679077</v>
      </c>
      <c r="AH280" s="40" t="s">
        <v>3929</v>
      </c>
    </row>
    <row r="281" spans="1:34">
      <c r="A281" s="50"/>
      <c r="B281" s="45" t="str">
        <f t="shared" si="41"/>
        <v/>
      </c>
      <c r="C281" s="50"/>
      <c r="D281" s="45" t="str">
        <f t="shared" si="42"/>
        <v/>
      </c>
      <c r="E281" s="82"/>
      <c r="F281" s="45" t="str">
        <f t="shared" si="43"/>
        <v/>
      </c>
      <c r="G281" s="45" t="str">
        <f t="shared" si="44"/>
        <v/>
      </c>
      <c r="H281" s="81"/>
      <c r="I281" s="81"/>
      <c r="J281" s="81"/>
      <c r="K281" s="93"/>
      <c r="L281" s="92"/>
      <c r="M281" s="92"/>
      <c r="N281" s="93"/>
      <c r="O281" s="218"/>
      <c r="P281" s="49"/>
      <c r="Q281" s="246" t="str">
        <f>IF(C281="","",'OPĆI DIO'!$C$1)</f>
        <v/>
      </c>
      <c r="R281" s="40" t="str">
        <f t="shared" si="45"/>
        <v/>
      </c>
      <c r="S281" s="40" t="str">
        <f t="shared" si="46"/>
        <v/>
      </c>
      <c r="T281" s="40" t="str">
        <f t="shared" si="47"/>
        <v/>
      </c>
      <c r="U281" s="40" t="str">
        <f t="shared" si="48"/>
        <v/>
      </c>
      <c r="AE281" s="90" t="s">
        <v>1713</v>
      </c>
      <c r="AF281" s="40" t="s">
        <v>1714</v>
      </c>
      <c r="AG281" s="40" t="str">
        <f t="shared" si="49"/>
        <v>A679077</v>
      </c>
      <c r="AH281" s="40" t="s">
        <v>3929</v>
      </c>
    </row>
    <row r="282" spans="1:34">
      <c r="A282" s="50"/>
      <c r="B282" s="45" t="str">
        <f t="shared" si="41"/>
        <v/>
      </c>
      <c r="C282" s="50"/>
      <c r="D282" s="45" t="str">
        <f t="shared" si="42"/>
        <v/>
      </c>
      <c r="E282" s="82"/>
      <c r="F282" s="45" t="str">
        <f t="shared" si="43"/>
        <v/>
      </c>
      <c r="G282" s="45" t="str">
        <f t="shared" si="44"/>
        <v/>
      </c>
      <c r="H282" s="81"/>
      <c r="I282" s="81"/>
      <c r="J282" s="81"/>
      <c r="K282" s="93"/>
      <c r="L282" s="92"/>
      <c r="M282" s="92"/>
      <c r="N282" s="93"/>
      <c r="O282" s="218"/>
      <c r="P282" s="49"/>
      <c r="Q282" s="246" t="str">
        <f>IF(C282="","",'OPĆI DIO'!$C$1)</f>
        <v/>
      </c>
      <c r="R282" s="40" t="str">
        <f t="shared" si="45"/>
        <v/>
      </c>
      <c r="S282" s="40" t="str">
        <f t="shared" si="46"/>
        <v/>
      </c>
      <c r="T282" s="40" t="str">
        <f t="shared" si="47"/>
        <v/>
      </c>
      <c r="U282" s="40" t="str">
        <f t="shared" si="48"/>
        <v/>
      </c>
      <c r="AE282" s="90" t="s">
        <v>1715</v>
      </c>
      <c r="AF282" s="40" t="s">
        <v>1716</v>
      </c>
      <c r="AG282" s="40" t="str">
        <f t="shared" si="49"/>
        <v>A679077</v>
      </c>
      <c r="AH282" s="40" t="s">
        <v>3929</v>
      </c>
    </row>
    <row r="283" spans="1:34">
      <c r="A283" s="50"/>
      <c r="B283" s="45" t="str">
        <f t="shared" si="41"/>
        <v/>
      </c>
      <c r="C283" s="50"/>
      <c r="D283" s="45" t="str">
        <f t="shared" si="42"/>
        <v/>
      </c>
      <c r="E283" s="82"/>
      <c r="F283" s="45" t="str">
        <f t="shared" si="43"/>
        <v/>
      </c>
      <c r="G283" s="45" t="str">
        <f t="shared" si="44"/>
        <v/>
      </c>
      <c r="H283" s="81"/>
      <c r="I283" s="81"/>
      <c r="J283" s="81"/>
      <c r="K283" s="93"/>
      <c r="L283" s="92"/>
      <c r="M283" s="92"/>
      <c r="N283" s="93"/>
      <c r="O283" s="218"/>
      <c r="P283" s="49"/>
      <c r="Q283" s="246" t="str">
        <f>IF(C283="","",'OPĆI DIO'!$C$1)</f>
        <v/>
      </c>
      <c r="R283" s="40" t="str">
        <f t="shared" si="45"/>
        <v/>
      </c>
      <c r="S283" s="40" t="str">
        <f t="shared" si="46"/>
        <v/>
      </c>
      <c r="T283" s="40" t="str">
        <f t="shared" si="47"/>
        <v/>
      </c>
      <c r="U283" s="40" t="str">
        <f t="shared" si="48"/>
        <v/>
      </c>
      <c r="AE283" s="90" t="s">
        <v>1717</v>
      </c>
      <c r="AF283" s="40" t="s">
        <v>1718</v>
      </c>
      <c r="AG283" s="40" t="str">
        <f t="shared" si="49"/>
        <v>A679077</v>
      </c>
      <c r="AH283" s="40" t="s">
        <v>3929</v>
      </c>
    </row>
    <row r="284" spans="1:34">
      <c r="A284" s="50"/>
      <c r="B284" s="45" t="str">
        <f t="shared" si="41"/>
        <v/>
      </c>
      <c r="C284" s="50"/>
      <c r="D284" s="45" t="str">
        <f t="shared" si="42"/>
        <v/>
      </c>
      <c r="E284" s="82"/>
      <c r="F284" s="45" t="str">
        <f t="shared" si="43"/>
        <v/>
      </c>
      <c r="G284" s="45" t="str">
        <f t="shared" si="44"/>
        <v/>
      </c>
      <c r="H284" s="81"/>
      <c r="I284" s="81"/>
      <c r="J284" s="81"/>
      <c r="K284" s="93"/>
      <c r="L284" s="92"/>
      <c r="M284" s="92"/>
      <c r="N284" s="93"/>
      <c r="O284" s="218"/>
      <c r="P284" s="49"/>
      <c r="Q284" s="246" t="str">
        <f>IF(C284="","",'OPĆI DIO'!$C$1)</f>
        <v/>
      </c>
      <c r="R284" s="40" t="str">
        <f t="shared" si="45"/>
        <v/>
      </c>
      <c r="S284" s="40" t="str">
        <f t="shared" si="46"/>
        <v/>
      </c>
      <c r="T284" s="40" t="str">
        <f t="shared" si="47"/>
        <v/>
      </c>
      <c r="U284" s="40" t="str">
        <f t="shared" si="48"/>
        <v/>
      </c>
      <c r="AE284" s="90" t="s">
        <v>1719</v>
      </c>
      <c r="AF284" s="40" t="s">
        <v>1720</v>
      </c>
      <c r="AG284" s="40" t="str">
        <f t="shared" si="49"/>
        <v>A679077</v>
      </c>
      <c r="AH284" s="40" t="s">
        <v>3929</v>
      </c>
    </row>
    <row r="285" spans="1:34">
      <c r="A285" s="50"/>
      <c r="B285" s="45" t="str">
        <f t="shared" si="41"/>
        <v/>
      </c>
      <c r="C285" s="50"/>
      <c r="D285" s="45" t="str">
        <f t="shared" si="42"/>
        <v/>
      </c>
      <c r="E285" s="82"/>
      <c r="F285" s="45" t="str">
        <f t="shared" si="43"/>
        <v/>
      </c>
      <c r="G285" s="45" t="str">
        <f t="shared" si="44"/>
        <v/>
      </c>
      <c r="H285" s="81"/>
      <c r="I285" s="81"/>
      <c r="J285" s="81"/>
      <c r="K285" s="93"/>
      <c r="L285" s="92"/>
      <c r="M285" s="92"/>
      <c r="N285" s="93"/>
      <c r="O285" s="218"/>
      <c r="P285" s="49"/>
      <c r="Q285" s="246" t="str">
        <f>IF(C285="","",'OPĆI DIO'!$C$1)</f>
        <v/>
      </c>
      <c r="R285" s="40" t="str">
        <f t="shared" si="45"/>
        <v/>
      </c>
      <c r="S285" s="40" t="str">
        <f t="shared" si="46"/>
        <v/>
      </c>
      <c r="T285" s="40" t="str">
        <f t="shared" si="47"/>
        <v/>
      </c>
      <c r="U285" s="40" t="str">
        <f t="shared" si="48"/>
        <v/>
      </c>
      <c r="AE285" s="90" t="s">
        <v>1721</v>
      </c>
      <c r="AF285" s="40" t="s">
        <v>1722</v>
      </c>
      <c r="AG285" s="40" t="str">
        <f t="shared" si="49"/>
        <v>A679077</v>
      </c>
      <c r="AH285" s="40" t="s">
        <v>3929</v>
      </c>
    </row>
    <row r="286" spans="1:34">
      <c r="A286" s="50"/>
      <c r="B286" s="45" t="str">
        <f t="shared" si="41"/>
        <v/>
      </c>
      <c r="C286" s="50"/>
      <c r="D286" s="45" t="str">
        <f t="shared" si="42"/>
        <v/>
      </c>
      <c r="E286" s="82"/>
      <c r="F286" s="45" t="str">
        <f t="shared" si="43"/>
        <v/>
      </c>
      <c r="G286" s="45" t="str">
        <f t="shared" si="44"/>
        <v/>
      </c>
      <c r="H286" s="81"/>
      <c r="I286" s="81"/>
      <c r="J286" s="81"/>
      <c r="K286" s="93"/>
      <c r="L286" s="92"/>
      <c r="M286" s="92"/>
      <c r="N286" s="93"/>
      <c r="O286" s="218"/>
      <c r="P286" s="49"/>
      <c r="Q286" s="246" t="str">
        <f>IF(C286="","",'OPĆI DIO'!$C$1)</f>
        <v/>
      </c>
      <c r="R286" s="40" t="str">
        <f t="shared" si="45"/>
        <v/>
      </c>
      <c r="S286" s="40" t="str">
        <f t="shared" si="46"/>
        <v/>
      </c>
      <c r="T286" s="40" t="str">
        <f t="shared" si="47"/>
        <v/>
      </c>
      <c r="U286" s="40" t="str">
        <f t="shared" si="48"/>
        <v/>
      </c>
      <c r="AE286" s="90" t="s">
        <v>1723</v>
      </c>
      <c r="AF286" s="40" t="s">
        <v>1724</v>
      </c>
      <c r="AG286" s="40" t="str">
        <f t="shared" si="49"/>
        <v>A679077</v>
      </c>
      <c r="AH286" s="40" t="s">
        <v>3929</v>
      </c>
    </row>
    <row r="287" spans="1:34">
      <c r="A287" s="50"/>
      <c r="B287" s="45" t="str">
        <f t="shared" si="41"/>
        <v/>
      </c>
      <c r="C287" s="50"/>
      <c r="D287" s="45" t="str">
        <f t="shared" si="42"/>
        <v/>
      </c>
      <c r="E287" s="82"/>
      <c r="F287" s="45" t="str">
        <f t="shared" si="43"/>
        <v/>
      </c>
      <c r="G287" s="45" t="str">
        <f t="shared" si="44"/>
        <v/>
      </c>
      <c r="H287" s="81"/>
      <c r="I287" s="81"/>
      <c r="J287" s="81"/>
      <c r="K287" s="93"/>
      <c r="L287" s="92"/>
      <c r="M287" s="92"/>
      <c r="N287" s="93"/>
      <c r="O287" s="218"/>
      <c r="P287" s="49"/>
      <c r="Q287" s="246" t="str">
        <f>IF(C287="","",'OPĆI DIO'!$C$1)</f>
        <v/>
      </c>
      <c r="R287" s="40" t="str">
        <f t="shared" si="45"/>
        <v/>
      </c>
      <c r="S287" s="40" t="str">
        <f t="shared" si="46"/>
        <v/>
      </c>
      <c r="T287" s="40" t="str">
        <f t="shared" si="47"/>
        <v/>
      </c>
      <c r="U287" s="40" t="str">
        <f t="shared" si="48"/>
        <v/>
      </c>
      <c r="AE287" s="90" t="s">
        <v>1725</v>
      </c>
      <c r="AF287" s="40" t="s">
        <v>1726</v>
      </c>
      <c r="AG287" s="40" t="str">
        <f t="shared" si="49"/>
        <v>A679077</v>
      </c>
      <c r="AH287" s="40" t="s">
        <v>3929</v>
      </c>
    </row>
    <row r="288" spans="1:34">
      <c r="A288" s="50"/>
      <c r="B288" s="45" t="str">
        <f t="shared" si="41"/>
        <v/>
      </c>
      <c r="C288" s="50"/>
      <c r="D288" s="45" t="str">
        <f t="shared" si="42"/>
        <v/>
      </c>
      <c r="E288" s="82"/>
      <c r="F288" s="45" t="str">
        <f t="shared" si="43"/>
        <v/>
      </c>
      <c r="G288" s="45" t="str">
        <f t="shared" si="44"/>
        <v/>
      </c>
      <c r="H288" s="81"/>
      <c r="I288" s="81"/>
      <c r="J288" s="81"/>
      <c r="K288" s="93"/>
      <c r="L288" s="92"/>
      <c r="M288" s="92"/>
      <c r="N288" s="93"/>
      <c r="O288" s="218"/>
      <c r="P288" s="49"/>
      <c r="Q288" s="246" t="str">
        <f>IF(C288="","",'OPĆI DIO'!$C$1)</f>
        <v/>
      </c>
      <c r="R288" s="40" t="str">
        <f t="shared" si="45"/>
        <v/>
      </c>
      <c r="S288" s="40" t="str">
        <f t="shared" si="46"/>
        <v/>
      </c>
      <c r="T288" s="40" t="str">
        <f t="shared" si="47"/>
        <v/>
      </c>
      <c r="U288" s="40" t="str">
        <f t="shared" si="48"/>
        <v/>
      </c>
      <c r="AE288" s="90" t="s">
        <v>1727</v>
      </c>
      <c r="AF288" s="40" t="s">
        <v>1728</v>
      </c>
      <c r="AG288" s="40" t="str">
        <f t="shared" si="49"/>
        <v>A679077</v>
      </c>
      <c r="AH288" s="40" t="s">
        <v>3929</v>
      </c>
    </row>
    <row r="289" spans="1:34">
      <c r="A289" s="50"/>
      <c r="B289" s="45" t="str">
        <f t="shared" si="41"/>
        <v/>
      </c>
      <c r="C289" s="50"/>
      <c r="D289" s="45" t="str">
        <f t="shared" si="42"/>
        <v/>
      </c>
      <c r="E289" s="82"/>
      <c r="F289" s="45" t="str">
        <f t="shared" si="43"/>
        <v/>
      </c>
      <c r="G289" s="45" t="str">
        <f t="shared" si="44"/>
        <v/>
      </c>
      <c r="H289" s="81"/>
      <c r="I289" s="81"/>
      <c r="J289" s="81"/>
      <c r="K289" s="93"/>
      <c r="L289" s="92"/>
      <c r="M289" s="92"/>
      <c r="N289" s="93"/>
      <c r="O289" s="218"/>
      <c r="P289" s="49"/>
      <c r="Q289" s="246" t="str">
        <f>IF(C289="","",'OPĆI DIO'!$C$1)</f>
        <v/>
      </c>
      <c r="R289" s="40" t="str">
        <f t="shared" si="45"/>
        <v/>
      </c>
      <c r="S289" s="40" t="str">
        <f t="shared" si="46"/>
        <v/>
      </c>
      <c r="T289" s="40" t="str">
        <f t="shared" si="47"/>
        <v/>
      </c>
      <c r="U289" s="40" t="str">
        <f t="shared" si="48"/>
        <v/>
      </c>
      <c r="AE289" s="90" t="s">
        <v>1729</v>
      </c>
      <c r="AF289" s="40" t="s">
        <v>1730</v>
      </c>
      <c r="AG289" s="40" t="str">
        <f t="shared" si="49"/>
        <v>A679077</v>
      </c>
      <c r="AH289" s="40" t="s">
        <v>3929</v>
      </c>
    </row>
    <row r="290" spans="1:34">
      <c r="A290" s="50"/>
      <c r="B290" s="45" t="str">
        <f t="shared" si="41"/>
        <v/>
      </c>
      <c r="C290" s="50"/>
      <c r="D290" s="45" t="str">
        <f t="shared" si="42"/>
        <v/>
      </c>
      <c r="E290" s="82"/>
      <c r="F290" s="45" t="str">
        <f t="shared" si="43"/>
        <v/>
      </c>
      <c r="G290" s="45" t="str">
        <f t="shared" si="44"/>
        <v/>
      </c>
      <c r="H290" s="81"/>
      <c r="I290" s="81"/>
      <c r="J290" s="81"/>
      <c r="K290" s="93"/>
      <c r="L290" s="92"/>
      <c r="M290" s="92"/>
      <c r="N290" s="93"/>
      <c r="O290" s="218"/>
      <c r="P290" s="49"/>
      <c r="Q290" s="246" t="str">
        <f>IF(C290="","",'OPĆI DIO'!$C$1)</f>
        <v/>
      </c>
      <c r="R290" s="40" t="str">
        <f t="shared" si="45"/>
        <v/>
      </c>
      <c r="S290" s="40" t="str">
        <f t="shared" si="46"/>
        <v/>
      </c>
      <c r="T290" s="40" t="str">
        <f t="shared" si="47"/>
        <v/>
      </c>
      <c r="U290" s="40" t="str">
        <f t="shared" si="48"/>
        <v/>
      </c>
      <c r="AE290" s="90" t="s">
        <v>1731</v>
      </c>
      <c r="AF290" s="40" t="s">
        <v>1732</v>
      </c>
      <c r="AG290" s="40" t="str">
        <f t="shared" si="49"/>
        <v>A679077</v>
      </c>
      <c r="AH290" s="40" t="s">
        <v>3929</v>
      </c>
    </row>
    <row r="291" spans="1:34">
      <c r="A291" s="50"/>
      <c r="B291" s="45" t="str">
        <f t="shared" si="41"/>
        <v/>
      </c>
      <c r="C291" s="50"/>
      <c r="D291" s="45" t="str">
        <f t="shared" si="42"/>
        <v/>
      </c>
      <c r="E291" s="82"/>
      <c r="F291" s="45" t="str">
        <f t="shared" si="43"/>
        <v/>
      </c>
      <c r="G291" s="45" t="str">
        <f t="shared" si="44"/>
        <v/>
      </c>
      <c r="H291" s="81"/>
      <c r="I291" s="81"/>
      <c r="J291" s="81"/>
      <c r="K291" s="93"/>
      <c r="L291" s="92"/>
      <c r="M291" s="92"/>
      <c r="N291" s="93"/>
      <c r="O291" s="218"/>
      <c r="P291" s="49"/>
      <c r="Q291" s="246" t="str">
        <f>IF(C291="","",'OPĆI DIO'!$C$1)</f>
        <v/>
      </c>
      <c r="R291" s="40" t="str">
        <f t="shared" si="45"/>
        <v/>
      </c>
      <c r="S291" s="40" t="str">
        <f t="shared" si="46"/>
        <v/>
      </c>
      <c r="T291" s="40" t="str">
        <f t="shared" si="47"/>
        <v/>
      </c>
      <c r="U291" s="40" t="str">
        <f t="shared" si="48"/>
        <v/>
      </c>
      <c r="AE291" s="90" t="s">
        <v>1733</v>
      </c>
      <c r="AF291" s="40" t="s">
        <v>1734</v>
      </c>
      <c r="AG291" s="40" t="str">
        <f t="shared" si="49"/>
        <v>A679077</v>
      </c>
      <c r="AH291" s="40" t="s">
        <v>3929</v>
      </c>
    </row>
    <row r="292" spans="1:34">
      <c r="A292" s="50"/>
      <c r="B292" s="45" t="str">
        <f t="shared" si="41"/>
        <v/>
      </c>
      <c r="C292" s="50"/>
      <c r="D292" s="45" t="str">
        <f t="shared" si="42"/>
        <v/>
      </c>
      <c r="E292" s="82"/>
      <c r="F292" s="45" t="str">
        <f t="shared" si="43"/>
        <v/>
      </c>
      <c r="G292" s="45" t="str">
        <f t="shared" si="44"/>
        <v/>
      </c>
      <c r="H292" s="81"/>
      <c r="I292" s="81"/>
      <c r="J292" s="81"/>
      <c r="K292" s="93"/>
      <c r="L292" s="92"/>
      <c r="M292" s="92"/>
      <c r="N292" s="93"/>
      <c r="O292" s="218"/>
      <c r="P292" s="49"/>
      <c r="Q292" s="246" t="str">
        <f>IF(C292="","",'OPĆI DIO'!$C$1)</f>
        <v/>
      </c>
      <c r="R292" s="40" t="str">
        <f t="shared" si="45"/>
        <v/>
      </c>
      <c r="S292" s="40" t="str">
        <f t="shared" si="46"/>
        <v/>
      </c>
      <c r="T292" s="40" t="str">
        <f t="shared" si="47"/>
        <v/>
      </c>
      <c r="U292" s="40" t="str">
        <f t="shared" si="48"/>
        <v/>
      </c>
      <c r="AE292" s="90" t="s">
        <v>1735</v>
      </c>
      <c r="AF292" s="40" t="s">
        <v>1736</v>
      </c>
      <c r="AG292" s="40" t="str">
        <f t="shared" si="49"/>
        <v>A679077</v>
      </c>
      <c r="AH292" s="40" t="s">
        <v>3929</v>
      </c>
    </row>
    <row r="293" spans="1:34">
      <c r="A293" s="50"/>
      <c r="B293" s="45" t="str">
        <f t="shared" si="41"/>
        <v/>
      </c>
      <c r="C293" s="50"/>
      <c r="D293" s="45" t="str">
        <f t="shared" si="42"/>
        <v/>
      </c>
      <c r="E293" s="82"/>
      <c r="F293" s="45" t="str">
        <f t="shared" si="43"/>
        <v/>
      </c>
      <c r="G293" s="45" t="str">
        <f t="shared" si="44"/>
        <v/>
      </c>
      <c r="H293" s="81"/>
      <c r="I293" s="81"/>
      <c r="J293" s="81"/>
      <c r="K293" s="93"/>
      <c r="L293" s="92"/>
      <c r="M293" s="92"/>
      <c r="N293" s="93"/>
      <c r="O293" s="218"/>
      <c r="P293" s="49"/>
      <c r="Q293" s="246" t="str">
        <f>IF(C293="","",'OPĆI DIO'!$C$1)</f>
        <v/>
      </c>
      <c r="R293" s="40" t="str">
        <f t="shared" si="45"/>
        <v/>
      </c>
      <c r="S293" s="40" t="str">
        <f t="shared" si="46"/>
        <v/>
      </c>
      <c r="T293" s="40" t="str">
        <f t="shared" si="47"/>
        <v/>
      </c>
      <c r="U293" s="40" t="str">
        <f t="shared" si="48"/>
        <v/>
      </c>
      <c r="AE293" s="90" t="s">
        <v>1737</v>
      </c>
      <c r="AF293" s="40" t="s">
        <v>1738</v>
      </c>
      <c r="AG293" s="40" t="str">
        <f t="shared" si="49"/>
        <v>A679077</v>
      </c>
      <c r="AH293" s="40" t="s">
        <v>3929</v>
      </c>
    </row>
    <row r="294" spans="1:34">
      <c r="A294" s="50"/>
      <c r="B294" s="45" t="str">
        <f t="shared" si="41"/>
        <v/>
      </c>
      <c r="C294" s="50"/>
      <c r="D294" s="45" t="str">
        <f t="shared" si="42"/>
        <v/>
      </c>
      <c r="E294" s="82"/>
      <c r="F294" s="45" t="str">
        <f t="shared" si="43"/>
        <v/>
      </c>
      <c r="G294" s="45" t="str">
        <f t="shared" si="44"/>
        <v/>
      </c>
      <c r="H294" s="81"/>
      <c r="I294" s="81"/>
      <c r="J294" s="81"/>
      <c r="K294" s="93"/>
      <c r="L294" s="92"/>
      <c r="M294" s="92"/>
      <c r="N294" s="93"/>
      <c r="O294" s="218"/>
      <c r="P294" s="49"/>
      <c r="Q294" s="246" t="str">
        <f>IF(C294="","",'OPĆI DIO'!$C$1)</f>
        <v/>
      </c>
      <c r="R294" s="40" t="str">
        <f t="shared" si="45"/>
        <v/>
      </c>
      <c r="S294" s="40" t="str">
        <f t="shared" si="46"/>
        <v/>
      </c>
      <c r="T294" s="40" t="str">
        <f t="shared" si="47"/>
        <v/>
      </c>
      <c r="U294" s="40" t="str">
        <f t="shared" si="48"/>
        <v/>
      </c>
      <c r="AE294" s="90" t="s">
        <v>1739</v>
      </c>
      <c r="AF294" s="40" t="s">
        <v>1740</v>
      </c>
      <c r="AG294" s="40" t="str">
        <f t="shared" si="49"/>
        <v>A679077</v>
      </c>
      <c r="AH294" s="40" t="s">
        <v>3929</v>
      </c>
    </row>
    <row r="295" spans="1:34">
      <c r="A295" s="50"/>
      <c r="B295" s="45" t="str">
        <f t="shared" si="41"/>
        <v/>
      </c>
      <c r="C295" s="50"/>
      <c r="D295" s="45" t="str">
        <f t="shared" si="42"/>
        <v/>
      </c>
      <c r="E295" s="82"/>
      <c r="F295" s="45" t="str">
        <f t="shared" si="43"/>
        <v/>
      </c>
      <c r="G295" s="45" t="str">
        <f t="shared" si="44"/>
        <v/>
      </c>
      <c r="H295" s="81"/>
      <c r="I295" s="81"/>
      <c r="J295" s="81"/>
      <c r="K295" s="93"/>
      <c r="L295" s="92"/>
      <c r="M295" s="92"/>
      <c r="N295" s="93"/>
      <c r="O295" s="218"/>
      <c r="P295" s="49"/>
      <c r="Q295" s="246" t="str">
        <f>IF(C295="","",'OPĆI DIO'!$C$1)</f>
        <v/>
      </c>
      <c r="R295" s="40" t="str">
        <f t="shared" si="45"/>
        <v/>
      </c>
      <c r="S295" s="40" t="str">
        <f t="shared" si="46"/>
        <v/>
      </c>
      <c r="T295" s="40" t="str">
        <f t="shared" si="47"/>
        <v/>
      </c>
      <c r="U295" s="40" t="str">
        <f t="shared" si="48"/>
        <v/>
      </c>
      <c r="AE295" s="90" t="s">
        <v>1741</v>
      </c>
      <c r="AF295" s="40" t="s">
        <v>1742</v>
      </c>
      <c r="AG295" s="40" t="str">
        <f t="shared" si="49"/>
        <v>A679077</v>
      </c>
      <c r="AH295" s="40" t="s">
        <v>3929</v>
      </c>
    </row>
    <row r="296" spans="1:34">
      <c r="A296" s="50"/>
      <c r="B296" s="45" t="str">
        <f t="shared" si="41"/>
        <v/>
      </c>
      <c r="C296" s="50"/>
      <c r="D296" s="45" t="str">
        <f t="shared" si="42"/>
        <v/>
      </c>
      <c r="E296" s="82"/>
      <c r="F296" s="45" t="str">
        <f t="shared" si="43"/>
        <v/>
      </c>
      <c r="G296" s="45" t="str">
        <f t="shared" si="44"/>
        <v/>
      </c>
      <c r="H296" s="81"/>
      <c r="I296" s="81"/>
      <c r="J296" s="81"/>
      <c r="K296" s="93"/>
      <c r="L296" s="92"/>
      <c r="M296" s="92"/>
      <c r="N296" s="93"/>
      <c r="O296" s="218"/>
      <c r="P296" s="49"/>
      <c r="Q296" s="246" t="str">
        <f>IF(C296="","",'OPĆI DIO'!$C$1)</f>
        <v/>
      </c>
      <c r="R296" s="40" t="str">
        <f t="shared" si="45"/>
        <v/>
      </c>
      <c r="S296" s="40" t="str">
        <f t="shared" si="46"/>
        <v/>
      </c>
      <c r="T296" s="40" t="str">
        <f t="shared" si="47"/>
        <v/>
      </c>
      <c r="U296" s="40" t="str">
        <f t="shared" si="48"/>
        <v/>
      </c>
      <c r="AE296" s="90" t="s">
        <v>1743</v>
      </c>
      <c r="AF296" s="40" t="s">
        <v>1744</v>
      </c>
      <c r="AG296" s="40" t="str">
        <f t="shared" si="49"/>
        <v>A679077</v>
      </c>
      <c r="AH296" s="40" t="s">
        <v>3929</v>
      </c>
    </row>
    <row r="297" spans="1:34">
      <c r="A297" s="50"/>
      <c r="B297" s="45" t="str">
        <f t="shared" si="41"/>
        <v/>
      </c>
      <c r="C297" s="50"/>
      <c r="D297" s="45" t="str">
        <f t="shared" si="42"/>
        <v/>
      </c>
      <c r="E297" s="82"/>
      <c r="F297" s="45" t="str">
        <f t="shared" si="43"/>
        <v/>
      </c>
      <c r="G297" s="45" t="str">
        <f t="shared" si="44"/>
        <v/>
      </c>
      <c r="H297" s="81"/>
      <c r="I297" s="81"/>
      <c r="J297" s="81"/>
      <c r="K297" s="93"/>
      <c r="L297" s="92"/>
      <c r="M297" s="92"/>
      <c r="N297" s="93"/>
      <c r="O297" s="218"/>
      <c r="P297" s="49"/>
      <c r="Q297" s="246" t="str">
        <f>IF(C297="","",'OPĆI DIO'!$C$1)</f>
        <v/>
      </c>
      <c r="R297" s="40" t="str">
        <f t="shared" si="45"/>
        <v/>
      </c>
      <c r="S297" s="40" t="str">
        <f t="shared" si="46"/>
        <v/>
      </c>
      <c r="T297" s="40" t="str">
        <f t="shared" si="47"/>
        <v/>
      </c>
      <c r="U297" s="40" t="str">
        <f t="shared" si="48"/>
        <v/>
      </c>
      <c r="AE297" s="90" t="s">
        <v>1745</v>
      </c>
      <c r="AF297" s="40" t="s">
        <v>1746</v>
      </c>
      <c r="AG297" s="40" t="str">
        <f t="shared" si="49"/>
        <v>A679077</v>
      </c>
      <c r="AH297" s="40" t="s">
        <v>3929</v>
      </c>
    </row>
    <row r="298" spans="1:34">
      <c r="A298" s="50"/>
      <c r="B298" s="45" t="str">
        <f t="shared" si="41"/>
        <v/>
      </c>
      <c r="C298" s="50"/>
      <c r="D298" s="45" t="str">
        <f t="shared" si="42"/>
        <v/>
      </c>
      <c r="E298" s="82"/>
      <c r="F298" s="45" t="str">
        <f t="shared" si="43"/>
        <v/>
      </c>
      <c r="G298" s="45" t="str">
        <f t="shared" si="44"/>
        <v/>
      </c>
      <c r="H298" s="81"/>
      <c r="I298" s="81"/>
      <c r="J298" s="81"/>
      <c r="K298" s="93"/>
      <c r="L298" s="92"/>
      <c r="M298" s="92"/>
      <c r="N298" s="93"/>
      <c r="O298" s="218"/>
      <c r="P298" s="49"/>
      <c r="Q298" s="246" t="str">
        <f>IF(C298="","",'OPĆI DIO'!$C$1)</f>
        <v/>
      </c>
      <c r="R298" s="40" t="str">
        <f t="shared" si="45"/>
        <v/>
      </c>
      <c r="S298" s="40" t="str">
        <f t="shared" si="46"/>
        <v/>
      </c>
      <c r="T298" s="40" t="str">
        <f t="shared" si="47"/>
        <v/>
      </c>
      <c r="U298" s="40" t="str">
        <f t="shared" si="48"/>
        <v/>
      </c>
      <c r="AE298" s="90" t="s">
        <v>1747</v>
      </c>
      <c r="AF298" s="40" t="s">
        <v>743</v>
      </c>
      <c r="AG298" s="40" t="str">
        <f t="shared" si="49"/>
        <v>A679077</v>
      </c>
      <c r="AH298" s="40" t="s">
        <v>3929</v>
      </c>
    </row>
    <row r="299" spans="1:34">
      <c r="A299" s="50"/>
      <c r="B299" s="45" t="str">
        <f t="shared" si="41"/>
        <v/>
      </c>
      <c r="C299" s="50"/>
      <c r="D299" s="45" t="str">
        <f t="shared" si="42"/>
        <v/>
      </c>
      <c r="E299" s="82"/>
      <c r="F299" s="45" t="str">
        <f t="shared" si="43"/>
        <v/>
      </c>
      <c r="G299" s="45" t="str">
        <f t="shared" si="44"/>
        <v/>
      </c>
      <c r="H299" s="81"/>
      <c r="I299" s="81"/>
      <c r="J299" s="81"/>
      <c r="K299" s="93"/>
      <c r="L299" s="92"/>
      <c r="M299" s="92"/>
      <c r="N299" s="93"/>
      <c r="O299" s="218"/>
      <c r="P299" s="49"/>
      <c r="Q299" s="246" t="str">
        <f>IF(C299="","",'OPĆI DIO'!$C$1)</f>
        <v/>
      </c>
      <c r="R299" s="40" t="str">
        <f t="shared" si="45"/>
        <v/>
      </c>
      <c r="S299" s="40" t="str">
        <f t="shared" si="46"/>
        <v/>
      </c>
      <c r="T299" s="40" t="str">
        <f t="shared" si="47"/>
        <v/>
      </c>
      <c r="U299" s="40" t="str">
        <f t="shared" si="48"/>
        <v/>
      </c>
      <c r="AE299" s="90" t="s">
        <v>1748</v>
      </c>
      <c r="AF299" s="40" t="s">
        <v>958</v>
      </c>
      <c r="AG299" s="40" t="str">
        <f t="shared" si="49"/>
        <v>A679077</v>
      </c>
      <c r="AH299" s="40" t="s">
        <v>3929</v>
      </c>
    </row>
    <row r="300" spans="1:34">
      <c r="A300" s="50"/>
      <c r="B300" s="45" t="str">
        <f t="shared" si="41"/>
        <v/>
      </c>
      <c r="C300" s="50"/>
      <c r="D300" s="45" t="str">
        <f t="shared" si="42"/>
        <v/>
      </c>
      <c r="E300" s="82"/>
      <c r="F300" s="45" t="str">
        <f t="shared" si="43"/>
        <v/>
      </c>
      <c r="G300" s="45" t="str">
        <f t="shared" si="44"/>
        <v/>
      </c>
      <c r="H300" s="81"/>
      <c r="I300" s="81"/>
      <c r="J300" s="81"/>
      <c r="K300" s="93"/>
      <c r="L300" s="92"/>
      <c r="M300" s="92"/>
      <c r="N300" s="93"/>
      <c r="O300" s="218"/>
      <c r="P300" s="49"/>
      <c r="Q300" s="246" t="str">
        <f>IF(C300="","",'OPĆI DIO'!$C$1)</f>
        <v/>
      </c>
      <c r="R300" s="40" t="str">
        <f t="shared" si="45"/>
        <v/>
      </c>
      <c r="S300" s="40" t="str">
        <f t="shared" si="46"/>
        <v/>
      </c>
      <c r="T300" s="40" t="str">
        <f t="shared" si="47"/>
        <v/>
      </c>
      <c r="U300" s="40" t="str">
        <f t="shared" si="48"/>
        <v/>
      </c>
      <c r="AE300" s="90" t="s">
        <v>1749</v>
      </c>
      <c r="AF300" s="40" t="s">
        <v>1750</v>
      </c>
      <c r="AG300" s="40" t="str">
        <f t="shared" si="49"/>
        <v>A679077</v>
      </c>
      <c r="AH300" s="40" t="s">
        <v>3929</v>
      </c>
    </row>
    <row r="301" spans="1:34">
      <c r="A301" s="50"/>
      <c r="B301" s="45" t="str">
        <f t="shared" si="41"/>
        <v/>
      </c>
      <c r="C301" s="50"/>
      <c r="D301" s="45" t="str">
        <f t="shared" si="42"/>
        <v/>
      </c>
      <c r="E301" s="82"/>
      <c r="F301" s="45" t="str">
        <f t="shared" si="43"/>
        <v/>
      </c>
      <c r="G301" s="45" t="str">
        <f t="shared" si="44"/>
        <v/>
      </c>
      <c r="H301" s="81"/>
      <c r="I301" s="81"/>
      <c r="J301" s="81"/>
      <c r="K301" s="93"/>
      <c r="L301" s="92"/>
      <c r="M301" s="92"/>
      <c r="N301" s="93"/>
      <c r="O301" s="218"/>
      <c r="P301" s="49"/>
      <c r="Q301" s="246" t="str">
        <f>IF(C301="","",'OPĆI DIO'!$C$1)</f>
        <v/>
      </c>
      <c r="R301" s="40" t="str">
        <f t="shared" si="45"/>
        <v/>
      </c>
      <c r="S301" s="40" t="str">
        <f t="shared" si="46"/>
        <v/>
      </c>
      <c r="T301" s="40" t="str">
        <f t="shared" si="47"/>
        <v/>
      </c>
      <c r="U301" s="40" t="str">
        <f t="shared" si="48"/>
        <v/>
      </c>
      <c r="AE301" s="90" t="s">
        <v>1751</v>
      </c>
      <c r="AF301" s="40" t="s">
        <v>1752</v>
      </c>
      <c r="AG301" s="40" t="str">
        <f t="shared" si="49"/>
        <v>A679077</v>
      </c>
      <c r="AH301" s="40" t="s">
        <v>3929</v>
      </c>
    </row>
    <row r="302" spans="1:34">
      <c r="A302" s="50"/>
      <c r="B302" s="45" t="str">
        <f t="shared" si="41"/>
        <v/>
      </c>
      <c r="C302" s="50"/>
      <c r="D302" s="45" t="str">
        <f t="shared" si="42"/>
        <v/>
      </c>
      <c r="E302" s="82"/>
      <c r="F302" s="45" t="str">
        <f t="shared" si="43"/>
        <v/>
      </c>
      <c r="G302" s="45" t="str">
        <f t="shared" si="44"/>
        <v/>
      </c>
      <c r="H302" s="81"/>
      <c r="I302" s="81"/>
      <c r="J302" s="81"/>
      <c r="K302" s="93"/>
      <c r="L302" s="92"/>
      <c r="M302" s="92"/>
      <c r="N302" s="93"/>
      <c r="O302" s="218"/>
      <c r="P302" s="49"/>
      <c r="Q302" s="246" t="str">
        <f>IF(C302="","",'OPĆI DIO'!$C$1)</f>
        <v/>
      </c>
      <c r="R302" s="40" t="str">
        <f t="shared" si="45"/>
        <v/>
      </c>
      <c r="S302" s="40" t="str">
        <f t="shared" si="46"/>
        <v/>
      </c>
      <c r="T302" s="40" t="str">
        <f t="shared" si="47"/>
        <v/>
      </c>
      <c r="U302" s="40" t="str">
        <f t="shared" si="48"/>
        <v/>
      </c>
      <c r="AE302" s="90" t="s">
        <v>1753</v>
      </c>
      <c r="AF302" s="40" t="s">
        <v>1754</v>
      </c>
      <c r="AG302" s="40" t="str">
        <f t="shared" si="49"/>
        <v>A679077</v>
      </c>
      <c r="AH302" s="40" t="s">
        <v>3929</v>
      </c>
    </row>
    <row r="303" spans="1:34">
      <c r="A303" s="50"/>
      <c r="B303" s="45" t="str">
        <f t="shared" si="41"/>
        <v/>
      </c>
      <c r="C303" s="50"/>
      <c r="D303" s="45" t="str">
        <f t="shared" si="42"/>
        <v/>
      </c>
      <c r="E303" s="82"/>
      <c r="F303" s="45" t="str">
        <f t="shared" si="43"/>
        <v/>
      </c>
      <c r="G303" s="45" t="str">
        <f t="shared" si="44"/>
        <v/>
      </c>
      <c r="H303" s="81"/>
      <c r="I303" s="81"/>
      <c r="J303" s="81"/>
      <c r="K303" s="93"/>
      <c r="L303" s="92"/>
      <c r="M303" s="92"/>
      <c r="N303" s="93"/>
      <c r="O303" s="218"/>
      <c r="P303" s="49"/>
      <c r="Q303" s="246" t="str">
        <f>IF(C303="","",'OPĆI DIO'!$C$1)</f>
        <v/>
      </c>
      <c r="R303" s="40" t="str">
        <f t="shared" si="45"/>
        <v/>
      </c>
      <c r="S303" s="40" t="str">
        <f t="shared" si="46"/>
        <v/>
      </c>
      <c r="T303" s="40" t="str">
        <f t="shared" si="47"/>
        <v/>
      </c>
      <c r="U303" s="40" t="str">
        <f t="shared" si="48"/>
        <v/>
      </c>
      <c r="AE303" s="90" t="s">
        <v>2068</v>
      </c>
      <c r="AF303" s="40" t="s">
        <v>2069</v>
      </c>
      <c r="AG303" s="40" t="str">
        <f t="shared" si="49"/>
        <v>A679077</v>
      </c>
      <c r="AH303" s="40" t="s">
        <v>3929</v>
      </c>
    </row>
    <row r="304" spans="1:34">
      <c r="A304" s="50"/>
      <c r="B304" s="45" t="str">
        <f t="shared" si="41"/>
        <v/>
      </c>
      <c r="C304" s="50"/>
      <c r="D304" s="45" t="str">
        <f t="shared" si="42"/>
        <v/>
      </c>
      <c r="E304" s="82"/>
      <c r="F304" s="45" t="str">
        <f t="shared" si="43"/>
        <v/>
      </c>
      <c r="G304" s="45" t="str">
        <f t="shared" si="44"/>
        <v/>
      </c>
      <c r="H304" s="81"/>
      <c r="I304" s="81"/>
      <c r="J304" s="81"/>
      <c r="K304" s="93"/>
      <c r="L304" s="92"/>
      <c r="M304" s="92"/>
      <c r="N304" s="93"/>
      <c r="O304" s="218"/>
      <c r="P304" s="49"/>
      <c r="Q304" s="246" t="str">
        <f>IF(C304="","",'OPĆI DIO'!$C$1)</f>
        <v/>
      </c>
      <c r="R304" s="40" t="str">
        <f t="shared" si="45"/>
        <v/>
      </c>
      <c r="S304" s="40" t="str">
        <f t="shared" si="46"/>
        <v/>
      </c>
      <c r="T304" s="40" t="str">
        <f t="shared" si="47"/>
        <v/>
      </c>
      <c r="U304" s="40" t="str">
        <f t="shared" si="48"/>
        <v/>
      </c>
      <c r="AE304" s="90" t="s">
        <v>2070</v>
      </c>
      <c r="AF304" s="40" t="s">
        <v>2071</v>
      </c>
      <c r="AG304" s="40" t="str">
        <f t="shared" si="49"/>
        <v>A679077</v>
      </c>
      <c r="AH304" s="40" t="s">
        <v>3929</v>
      </c>
    </row>
    <row r="305" spans="1:34">
      <c r="A305" s="50"/>
      <c r="B305" s="45" t="str">
        <f t="shared" si="41"/>
        <v/>
      </c>
      <c r="C305" s="50"/>
      <c r="D305" s="45" t="str">
        <f t="shared" si="42"/>
        <v/>
      </c>
      <c r="E305" s="82"/>
      <c r="F305" s="45" t="str">
        <f t="shared" si="43"/>
        <v/>
      </c>
      <c r="G305" s="45" t="str">
        <f t="shared" si="44"/>
        <v/>
      </c>
      <c r="H305" s="81"/>
      <c r="I305" s="81"/>
      <c r="J305" s="81"/>
      <c r="K305" s="93"/>
      <c r="L305" s="92"/>
      <c r="M305" s="92"/>
      <c r="N305" s="93"/>
      <c r="O305" s="218"/>
      <c r="P305" s="49"/>
      <c r="Q305" s="246" t="str">
        <f>IF(C305="","",'OPĆI DIO'!$C$1)</f>
        <v/>
      </c>
      <c r="R305" s="40" t="str">
        <f t="shared" si="45"/>
        <v/>
      </c>
      <c r="S305" s="40" t="str">
        <f t="shared" si="46"/>
        <v/>
      </c>
      <c r="T305" s="40" t="str">
        <f t="shared" si="47"/>
        <v/>
      </c>
      <c r="U305" s="40" t="str">
        <f t="shared" si="48"/>
        <v/>
      </c>
      <c r="AE305" s="90" t="s">
        <v>2072</v>
      </c>
      <c r="AF305" s="40" t="s">
        <v>2073</v>
      </c>
      <c r="AG305" s="40" t="str">
        <f t="shared" si="49"/>
        <v>A679077</v>
      </c>
      <c r="AH305" s="40" t="s">
        <v>3929</v>
      </c>
    </row>
    <row r="306" spans="1:34">
      <c r="A306" s="50"/>
      <c r="B306" s="45" t="str">
        <f t="shared" si="41"/>
        <v/>
      </c>
      <c r="C306" s="50"/>
      <c r="D306" s="45" t="str">
        <f t="shared" si="42"/>
        <v/>
      </c>
      <c r="E306" s="82"/>
      <c r="F306" s="45" t="str">
        <f t="shared" si="43"/>
        <v/>
      </c>
      <c r="G306" s="45" t="str">
        <f t="shared" si="44"/>
        <v/>
      </c>
      <c r="H306" s="81"/>
      <c r="I306" s="81"/>
      <c r="J306" s="81"/>
      <c r="K306" s="93"/>
      <c r="L306" s="92"/>
      <c r="M306" s="92"/>
      <c r="N306" s="93"/>
      <c r="O306" s="218"/>
      <c r="P306" s="49"/>
      <c r="Q306" s="246" t="str">
        <f>IF(C306="","",'OPĆI DIO'!$C$1)</f>
        <v/>
      </c>
      <c r="R306" s="40" t="str">
        <f t="shared" si="45"/>
        <v/>
      </c>
      <c r="S306" s="40" t="str">
        <f t="shared" si="46"/>
        <v/>
      </c>
      <c r="T306" s="40" t="str">
        <f t="shared" si="47"/>
        <v/>
      </c>
      <c r="U306" s="40" t="str">
        <f t="shared" si="48"/>
        <v/>
      </c>
      <c r="AE306" s="90" t="s">
        <v>2074</v>
      </c>
      <c r="AF306" s="40" t="s">
        <v>2075</v>
      </c>
      <c r="AG306" s="40" t="str">
        <f t="shared" si="49"/>
        <v>A679077</v>
      </c>
      <c r="AH306" s="40" t="s">
        <v>3929</v>
      </c>
    </row>
    <row r="307" spans="1:34">
      <c r="A307" s="50"/>
      <c r="B307" s="45" t="str">
        <f t="shared" si="41"/>
        <v/>
      </c>
      <c r="C307" s="50"/>
      <c r="D307" s="45" t="str">
        <f t="shared" si="42"/>
        <v/>
      </c>
      <c r="E307" s="82"/>
      <c r="F307" s="45" t="str">
        <f t="shared" si="43"/>
        <v/>
      </c>
      <c r="G307" s="45" t="str">
        <f t="shared" si="44"/>
        <v/>
      </c>
      <c r="H307" s="81"/>
      <c r="I307" s="81"/>
      <c r="J307" s="81"/>
      <c r="K307" s="93"/>
      <c r="L307" s="92"/>
      <c r="M307" s="92"/>
      <c r="N307" s="93"/>
      <c r="O307" s="218"/>
      <c r="P307" s="49"/>
      <c r="Q307" s="246" t="str">
        <f>IF(C307="","",'OPĆI DIO'!$C$1)</f>
        <v/>
      </c>
      <c r="R307" s="40" t="str">
        <f t="shared" si="45"/>
        <v/>
      </c>
      <c r="S307" s="40" t="str">
        <f t="shared" si="46"/>
        <v/>
      </c>
      <c r="T307" s="40" t="str">
        <f t="shared" si="47"/>
        <v/>
      </c>
      <c r="U307" s="40" t="str">
        <f t="shared" si="48"/>
        <v/>
      </c>
      <c r="AE307" s="90" t="s">
        <v>2076</v>
      </c>
      <c r="AF307" s="40" t="s">
        <v>2077</v>
      </c>
      <c r="AG307" s="40" t="str">
        <f t="shared" si="49"/>
        <v>A679077</v>
      </c>
      <c r="AH307" s="40" t="s">
        <v>3929</v>
      </c>
    </row>
    <row r="308" spans="1:34">
      <c r="A308" s="50"/>
      <c r="B308" s="45" t="str">
        <f t="shared" si="41"/>
        <v/>
      </c>
      <c r="C308" s="50"/>
      <c r="D308" s="45" t="str">
        <f t="shared" si="42"/>
        <v/>
      </c>
      <c r="E308" s="82"/>
      <c r="F308" s="45" t="str">
        <f t="shared" si="43"/>
        <v/>
      </c>
      <c r="G308" s="45" t="str">
        <f t="shared" si="44"/>
        <v/>
      </c>
      <c r="H308" s="81"/>
      <c r="I308" s="81"/>
      <c r="J308" s="81"/>
      <c r="K308" s="93"/>
      <c r="L308" s="92"/>
      <c r="M308" s="92"/>
      <c r="N308" s="93"/>
      <c r="O308" s="218"/>
      <c r="P308" s="49"/>
      <c r="Q308" s="246" t="str">
        <f>IF(C308="","",'OPĆI DIO'!$C$1)</f>
        <v/>
      </c>
      <c r="R308" s="40" t="str">
        <f t="shared" si="45"/>
        <v/>
      </c>
      <c r="S308" s="40" t="str">
        <f t="shared" si="46"/>
        <v/>
      </c>
      <c r="T308" s="40" t="str">
        <f t="shared" si="47"/>
        <v/>
      </c>
      <c r="U308" s="40" t="str">
        <f t="shared" si="48"/>
        <v/>
      </c>
      <c r="AE308" s="90" t="s">
        <v>2078</v>
      </c>
      <c r="AF308" s="40" t="s">
        <v>2079</v>
      </c>
      <c r="AG308" s="40" t="str">
        <f t="shared" si="49"/>
        <v>A679077</v>
      </c>
      <c r="AH308" s="40" t="s">
        <v>3929</v>
      </c>
    </row>
    <row r="309" spans="1:34">
      <c r="A309" s="50"/>
      <c r="B309" s="45" t="str">
        <f t="shared" si="41"/>
        <v/>
      </c>
      <c r="C309" s="50"/>
      <c r="D309" s="45" t="str">
        <f t="shared" si="42"/>
        <v/>
      </c>
      <c r="E309" s="82"/>
      <c r="F309" s="45" t="str">
        <f t="shared" si="43"/>
        <v/>
      </c>
      <c r="G309" s="45" t="str">
        <f t="shared" si="44"/>
        <v/>
      </c>
      <c r="H309" s="81"/>
      <c r="I309" s="81"/>
      <c r="J309" s="81"/>
      <c r="K309" s="93"/>
      <c r="L309" s="92"/>
      <c r="M309" s="92"/>
      <c r="N309" s="93"/>
      <c r="O309" s="218"/>
      <c r="P309" s="49"/>
      <c r="Q309" s="246" t="str">
        <f>IF(C309="","",'OPĆI DIO'!$C$1)</f>
        <v/>
      </c>
      <c r="R309" s="40" t="str">
        <f t="shared" si="45"/>
        <v/>
      </c>
      <c r="S309" s="40" t="str">
        <f t="shared" si="46"/>
        <v/>
      </c>
      <c r="T309" s="40" t="str">
        <f t="shared" si="47"/>
        <v/>
      </c>
      <c r="U309" s="40" t="str">
        <f t="shared" si="48"/>
        <v/>
      </c>
      <c r="AE309" s="90" t="s">
        <v>2080</v>
      </c>
      <c r="AF309" s="40" t="s">
        <v>2081</v>
      </c>
      <c r="AG309" s="40" t="str">
        <f t="shared" si="49"/>
        <v>A679077</v>
      </c>
      <c r="AH309" s="40" t="s">
        <v>3929</v>
      </c>
    </row>
    <row r="310" spans="1:34">
      <c r="A310" s="50"/>
      <c r="B310" s="45" t="str">
        <f t="shared" si="41"/>
        <v/>
      </c>
      <c r="C310" s="50"/>
      <c r="D310" s="45" t="str">
        <f t="shared" si="42"/>
        <v/>
      </c>
      <c r="E310" s="82"/>
      <c r="F310" s="45" t="str">
        <f t="shared" si="43"/>
        <v/>
      </c>
      <c r="G310" s="45" t="str">
        <f t="shared" si="44"/>
        <v/>
      </c>
      <c r="H310" s="81"/>
      <c r="I310" s="81"/>
      <c r="J310" s="81"/>
      <c r="K310" s="93"/>
      <c r="L310" s="92"/>
      <c r="M310" s="92"/>
      <c r="N310" s="93"/>
      <c r="O310" s="218"/>
      <c r="P310" s="49"/>
      <c r="Q310" s="246" t="str">
        <f>IF(C310="","",'OPĆI DIO'!$C$1)</f>
        <v/>
      </c>
      <c r="R310" s="40" t="str">
        <f t="shared" si="45"/>
        <v/>
      </c>
      <c r="S310" s="40" t="str">
        <f t="shared" si="46"/>
        <v/>
      </c>
      <c r="T310" s="40" t="str">
        <f t="shared" si="47"/>
        <v/>
      </c>
      <c r="U310" s="40" t="str">
        <f t="shared" si="48"/>
        <v/>
      </c>
      <c r="AE310" s="90" t="s">
        <v>2082</v>
      </c>
      <c r="AF310" s="40" t="s">
        <v>2083</v>
      </c>
      <c r="AG310" s="40" t="str">
        <f t="shared" si="49"/>
        <v>A679077</v>
      </c>
      <c r="AH310" s="40" t="s">
        <v>3929</v>
      </c>
    </row>
    <row r="311" spans="1:34">
      <c r="A311" s="50"/>
      <c r="B311" s="45" t="str">
        <f t="shared" si="41"/>
        <v/>
      </c>
      <c r="C311" s="50"/>
      <c r="D311" s="45" t="str">
        <f t="shared" si="42"/>
        <v/>
      </c>
      <c r="E311" s="82"/>
      <c r="F311" s="45" t="str">
        <f t="shared" si="43"/>
        <v/>
      </c>
      <c r="G311" s="45" t="str">
        <f t="shared" si="44"/>
        <v/>
      </c>
      <c r="H311" s="81"/>
      <c r="I311" s="81"/>
      <c r="J311" s="81"/>
      <c r="K311" s="93"/>
      <c r="L311" s="92"/>
      <c r="M311" s="92"/>
      <c r="N311" s="93"/>
      <c r="O311" s="218"/>
      <c r="P311" s="49"/>
      <c r="Q311" s="246" t="str">
        <f>IF(C311="","",'OPĆI DIO'!$C$1)</f>
        <v/>
      </c>
      <c r="R311" s="40" t="str">
        <f t="shared" si="45"/>
        <v/>
      </c>
      <c r="S311" s="40" t="str">
        <f t="shared" si="46"/>
        <v/>
      </c>
      <c r="T311" s="40" t="str">
        <f t="shared" si="47"/>
        <v/>
      </c>
      <c r="U311" s="40" t="str">
        <f t="shared" si="48"/>
        <v/>
      </c>
      <c r="AE311" s="90" t="s">
        <v>2084</v>
      </c>
      <c r="AF311" s="40" t="s">
        <v>2085</v>
      </c>
      <c r="AG311" s="40" t="str">
        <f t="shared" si="49"/>
        <v>A679077</v>
      </c>
      <c r="AH311" s="40" t="s">
        <v>3929</v>
      </c>
    </row>
    <row r="312" spans="1:34">
      <c r="A312" s="50"/>
      <c r="B312" s="45" t="str">
        <f t="shared" si="41"/>
        <v/>
      </c>
      <c r="C312" s="50"/>
      <c r="D312" s="45" t="str">
        <f t="shared" si="42"/>
        <v/>
      </c>
      <c r="E312" s="82"/>
      <c r="F312" s="45" t="str">
        <f t="shared" si="43"/>
        <v/>
      </c>
      <c r="G312" s="45" t="str">
        <f t="shared" si="44"/>
        <v/>
      </c>
      <c r="H312" s="81"/>
      <c r="I312" s="81"/>
      <c r="J312" s="81"/>
      <c r="K312" s="93"/>
      <c r="L312" s="92"/>
      <c r="M312" s="92"/>
      <c r="N312" s="93"/>
      <c r="O312" s="218"/>
      <c r="P312" s="49"/>
      <c r="Q312" s="246" t="str">
        <f>IF(C312="","",'OPĆI DIO'!$C$1)</f>
        <v/>
      </c>
      <c r="R312" s="40" t="str">
        <f t="shared" si="45"/>
        <v/>
      </c>
      <c r="S312" s="40" t="str">
        <f t="shared" si="46"/>
        <v/>
      </c>
      <c r="T312" s="40" t="str">
        <f t="shared" si="47"/>
        <v/>
      </c>
      <c r="U312" s="40" t="str">
        <f t="shared" si="48"/>
        <v/>
      </c>
      <c r="AE312" s="90" t="s">
        <v>2086</v>
      </c>
      <c r="AF312" s="40" t="s">
        <v>2087</v>
      </c>
      <c r="AG312" s="40" t="str">
        <f t="shared" si="49"/>
        <v>A679077</v>
      </c>
      <c r="AH312" s="40" t="s">
        <v>3929</v>
      </c>
    </row>
    <row r="313" spans="1:34">
      <c r="A313" s="50"/>
      <c r="B313" s="45" t="str">
        <f t="shared" si="41"/>
        <v/>
      </c>
      <c r="C313" s="50"/>
      <c r="D313" s="45" t="str">
        <f t="shared" si="42"/>
        <v/>
      </c>
      <c r="E313" s="82"/>
      <c r="F313" s="45" t="str">
        <f t="shared" si="43"/>
        <v/>
      </c>
      <c r="G313" s="45" t="str">
        <f t="shared" si="44"/>
        <v/>
      </c>
      <c r="H313" s="81"/>
      <c r="I313" s="81"/>
      <c r="J313" s="81"/>
      <c r="K313" s="93"/>
      <c r="L313" s="92"/>
      <c r="M313" s="92"/>
      <c r="N313" s="93"/>
      <c r="O313" s="218"/>
      <c r="P313" s="49"/>
      <c r="Q313" s="246" t="str">
        <f>IF(C313="","",'OPĆI DIO'!$C$1)</f>
        <v/>
      </c>
      <c r="R313" s="40" t="str">
        <f t="shared" si="45"/>
        <v/>
      </c>
      <c r="S313" s="40" t="str">
        <f t="shared" si="46"/>
        <v/>
      </c>
      <c r="T313" s="40" t="str">
        <f t="shared" si="47"/>
        <v/>
      </c>
      <c r="U313" s="40" t="str">
        <f t="shared" si="48"/>
        <v/>
      </c>
      <c r="AE313" s="90" t="s">
        <v>2088</v>
      </c>
      <c r="AF313" s="40" t="s">
        <v>2089</v>
      </c>
      <c r="AG313" s="40" t="str">
        <f t="shared" si="49"/>
        <v>A679077</v>
      </c>
      <c r="AH313" s="40" t="s">
        <v>3929</v>
      </c>
    </row>
    <row r="314" spans="1:34">
      <c r="A314" s="50"/>
      <c r="B314" s="45" t="str">
        <f t="shared" si="41"/>
        <v/>
      </c>
      <c r="C314" s="50"/>
      <c r="D314" s="45" t="str">
        <f t="shared" si="42"/>
        <v/>
      </c>
      <c r="E314" s="82"/>
      <c r="F314" s="45" t="str">
        <f t="shared" si="43"/>
        <v/>
      </c>
      <c r="G314" s="45" t="str">
        <f t="shared" si="44"/>
        <v/>
      </c>
      <c r="H314" s="81"/>
      <c r="I314" s="81"/>
      <c r="J314" s="81"/>
      <c r="K314" s="93"/>
      <c r="L314" s="92"/>
      <c r="M314" s="92"/>
      <c r="N314" s="93"/>
      <c r="O314" s="218"/>
      <c r="P314" s="49"/>
      <c r="Q314" s="246" t="str">
        <f>IF(C314="","",'OPĆI DIO'!$C$1)</f>
        <v/>
      </c>
      <c r="R314" s="40" t="str">
        <f t="shared" si="45"/>
        <v/>
      </c>
      <c r="S314" s="40" t="str">
        <f t="shared" si="46"/>
        <v/>
      </c>
      <c r="T314" s="40" t="str">
        <f t="shared" si="47"/>
        <v/>
      </c>
      <c r="U314" s="40" t="str">
        <f t="shared" si="48"/>
        <v/>
      </c>
      <c r="AE314" s="90" t="s">
        <v>2090</v>
      </c>
      <c r="AF314" s="40" t="s">
        <v>2091</v>
      </c>
      <c r="AG314" s="40" t="str">
        <f t="shared" si="49"/>
        <v>A679077</v>
      </c>
      <c r="AH314" s="40" t="s">
        <v>3929</v>
      </c>
    </row>
    <row r="315" spans="1:34">
      <c r="A315" s="50"/>
      <c r="B315" s="45" t="str">
        <f t="shared" si="41"/>
        <v/>
      </c>
      <c r="C315" s="50"/>
      <c r="D315" s="45" t="str">
        <f t="shared" si="42"/>
        <v/>
      </c>
      <c r="E315" s="82"/>
      <c r="F315" s="45" t="str">
        <f t="shared" si="43"/>
        <v/>
      </c>
      <c r="G315" s="45" t="str">
        <f t="shared" si="44"/>
        <v/>
      </c>
      <c r="H315" s="81"/>
      <c r="I315" s="81"/>
      <c r="J315" s="81"/>
      <c r="K315" s="93"/>
      <c r="L315" s="92"/>
      <c r="M315" s="92"/>
      <c r="N315" s="93"/>
      <c r="O315" s="218"/>
      <c r="P315" s="49"/>
      <c r="Q315" s="246" t="str">
        <f>IF(C315="","",'OPĆI DIO'!$C$1)</f>
        <v/>
      </c>
      <c r="R315" s="40" t="str">
        <f t="shared" si="45"/>
        <v/>
      </c>
      <c r="S315" s="40" t="str">
        <f t="shared" si="46"/>
        <v/>
      </c>
      <c r="T315" s="40" t="str">
        <f t="shared" si="47"/>
        <v/>
      </c>
      <c r="U315" s="40" t="str">
        <f t="shared" si="48"/>
        <v/>
      </c>
      <c r="AE315" s="90" t="s">
        <v>2092</v>
      </c>
      <c r="AF315" s="40" t="s">
        <v>2093</v>
      </c>
      <c r="AG315" s="40" t="str">
        <f t="shared" si="49"/>
        <v>A679077</v>
      </c>
      <c r="AH315" s="40" t="s">
        <v>3929</v>
      </c>
    </row>
    <row r="316" spans="1:34">
      <c r="A316" s="50"/>
      <c r="B316" s="45" t="str">
        <f t="shared" si="41"/>
        <v/>
      </c>
      <c r="C316" s="50"/>
      <c r="D316" s="45" t="str">
        <f t="shared" si="42"/>
        <v/>
      </c>
      <c r="E316" s="82"/>
      <c r="F316" s="45" t="str">
        <f t="shared" si="43"/>
        <v/>
      </c>
      <c r="G316" s="45" t="str">
        <f t="shared" si="44"/>
        <v/>
      </c>
      <c r="H316" s="81"/>
      <c r="I316" s="81"/>
      <c r="J316" s="81"/>
      <c r="K316" s="93"/>
      <c r="L316" s="92"/>
      <c r="M316" s="92"/>
      <c r="N316" s="93"/>
      <c r="O316" s="218"/>
      <c r="P316" s="49"/>
      <c r="Q316" s="246" t="str">
        <f>IF(C316="","",'OPĆI DIO'!$C$1)</f>
        <v/>
      </c>
      <c r="R316" s="40" t="str">
        <f t="shared" si="45"/>
        <v/>
      </c>
      <c r="S316" s="40" t="str">
        <f t="shared" si="46"/>
        <v/>
      </c>
      <c r="T316" s="40" t="str">
        <f t="shared" si="47"/>
        <v/>
      </c>
      <c r="U316" s="40" t="str">
        <f t="shared" si="48"/>
        <v/>
      </c>
      <c r="AE316" s="90" t="s">
        <v>2094</v>
      </c>
      <c r="AF316" s="40" t="s">
        <v>2095</v>
      </c>
      <c r="AG316" s="40" t="str">
        <f t="shared" si="49"/>
        <v>A679077</v>
      </c>
      <c r="AH316" s="40" t="s">
        <v>3929</v>
      </c>
    </row>
    <row r="317" spans="1:34">
      <c r="A317" s="50"/>
      <c r="B317" s="45" t="str">
        <f t="shared" si="41"/>
        <v/>
      </c>
      <c r="C317" s="50"/>
      <c r="D317" s="45" t="str">
        <f t="shared" si="42"/>
        <v/>
      </c>
      <c r="E317" s="82"/>
      <c r="F317" s="45" t="str">
        <f t="shared" si="43"/>
        <v/>
      </c>
      <c r="G317" s="45" t="str">
        <f t="shared" si="44"/>
        <v/>
      </c>
      <c r="H317" s="81"/>
      <c r="I317" s="81"/>
      <c r="J317" s="81"/>
      <c r="K317" s="93"/>
      <c r="L317" s="92"/>
      <c r="M317" s="92"/>
      <c r="N317" s="93"/>
      <c r="O317" s="218"/>
      <c r="P317" s="49"/>
      <c r="Q317" s="246" t="str">
        <f>IF(C317="","",'OPĆI DIO'!$C$1)</f>
        <v/>
      </c>
      <c r="R317" s="40" t="str">
        <f t="shared" si="45"/>
        <v/>
      </c>
      <c r="S317" s="40" t="str">
        <f t="shared" si="46"/>
        <v/>
      </c>
      <c r="T317" s="40" t="str">
        <f t="shared" si="47"/>
        <v/>
      </c>
      <c r="U317" s="40" t="str">
        <f t="shared" si="48"/>
        <v/>
      </c>
      <c r="AE317" s="90" t="s">
        <v>2097</v>
      </c>
      <c r="AF317" s="40" t="s">
        <v>2098</v>
      </c>
      <c r="AG317" s="40" t="str">
        <f t="shared" si="49"/>
        <v>A679077</v>
      </c>
      <c r="AH317" s="40" t="s">
        <v>3929</v>
      </c>
    </row>
    <row r="318" spans="1:34">
      <c r="A318" s="50"/>
      <c r="B318" s="45" t="str">
        <f t="shared" si="41"/>
        <v/>
      </c>
      <c r="C318" s="50"/>
      <c r="D318" s="45" t="str">
        <f t="shared" si="42"/>
        <v/>
      </c>
      <c r="E318" s="82"/>
      <c r="F318" s="45" t="str">
        <f t="shared" si="43"/>
        <v/>
      </c>
      <c r="G318" s="45" t="str">
        <f t="shared" si="44"/>
        <v/>
      </c>
      <c r="H318" s="81"/>
      <c r="I318" s="81"/>
      <c r="J318" s="81"/>
      <c r="K318" s="93"/>
      <c r="L318" s="92"/>
      <c r="M318" s="92"/>
      <c r="N318" s="93"/>
      <c r="O318" s="218"/>
      <c r="P318" s="49"/>
      <c r="Q318" s="246" t="str">
        <f>IF(C318="","",'OPĆI DIO'!$C$1)</f>
        <v/>
      </c>
      <c r="R318" s="40" t="str">
        <f t="shared" si="45"/>
        <v/>
      </c>
      <c r="S318" s="40" t="str">
        <f t="shared" si="46"/>
        <v/>
      </c>
      <c r="T318" s="40" t="str">
        <f t="shared" si="47"/>
        <v/>
      </c>
      <c r="U318" s="40" t="str">
        <f t="shared" si="48"/>
        <v/>
      </c>
      <c r="AE318" s="90" t="s">
        <v>4339</v>
      </c>
      <c r="AF318" s="40" t="s">
        <v>4340</v>
      </c>
      <c r="AG318" s="40" t="str">
        <f t="shared" si="49"/>
        <v>A679077</v>
      </c>
      <c r="AH318" s="40" t="s">
        <v>3929</v>
      </c>
    </row>
    <row r="319" spans="1:34">
      <c r="A319" s="50"/>
      <c r="B319" s="45" t="str">
        <f t="shared" si="41"/>
        <v/>
      </c>
      <c r="C319" s="50"/>
      <c r="D319" s="45" t="str">
        <f t="shared" si="42"/>
        <v/>
      </c>
      <c r="E319" s="82"/>
      <c r="F319" s="45" t="str">
        <f t="shared" si="43"/>
        <v/>
      </c>
      <c r="G319" s="45" t="str">
        <f t="shared" si="44"/>
        <v/>
      </c>
      <c r="H319" s="81"/>
      <c r="I319" s="81"/>
      <c r="J319" s="81"/>
      <c r="K319" s="93"/>
      <c r="L319" s="92"/>
      <c r="M319" s="92"/>
      <c r="N319" s="93"/>
      <c r="O319" s="218"/>
      <c r="P319" s="49"/>
      <c r="Q319" s="246" t="str">
        <f>IF(C319="","",'OPĆI DIO'!$C$1)</f>
        <v/>
      </c>
      <c r="R319" s="40" t="str">
        <f t="shared" si="45"/>
        <v/>
      </c>
      <c r="S319" s="40" t="str">
        <f t="shared" si="46"/>
        <v/>
      </c>
      <c r="T319" s="40" t="str">
        <f t="shared" si="47"/>
        <v/>
      </c>
      <c r="U319" s="40" t="str">
        <f t="shared" si="48"/>
        <v/>
      </c>
      <c r="AE319" s="90" t="s">
        <v>4341</v>
      </c>
      <c r="AF319" s="40" t="s">
        <v>4342</v>
      </c>
      <c r="AG319" s="40" t="str">
        <f t="shared" si="49"/>
        <v>A679077</v>
      </c>
      <c r="AH319" s="40" t="s">
        <v>3929</v>
      </c>
    </row>
    <row r="320" spans="1:34">
      <c r="A320" s="50"/>
      <c r="B320" s="45" t="str">
        <f t="shared" si="41"/>
        <v/>
      </c>
      <c r="C320" s="50"/>
      <c r="D320" s="45" t="str">
        <f t="shared" si="42"/>
        <v/>
      </c>
      <c r="E320" s="82"/>
      <c r="F320" s="45" t="str">
        <f t="shared" si="43"/>
        <v/>
      </c>
      <c r="G320" s="45" t="str">
        <f t="shared" si="44"/>
        <v/>
      </c>
      <c r="H320" s="81"/>
      <c r="I320" s="81"/>
      <c r="J320" s="81"/>
      <c r="K320" s="93"/>
      <c r="L320" s="92"/>
      <c r="M320" s="92"/>
      <c r="N320" s="93"/>
      <c r="O320" s="218"/>
      <c r="P320" s="49"/>
      <c r="Q320" s="246" t="str">
        <f>IF(C320="","",'OPĆI DIO'!$C$1)</f>
        <v/>
      </c>
      <c r="R320" s="40" t="str">
        <f t="shared" si="45"/>
        <v/>
      </c>
      <c r="S320" s="40" t="str">
        <f t="shared" si="46"/>
        <v/>
      </c>
      <c r="T320" s="40" t="str">
        <f t="shared" si="47"/>
        <v/>
      </c>
      <c r="U320" s="40" t="str">
        <f t="shared" si="48"/>
        <v/>
      </c>
      <c r="AE320" s="90" t="s">
        <v>4343</v>
      </c>
      <c r="AF320" s="40" t="s">
        <v>1090</v>
      </c>
      <c r="AG320" s="40" t="str">
        <f t="shared" si="49"/>
        <v>A679077</v>
      </c>
      <c r="AH320" s="40" t="s">
        <v>3929</v>
      </c>
    </row>
    <row r="321" spans="1:34">
      <c r="A321" s="50"/>
      <c r="B321" s="45" t="str">
        <f t="shared" si="41"/>
        <v/>
      </c>
      <c r="C321" s="50"/>
      <c r="D321" s="45" t="str">
        <f t="shared" si="42"/>
        <v/>
      </c>
      <c r="E321" s="82"/>
      <c r="F321" s="45" t="str">
        <f t="shared" si="43"/>
        <v/>
      </c>
      <c r="G321" s="45" t="str">
        <f t="shared" si="44"/>
        <v/>
      </c>
      <c r="H321" s="81"/>
      <c r="I321" s="81"/>
      <c r="J321" s="81"/>
      <c r="K321" s="93"/>
      <c r="L321" s="92"/>
      <c r="M321" s="92"/>
      <c r="N321" s="93"/>
      <c r="O321" s="218"/>
      <c r="P321" s="49"/>
      <c r="Q321" s="246" t="str">
        <f>IF(C321="","",'OPĆI DIO'!$C$1)</f>
        <v/>
      </c>
      <c r="R321" s="40" t="str">
        <f t="shared" si="45"/>
        <v/>
      </c>
      <c r="S321" s="40" t="str">
        <f t="shared" si="46"/>
        <v/>
      </c>
      <c r="T321" s="40" t="str">
        <f t="shared" si="47"/>
        <v/>
      </c>
      <c r="U321" s="40" t="str">
        <f t="shared" si="48"/>
        <v/>
      </c>
      <c r="AE321" s="90" t="s">
        <v>4344</v>
      </c>
      <c r="AF321" s="40" t="s">
        <v>4345</v>
      </c>
      <c r="AG321" s="40" t="str">
        <f t="shared" si="49"/>
        <v>A679077</v>
      </c>
      <c r="AH321" s="40" t="s">
        <v>3929</v>
      </c>
    </row>
    <row r="322" spans="1:34">
      <c r="A322" s="50"/>
      <c r="B322" s="45" t="str">
        <f t="shared" si="41"/>
        <v/>
      </c>
      <c r="C322" s="50"/>
      <c r="D322" s="45" t="str">
        <f t="shared" si="42"/>
        <v/>
      </c>
      <c r="E322" s="82"/>
      <c r="F322" s="45" t="str">
        <f t="shared" si="43"/>
        <v/>
      </c>
      <c r="G322" s="45" t="str">
        <f t="shared" si="44"/>
        <v/>
      </c>
      <c r="H322" s="81"/>
      <c r="I322" s="81"/>
      <c r="J322" s="81"/>
      <c r="K322" s="93"/>
      <c r="L322" s="92"/>
      <c r="M322" s="92"/>
      <c r="N322" s="93"/>
      <c r="O322" s="218"/>
      <c r="P322" s="49"/>
      <c r="Q322" s="246" t="str">
        <f>IF(C322="","",'OPĆI DIO'!$C$1)</f>
        <v/>
      </c>
      <c r="R322" s="40" t="str">
        <f t="shared" si="45"/>
        <v/>
      </c>
      <c r="S322" s="40" t="str">
        <f t="shared" si="46"/>
        <v/>
      </c>
      <c r="T322" s="40" t="str">
        <f t="shared" si="47"/>
        <v/>
      </c>
      <c r="U322" s="40" t="str">
        <f t="shared" si="48"/>
        <v/>
      </c>
      <c r="AE322" s="90" t="s">
        <v>4346</v>
      </c>
      <c r="AF322" s="40" t="s">
        <v>1805</v>
      </c>
      <c r="AG322" s="40" t="str">
        <f t="shared" si="49"/>
        <v>A679077</v>
      </c>
      <c r="AH322" s="40" t="s">
        <v>3929</v>
      </c>
    </row>
    <row r="323" spans="1:34">
      <c r="A323" s="50"/>
      <c r="B323" s="45" t="str">
        <f t="shared" si="41"/>
        <v/>
      </c>
      <c r="C323" s="50"/>
      <c r="D323" s="45" t="str">
        <f t="shared" si="42"/>
        <v/>
      </c>
      <c r="E323" s="82"/>
      <c r="F323" s="45" t="str">
        <f t="shared" si="43"/>
        <v/>
      </c>
      <c r="G323" s="45" t="str">
        <f t="shared" si="44"/>
        <v/>
      </c>
      <c r="H323" s="81"/>
      <c r="I323" s="81"/>
      <c r="J323" s="81"/>
      <c r="K323" s="93"/>
      <c r="L323" s="92"/>
      <c r="M323" s="92"/>
      <c r="N323" s="93"/>
      <c r="O323" s="218"/>
      <c r="P323" s="49"/>
      <c r="Q323" s="246" t="str">
        <f>IF(C323="","",'OPĆI DIO'!$C$1)</f>
        <v/>
      </c>
      <c r="R323" s="40" t="str">
        <f t="shared" si="45"/>
        <v/>
      </c>
      <c r="S323" s="40" t="str">
        <f t="shared" si="46"/>
        <v/>
      </c>
      <c r="T323" s="40" t="str">
        <f t="shared" si="47"/>
        <v/>
      </c>
      <c r="U323" s="40" t="str">
        <f t="shared" si="48"/>
        <v/>
      </c>
      <c r="AE323" s="90" t="s">
        <v>4347</v>
      </c>
      <c r="AF323" s="40" t="s">
        <v>4348</v>
      </c>
      <c r="AG323" s="40" t="str">
        <f t="shared" si="49"/>
        <v>A679077</v>
      </c>
      <c r="AH323" s="40" t="s">
        <v>3929</v>
      </c>
    </row>
    <row r="324" spans="1:34">
      <c r="A324" s="50"/>
      <c r="B324" s="45" t="str">
        <f t="shared" ref="B324:B387" si="50">IFERROR(VLOOKUP(A324,$V$6:$W$23,2,FALSE),"")</f>
        <v/>
      </c>
      <c r="C324" s="50"/>
      <c r="D324" s="45" t="str">
        <f t="shared" ref="D324:D387" si="51">IFERROR(VLOOKUP(C324,$Y$5:$AA$129,2,FALSE),"")</f>
        <v/>
      </c>
      <c r="E324" s="82"/>
      <c r="F324" s="45" t="str">
        <f t="shared" ref="F324:F387" si="52">IFERROR(VLOOKUP(E324,$AE$6:$AF$1090,2,FALSE),"")</f>
        <v/>
      </c>
      <c r="G324" s="45" t="str">
        <f t="shared" ref="G324:G387" si="53">IFERROR(VLOOKUP(E324,$AE$6:$AH$1090,4,FALSE),"")</f>
        <v/>
      </c>
      <c r="H324" s="81"/>
      <c r="I324" s="81"/>
      <c r="J324" s="81"/>
      <c r="K324" s="93"/>
      <c r="L324" s="92"/>
      <c r="M324" s="92"/>
      <c r="N324" s="93"/>
      <c r="O324" s="218"/>
      <c r="P324" s="49"/>
      <c r="Q324" s="246" t="str">
        <f>IF(C324="","",'OPĆI DIO'!$C$1)</f>
        <v/>
      </c>
      <c r="R324" s="40" t="str">
        <f t="shared" ref="R324:R387" si="54">LEFT(C324,3)</f>
        <v/>
      </c>
      <c r="S324" s="40" t="str">
        <f t="shared" ref="S324:S387" si="55">LEFT(C324,2)</f>
        <v/>
      </c>
      <c r="T324" s="40" t="str">
        <f t="shared" ref="T324:T387" si="56">MID(G324,2,2)</f>
        <v/>
      </c>
      <c r="U324" s="40" t="str">
        <f t="shared" ref="U324:U387" si="57">LEFT(C324,1)</f>
        <v/>
      </c>
      <c r="AE324" s="90" t="s">
        <v>4349</v>
      </c>
      <c r="AF324" s="40" t="s">
        <v>4350</v>
      </c>
      <c r="AG324" s="40" t="str">
        <f t="shared" si="49"/>
        <v>A679077</v>
      </c>
      <c r="AH324" s="40" t="s">
        <v>3929</v>
      </c>
    </row>
    <row r="325" spans="1:34">
      <c r="A325" s="50"/>
      <c r="B325" s="45" t="str">
        <f t="shared" si="50"/>
        <v/>
      </c>
      <c r="C325" s="50"/>
      <c r="D325" s="45" t="str">
        <f t="shared" si="51"/>
        <v/>
      </c>
      <c r="E325" s="82"/>
      <c r="F325" s="45" t="str">
        <f t="shared" si="52"/>
        <v/>
      </c>
      <c r="G325" s="45" t="str">
        <f t="shared" si="53"/>
        <v/>
      </c>
      <c r="H325" s="81"/>
      <c r="I325" s="81"/>
      <c r="J325" s="81"/>
      <c r="K325" s="93"/>
      <c r="L325" s="92"/>
      <c r="M325" s="92"/>
      <c r="N325" s="93"/>
      <c r="O325" s="218"/>
      <c r="P325" s="49"/>
      <c r="Q325" s="246" t="str">
        <f>IF(C325="","",'OPĆI DIO'!$C$1)</f>
        <v/>
      </c>
      <c r="R325" s="40" t="str">
        <f t="shared" si="54"/>
        <v/>
      </c>
      <c r="S325" s="40" t="str">
        <f t="shared" si="55"/>
        <v/>
      </c>
      <c r="T325" s="40" t="str">
        <f t="shared" si="56"/>
        <v/>
      </c>
      <c r="U325" s="40" t="str">
        <f t="shared" si="57"/>
        <v/>
      </c>
      <c r="AE325" s="90" t="s">
        <v>4351</v>
      </c>
      <c r="AF325" s="40" t="s">
        <v>4352</v>
      </c>
      <c r="AG325" s="40" t="str">
        <f t="shared" si="49"/>
        <v>A679077</v>
      </c>
      <c r="AH325" s="40" t="s">
        <v>3929</v>
      </c>
    </row>
    <row r="326" spans="1:34">
      <c r="A326" s="50"/>
      <c r="B326" s="45" t="str">
        <f t="shared" si="50"/>
        <v/>
      </c>
      <c r="C326" s="50"/>
      <c r="D326" s="45" t="str">
        <f t="shared" si="51"/>
        <v/>
      </c>
      <c r="E326" s="82"/>
      <c r="F326" s="45" t="str">
        <f t="shared" si="52"/>
        <v/>
      </c>
      <c r="G326" s="45" t="str">
        <f t="shared" si="53"/>
        <v/>
      </c>
      <c r="H326" s="81"/>
      <c r="I326" s="81"/>
      <c r="J326" s="81"/>
      <c r="K326" s="93"/>
      <c r="L326" s="92"/>
      <c r="M326" s="92"/>
      <c r="N326" s="93"/>
      <c r="O326" s="218"/>
      <c r="P326" s="49"/>
      <c r="Q326" s="246" t="str">
        <f>IF(C326="","",'OPĆI DIO'!$C$1)</f>
        <v/>
      </c>
      <c r="R326" s="40" t="str">
        <f t="shared" si="54"/>
        <v/>
      </c>
      <c r="S326" s="40" t="str">
        <f t="shared" si="55"/>
        <v/>
      </c>
      <c r="T326" s="40" t="str">
        <f t="shared" si="56"/>
        <v/>
      </c>
      <c r="U326" s="40" t="str">
        <f t="shared" si="57"/>
        <v/>
      </c>
      <c r="AE326" s="90" t="s">
        <v>4353</v>
      </c>
      <c r="AF326" s="40" t="s">
        <v>4354</v>
      </c>
      <c r="AG326" s="40" t="str">
        <f t="shared" si="49"/>
        <v>A679077</v>
      </c>
      <c r="AH326" s="40" t="s">
        <v>3929</v>
      </c>
    </row>
    <row r="327" spans="1:34">
      <c r="A327" s="50"/>
      <c r="B327" s="45" t="str">
        <f t="shared" si="50"/>
        <v/>
      </c>
      <c r="C327" s="50"/>
      <c r="D327" s="45" t="str">
        <f t="shared" si="51"/>
        <v/>
      </c>
      <c r="E327" s="82"/>
      <c r="F327" s="45" t="str">
        <f t="shared" si="52"/>
        <v/>
      </c>
      <c r="G327" s="45" t="str">
        <f t="shared" si="53"/>
        <v/>
      </c>
      <c r="H327" s="81"/>
      <c r="I327" s="81"/>
      <c r="J327" s="81"/>
      <c r="K327" s="93"/>
      <c r="L327" s="92"/>
      <c r="M327" s="92"/>
      <c r="N327" s="93"/>
      <c r="O327" s="218"/>
      <c r="P327" s="49"/>
      <c r="Q327" s="246" t="str">
        <f>IF(C327="","",'OPĆI DIO'!$C$1)</f>
        <v/>
      </c>
      <c r="R327" s="40" t="str">
        <f t="shared" si="54"/>
        <v/>
      </c>
      <c r="S327" s="40" t="str">
        <f t="shared" si="55"/>
        <v/>
      </c>
      <c r="T327" s="40" t="str">
        <f t="shared" si="56"/>
        <v/>
      </c>
      <c r="U327" s="40" t="str">
        <f t="shared" si="57"/>
        <v/>
      </c>
      <c r="AE327" s="90" t="s">
        <v>4355</v>
      </c>
      <c r="AF327" s="40" t="s">
        <v>4356</v>
      </c>
      <c r="AG327" s="40" t="str">
        <f t="shared" si="49"/>
        <v>A679077</v>
      </c>
      <c r="AH327" s="40" t="s">
        <v>3929</v>
      </c>
    </row>
    <row r="328" spans="1:34">
      <c r="A328" s="50"/>
      <c r="B328" s="45" t="str">
        <f t="shared" si="50"/>
        <v/>
      </c>
      <c r="C328" s="50"/>
      <c r="D328" s="45" t="str">
        <f t="shared" si="51"/>
        <v/>
      </c>
      <c r="E328" s="82"/>
      <c r="F328" s="45" t="str">
        <f t="shared" si="52"/>
        <v/>
      </c>
      <c r="G328" s="45" t="str">
        <f t="shared" si="53"/>
        <v/>
      </c>
      <c r="H328" s="81"/>
      <c r="I328" s="81"/>
      <c r="J328" s="81"/>
      <c r="K328" s="93"/>
      <c r="L328" s="92"/>
      <c r="M328" s="92"/>
      <c r="N328" s="93"/>
      <c r="O328" s="218"/>
      <c r="P328" s="49"/>
      <c r="Q328" s="246" t="str">
        <f>IF(C328="","",'OPĆI DIO'!$C$1)</f>
        <v/>
      </c>
      <c r="R328" s="40" t="str">
        <f t="shared" si="54"/>
        <v/>
      </c>
      <c r="S328" s="40" t="str">
        <f t="shared" si="55"/>
        <v/>
      </c>
      <c r="T328" s="40" t="str">
        <f t="shared" si="56"/>
        <v/>
      </c>
      <c r="U328" s="40" t="str">
        <f t="shared" si="57"/>
        <v/>
      </c>
      <c r="AE328" s="90" t="s">
        <v>4357</v>
      </c>
      <c r="AF328" s="40" t="s">
        <v>2096</v>
      </c>
      <c r="AG328" s="40" t="str">
        <f t="shared" ref="AG328:AG391" si="58">LEFT(AE328,7)</f>
        <v>A679077</v>
      </c>
      <c r="AH328" s="40" t="s">
        <v>3929</v>
      </c>
    </row>
    <row r="329" spans="1:34">
      <c r="A329" s="50"/>
      <c r="B329" s="45" t="str">
        <f t="shared" si="50"/>
        <v/>
      </c>
      <c r="C329" s="50"/>
      <c r="D329" s="45" t="str">
        <f t="shared" si="51"/>
        <v/>
      </c>
      <c r="E329" s="82"/>
      <c r="F329" s="45" t="str">
        <f t="shared" si="52"/>
        <v/>
      </c>
      <c r="G329" s="45" t="str">
        <f t="shared" si="53"/>
        <v/>
      </c>
      <c r="H329" s="81"/>
      <c r="I329" s="81"/>
      <c r="J329" s="81"/>
      <c r="K329" s="93"/>
      <c r="L329" s="92"/>
      <c r="M329" s="92"/>
      <c r="N329" s="93"/>
      <c r="O329" s="218"/>
      <c r="P329" s="49"/>
      <c r="Q329" s="246" t="str">
        <f>IF(C329="","",'OPĆI DIO'!$C$1)</f>
        <v/>
      </c>
      <c r="R329" s="40" t="str">
        <f t="shared" si="54"/>
        <v/>
      </c>
      <c r="S329" s="40" t="str">
        <f t="shared" si="55"/>
        <v/>
      </c>
      <c r="T329" s="40" t="str">
        <f t="shared" si="56"/>
        <v/>
      </c>
      <c r="U329" s="40" t="str">
        <f t="shared" si="57"/>
        <v/>
      </c>
      <c r="AE329" s="90" t="s">
        <v>4358</v>
      </c>
      <c r="AF329" s="40" t="s">
        <v>4359</v>
      </c>
      <c r="AG329" s="40" t="str">
        <f t="shared" si="58"/>
        <v>A679077</v>
      </c>
      <c r="AH329" s="40" t="s">
        <v>3929</v>
      </c>
    </row>
    <row r="330" spans="1:34">
      <c r="A330" s="50"/>
      <c r="B330" s="45" t="str">
        <f t="shared" si="50"/>
        <v/>
      </c>
      <c r="C330" s="50"/>
      <c r="D330" s="45" t="str">
        <f t="shared" si="51"/>
        <v/>
      </c>
      <c r="E330" s="82"/>
      <c r="F330" s="45" t="str">
        <f t="shared" si="52"/>
        <v/>
      </c>
      <c r="G330" s="45" t="str">
        <f t="shared" si="53"/>
        <v/>
      </c>
      <c r="H330" s="81"/>
      <c r="I330" s="81"/>
      <c r="J330" s="81"/>
      <c r="K330" s="93"/>
      <c r="L330" s="92"/>
      <c r="M330" s="92"/>
      <c r="N330" s="93"/>
      <c r="O330" s="218"/>
      <c r="P330" s="49"/>
      <c r="Q330" s="246" t="str">
        <f>IF(C330="","",'OPĆI DIO'!$C$1)</f>
        <v/>
      </c>
      <c r="R330" s="40" t="str">
        <f t="shared" si="54"/>
        <v/>
      </c>
      <c r="S330" s="40" t="str">
        <f t="shared" si="55"/>
        <v/>
      </c>
      <c r="T330" s="40" t="str">
        <f t="shared" si="56"/>
        <v/>
      </c>
      <c r="U330" s="40" t="str">
        <f t="shared" si="57"/>
        <v/>
      </c>
      <c r="AE330" s="90" t="s">
        <v>4360</v>
      </c>
      <c r="AF330" s="40" t="s">
        <v>4361</v>
      </c>
      <c r="AG330" s="40" t="str">
        <f t="shared" si="58"/>
        <v>A679077</v>
      </c>
      <c r="AH330" s="40" t="s">
        <v>3929</v>
      </c>
    </row>
    <row r="331" spans="1:34">
      <c r="A331" s="50"/>
      <c r="B331" s="45" t="str">
        <f t="shared" si="50"/>
        <v/>
      </c>
      <c r="C331" s="50"/>
      <c r="D331" s="45" t="str">
        <f t="shared" si="51"/>
        <v/>
      </c>
      <c r="E331" s="82"/>
      <c r="F331" s="45" t="str">
        <f t="shared" si="52"/>
        <v/>
      </c>
      <c r="G331" s="45" t="str">
        <f t="shared" si="53"/>
        <v/>
      </c>
      <c r="H331" s="81"/>
      <c r="I331" s="81"/>
      <c r="J331" s="81"/>
      <c r="K331" s="93"/>
      <c r="L331" s="92"/>
      <c r="M331" s="92"/>
      <c r="N331" s="93"/>
      <c r="O331" s="218"/>
      <c r="P331" s="49"/>
      <c r="Q331" s="246" t="str">
        <f>IF(C331="","",'OPĆI DIO'!$C$1)</f>
        <v/>
      </c>
      <c r="R331" s="40" t="str">
        <f t="shared" si="54"/>
        <v/>
      </c>
      <c r="S331" s="40" t="str">
        <f t="shared" si="55"/>
        <v/>
      </c>
      <c r="T331" s="40" t="str">
        <f t="shared" si="56"/>
        <v/>
      </c>
      <c r="U331" s="40" t="str">
        <f t="shared" si="57"/>
        <v/>
      </c>
      <c r="AE331" s="90" t="s">
        <v>4362</v>
      </c>
      <c r="AF331" s="40" t="s">
        <v>4363</v>
      </c>
      <c r="AG331" s="40" t="str">
        <f t="shared" si="58"/>
        <v>A679077</v>
      </c>
      <c r="AH331" s="40" t="s">
        <v>3929</v>
      </c>
    </row>
    <row r="332" spans="1:34">
      <c r="A332" s="50"/>
      <c r="B332" s="45" t="str">
        <f t="shared" si="50"/>
        <v/>
      </c>
      <c r="C332" s="50"/>
      <c r="D332" s="45" t="str">
        <f t="shared" si="51"/>
        <v/>
      </c>
      <c r="E332" s="82"/>
      <c r="F332" s="45" t="str">
        <f t="shared" si="52"/>
        <v/>
      </c>
      <c r="G332" s="45" t="str">
        <f t="shared" si="53"/>
        <v/>
      </c>
      <c r="H332" s="81"/>
      <c r="I332" s="81"/>
      <c r="J332" s="81"/>
      <c r="K332" s="93"/>
      <c r="L332" s="92"/>
      <c r="M332" s="92"/>
      <c r="N332" s="93"/>
      <c r="O332" s="218"/>
      <c r="P332" s="49"/>
      <c r="Q332" s="246" t="str">
        <f>IF(C332="","",'OPĆI DIO'!$C$1)</f>
        <v/>
      </c>
      <c r="R332" s="40" t="str">
        <f t="shared" si="54"/>
        <v/>
      </c>
      <c r="S332" s="40" t="str">
        <f t="shared" si="55"/>
        <v/>
      </c>
      <c r="T332" s="40" t="str">
        <f t="shared" si="56"/>
        <v/>
      </c>
      <c r="U332" s="40" t="str">
        <f t="shared" si="57"/>
        <v/>
      </c>
      <c r="AE332" s="90" t="s">
        <v>4364</v>
      </c>
      <c r="AF332" s="40" t="s">
        <v>4365</v>
      </c>
      <c r="AG332" s="40" t="str">
        <f t="shared" si="58"/>
        <v>A679077</v>
      </c>
      <c r="AH332" s="40" t="s">
        <v>3929</v>
      </c>
    </row>
    <row r="333" spans="1:34">
      <c r="A333" s="50"/>
      <c r="B333" s="45" t="str">
        <f t="shared" si="50"/>
        <v/>
      </c>
      <c r="C333" s="50"/>
      <c r="D333" s="45" t="str">
        <f t="shared" si="51"/>
        <v/>
      </c>
      <c r="E333" s="82"/>
      <c r="F333" s="45" t="str">
        <f t="shared" si="52"/>
        <v/>
      </c>
      <c r="G333" s="45" t="str">
        <f t="shared" si="53"/>
        <v/>
      </c>
      <c r="H333" s="81"/>
      <c r="I333" s="81"/>
      <c r="J333" s="81"/>
      <c r="K333" s="93"/>
      <c r="L333" s="92"/>
      <c r="M333" s="92"/>
      <c r="N333" s="93"/>
      <c r="O333" s="218"/>
      <c r="P333" s="49"/>
      <c r="Q333" s="246" t="str">
        <f>IF(C333="","",'OPĆI DIO'!$C$1)</f>
        <v/>
      </c>
      <c r="R333" s="40" t="str">
        <f t="shared" si="54"/>
        <v/>
      </c>
      <c r="S333" s="40" t="str">
        <f t="shared" si="55"/>
        <v/>
      </c>
      <c r="T333" s="40" t="str">
        <f t="shared" si="56"/>
        <v/>
      </c>
      <c r="U333" s="40" t="str">
        <f t="shared" si="57"/>
        <v/>
      </c>
      <c r="AE333" s="90" t="s">
        <v>4366</v>
      </c>
      <c r="AF333" s="40" t="s">
        <v>4367</v>
      </c>
      <c r="AG333" s="40" t="str">
        <f t="shared" si="58"/>
        <v>A679077</v>
      </c>
      <c r="AH333" s="40" t="s">
        <v>3929</v>
      </c>
    </row>
    <row r="334" spans="1:34">
      <c r="A334" s="50"/>
      <c r="B334" s="45" t="str">
        <f t="shared" si="50"/>
        <v/>
      </c>
      <c r="C334" s="50"/>
      <c r="D334" s="45" t="str">
        <f t="shared" si="51"/>
        <v/>
      </c>
      <c r="E334" s="82"/>
      <c r="F334" s="45" t="str">
        <f t="shared" si="52"/>
        <v/>
      </c>
      <c r="G334" s="45" t="str">
        <f t="shared" si="53"/>
        <v/>
      </c>
      <c r="H334" s="81"/>
      <c r="I334" s="81"/>
      <c r="J334" s="81"/>
      <c r="K334" s="93"/>
      <c r="L334" s="92"/>
      <c r="M334" s="92"/>
      <c r="N334" s="93"/>
      <c r="O334" s="218"/>
      <c r="P334" s="49"/>
      <c r="Q334" s="246" t="str">
        <f>IF(C334="","",'OPĆI DIO'!$C$1)</f>
        <v/>
      </c>
      <c r="R334" s="40" t="str">
        <f t="shared" si="54"/>
        <v/>
      </c>
      <c r="S334" s="40" t="str">
        <f t="shared" si="55"/>
        <v/>
      </c>
      <c r="T334" s="40" t="str">
        <f t="shared" si="56"/>
        <v/>
      </c>
      <c r="U334" s="40" t="str">
        <f t="shared" si="57"/>
        <v/>
      </c>
      <c r="AE334" s="90" t="s">
        <v>4368</v>
      </c>
      <c r="AF334" s="40" t="s">
        <v>4369</v>
      </c>
      <c r="AG334" s="40" t="str">
        <f t="shared" si="58"/>
        <v>A679077</v>
      </c>
      <c r="AH334" s="40" t="s">
        <v>3929</v>
      </c>
    </row>
    <row r="335" spans="1:34">
      <c r="A335" s="50"/>
      <c r="B335" s="45" t="str">
        <f t="shared" si="50"/>
        <v/>
      </c>
      <c r="C335" s="50"/>
      <c r="D335" s="45" t="str">
        <f t="shared" si="51"/>
        <v/>
      </c>
      <c r="E335" s="82"/>
      <c r="F335" s="45" t="str">
        <f t="shared" si="52"/>
        <v/>
      </c>
      <c r="G335" s="45" t="str">
        <f t="shared" si="53"/>
        <v/>
      </c>
      <c r="H335" s="81"/>
      <c r="I335" s="81"/>
      <c r="J335" s="81"/>
      <c r="K335" s="93"/>
      <c r="L335" s="92"/>
      <c r="M335" s="92"/>
      <c r="N335" s="93"/>
      <c r="O335" s="218"/>
      <c r="P335" s="49"/>
      <c r="Q335" s="246" t="str">
        <f>IF(C335="","",'OPĆI DIO'!$C$1)</f>
        <v/>
      </c>
      <c r="R335" s="40" t="str">
        <f t="shared" si="54"/>
        <v/>
      </c>
      <c r="S335" s="40" t="str">
        <f t="shared" si="55"/>
        <v/>
      </c>
      <c r="T335" s="40" t="str">
        <f t="shared" si="56"/>
        <v/>
      </c>
      <c r="U335" s="40" t="str">
        <f t="shared" si="57"/>
        <v/>
      </c>
      <c r="AE335" s="90" t="s">
        <v>4370</v>
      </c>
      <c r="AF335" s="40" t="s">
        <v>4371</v>
      </c>
      <c r="AG335" s="40" t="str">
        <f t="shared" si="58"/>
        <v>A679077</v>
      </c>
      <c r="AH335" s="40" t="s">
        <v>3929</v>
      </c>
    </row>
    <row r="336" spans="1:34">
      <c r="A336" s="50"/>
      <c r="B336" s="45" t="str">
        <f t="shared" si="50"/>
        <v/>
      </c>
      <c r="C336" s="50"/>
      <c r="D336" s="45" t="str">
        <f t="shared" si="51"/>
        <v/>
      </c>
      <c r="E336" s="82"/>
      <c r="F336" s="45" t="str">
        <f t="shared" si="52"/>
        <v/>
      </c>
      <c r="G336" s="45" t="str">
        <f t="shared" si="53"/>
        <v/>
      </c>
      <c r="H336" s="81"/>
      <c r="I336" s="81"/>
      <c r="J336" s="81"/>
      <c r="K336" s="93"/>
      <c r="L336" s="92"/>
      <c r="M336" s="92"/>
      <c r="N336" s="93"/>
      <c r="O336" s="218"/>
      <c r="P336" s="49"/>
      <c r="Q336" s="246" t="str">
        <f>IF(C336="","",'OPĆI DIO'!$C$1)</f>
        <v/>
      </c>
      <c r="R336" s="40" t="str">
        <f t="shared" si="54"/>
        <v/>
      </c>
      <c r="S336" s="40" t="str">
        <f t="shared" si="55"/>
        <v/>
      </c>
      <c r="T336" s="40" t="str">
        <f t="shared" si="56"/>
        <v/>
      </c>
      <c r="U336" s="40" t="str">
        <f t="shared" si="57"/>
        <v/>
      </c>
      <c r="AE336" s="90" t="s">
        <v>4372</v>
      </c>
      <c r="AF336" s="40" t="s">
        <v>4373</v>
      </c>
      <c r="AG336" s="40" t="str">
        <f t="shared" si="58"/>
        <v>A679077</v>
      </c>
      <c r="AH336" s="40" t="s">
        <v>3929</v>
      </c>
    </row>
    <row r="337" spans="1:34">
      <c r="A337" s="50"/>
      <c r="B337" s="45" t="str">
        <f t="shared" si="50"/>
        <v/>
      </c>
      <c r="C337" s="50"/>
      <c r="D337" s="45" t="str">
        <f t="shared" si="51"/>
        <v/>
      </c>
      <c r="E337" s="82"/>
      <c r="F337" s="45" t="str">
        <f t="shared" si="52"/>
        <v/>
      </c>
      <c r="G337" s="45" t="str">
        <f t="shared" si="53"/>
        <v/>
      </c>
      <c r="H337" s="81"/>
      <c r="I337" s="81"/>
      <c r="J337" s="81"/>
      <c r="K337" s="93"/>
      <c r="L337" s="92"/>
      <c r="M337" s="92"/>
      <c r="N337" s="93"/>
      <c r="O337" s="218"/>
      <c r="P337" s="49"/>
      <c r="Q337" s="246" t="str">
        <f>IF(C337="","",'OPĆI DIO'!$C$1)</f>
        <v/>
      </c>
      <c r="R337" s="40" t="str">
        <f t="shared" si="54"/>
        <v/>
      </c>
      <c r="S337" s="40" t="str">
        <f t="shared" si="55"/>
        <v/>
      </c>
      <c r="T337" s="40" t="str">
        <f t="shared" si="56"/>
        <v/>
      </c>
      <c r="U337" s="40" t="str">
        <f t="shared" si="57"/>
        <v/>
      </c>
      <c r="AE337" s="90" t="s">
        <v>721</v>
      </c>
      <c r="AF337" s="40" t="s">
        <v>722</v>
      </c>
      <c r="AG337" s="40" t="str">
        <f t="shared" si="58"/>
        <v>A679078</v>
      </c>
      <c r="AH337" s="40" t="s">
        <v>3929</v>
      </c>
    </row>
    <row r="338" spans="1:34">
      <c r="A338" s="50"/>
      <c r="B338" s="45" t="str">
        <f t="shared" si="50"/>
        <v/>
      </c>
      <c r="C338" s="50"/>
      <c r="D338" s="45" t="str">
        <f t="shared" si="51"/>
        <v/>
      </c>
      <c r="E338" s="82"/>
      <c r="F338" s="45" t="str">
        <f t="shared" si="52"/>
        <v/>
      </c>
      <c r="G338" s="45" t="str">
        <f t="shared" si="53"/>
        <v/>
      </c>
      <c r="H338" s="81"/>
      <c r="I338" s="81"/>
      <c r="J338" s="81"/>
      <c r="K338" s="93"/>
      <c r="L338" s="92"/>
      <c r="M338" s="92"/>
      <c r="N338" s="93"/>
      <c r="O338" s="218"/>
      <c r="P338" s="49"/>
      <c r="Q338" s="246" t="str">
        <f>IF(C338="","",'OPĆI DIO'!$C$1)</f>
        <v/>
      </c>
      <c r="R338" s="40" t="str">
        <f t="shared" si="54"/>
        <v/>
      </c>
      <c r="S338" s="40" t="str">
        <f t="shared" si="55"/>
        <v/>
      </c>
      <c r="T338" s="40" t="str">
        <f t="shared" si="56"/>
        <v/>
      </c>
      <c r="U338" s="40" t="str">
        <f t="shared" si="57"/>
        <v/>
      </c>
      <c r="AE338" s="90" t="s">
        <v>723</v>
      </c>
      <c r="AF338" s="40" t="s">
        <v>724</v>
      </c>
      <c r="AG338" s="40" t="str">
        <f t="shared" si="58"/>
        <v>A679078</v>
      </c>
      <c r="AH338" s="40" t="s">
        <v>3929</v>
      </c>
    </row>
    <row r="339" spans="1:34">
      <c r="A339" s="50"/>
      <c r="B339" s="45" t="str">
        <f t="shared" si="50"/>
        <v/>
      </c>
      <c r="C339" s="50"/>
      <c r="D339" s="45" t="str">
        <f t="shared" si="51"/>
        <v/>
      </c>
      <c r="E339" s="82"/>
      <c r="F339" s="45" t="str">
        <f t="shared" si="52"/>
        <v/>
      </c>
      <c r="G339" s="45" t="str">
        <f t="shared" si="53"/>
        <v/>
      </c>
      <c r="H339" s="81"/>
      <c r="I339" s="81"/>
      <c r="J339" s="81"/>
      <c r="K339" s="93"/>
      <c r="L339" s="92"/>
      <c r="M339" s="92"/>
      <c r="N339" s="93"/>
      <c r="O339" s="218"/>
      <c r="P339" s="49"/>
      <c r="Q339" s="246" t="str">
        <f>IF(C339="","",'OPĆI DIO'!$C$1)</f>
        <v/>
      </c>
      <c r="R339" s="40" t="str">
        <f t="shared" si="54"/>
        <v/>
      </c>
      <c r="S339" s="40" t="str">
        <f t="shared" si="55"/>
        <v/>
      </c>
      <c r="T339" s="40" t="str">
        <f t="shared" si="56"/>
        <v/>
      </c>
      <c r="U339" s="40" t="str">
        <f t="shared" si="57"/>
        <v/>
      </c>
      <c r="AE339" s="90" t="s">
        <v>725</v>
      </c>
      <c r="AF339" s="40" t="s">
        <v>726</v>
      </c>
      <c r="AG339" s="40" t="str">
        <f t="shared" si="58"/>
        <v>A679078</v>
      </c>
      <c r="AH339" s="40" t="s">
        <v>3929</v>
      </c>
    </row>
    <row r="340" spans="1:34">
      <c r="A340" s="50"/>
      <c r="B340" s="45" t="str">
        <f t="shared" si="50"/>
        <v/>
      </c>
      <c r="C340" s="50"/>
      <c r="D340" s="45" t="str">
        <f t="shared" si="51"/>
        <v/>
      </c>
      <c r="E340" s="82"/>
      <c r="F340" s="45" t="str">
        <f t="shared" si="52"/>
        <v/>
      </c>
      <c r="G340" s="45" t="str">
        <f t="shared" si="53"/>
        <v/>
      </c>
      <c r="H340" s="81"/>
      <c r="I340" s="81"/>
      <c r="J340" s="81"/>
      <c r="K340" s="93"/>
      <c r="L340" s="92"/>
      <c r="M340" s="92"/>
      <c r="N340" s="93"/>
      <c r="O340" s="218"/>
      <c r="P340" s="49"/>
      <c r="Q340" s="246" t="str">
        <f>IF(C340="","",'OPĆI DIO'!$C$1)</f>
        <v/>
      </c>
      <c r="R340" s="40" t="str">
        <f t="shared" si="54"/>
        <v/>
      </c>
      <c r="S340" s="40" t="str">
        <f t="shared" si="55"/>
        <v/>
      </c>
      <c r="T340" s="40" t="str">
        <f t="shared" si="56"/>
        <v/>
      </c>
      <c r="U340" s="40" t="str">
        <f t="shared" si="57"/>
        <v/>
      </c>
      <c r="AE340" s="90" t="s">
        <v>727</v>
      </c>
      <c r="AF340" s="40" t="s">
        <v>728</v>
      </c>
      <c r="AG340" s="40" t="str">
        <f t="shared" si="58"/>
        <v>A679078</v>
      </c>
      <c r="AH340" s="40" t="s">
        <v>3929</v>
      </c>
    </row>
    <row r="341" spans="1:34">
      <c r="A341" s="50"/>
      <c r="B341" s="45" t="str">
        <f t="shared" si="50"/>
        <v/>
      </c>
      <c r="C341" s="50"/>
      <c r="D341" s="45" t="str">
        <f t="shared" si="51"/>
        <v/>
      </c>
      <c r="E341" s="82"/>
      <c r="F341" s="45" t="str">
        <f t="shared" si="52"/>
        <v/>
      </c>
      <c r="G341" s="45" t="str">
        <f t="shared" si="53"/>
        <v/>
      </c>
      <c r="H341" s="81"/>
      <c r="I341" s="81"/>
      <c r="J341" s="81"/>
      <c r="K341" s="93"/>
      <c r="L341" s="92"/>
      <c r="M341" s="92"/>
      <c r="N341" s="93"/>
      <c r="O341" s="218"/>
      <c r="P341" s="49"/>
      <c r="Q341" s="246" t="str">
        <f>IF(C341="","",'OPĆI DIO'!$C$1)</f>
        <v/>
      </c>
      <c r="R341" s="40" t="str">
        <f t="shared" si="54"/>
        <v/>
      </c>
      <c r="S341" s="40" t="str">
        <f t="shared" si="55"/>
        <v/>
      </c>
      <c r="T341" s="40" t="str">
        <f t="shared" si="56"/>
        <v/>
      </c>
      <c r="U341" s="40" t="str">
        <f t="shared" si="57"/>
        <v/>
      </c>
      <c r="AE341" s="90" t="s">
        <v>4374</v>
      </c>
      <c r="AF341" s="40" t="s">
        <v>4375</v>
      </c>
      <c r="AG341" s="40" t="str">
        <f t="shared" si="58"/>
        <v>A679078</v>
      </c>
      <c r="AH341" s="40" t="s">
        <v>3929</v>
      </c>
    </row>
    <row r="342" spans="1:34">
      <c r="A342" s="50"/>
      <c r="B342" s="45" t="str">
        <f t="shared" si="50"/>
        <v/>
      </c>
      <c r="C342" s="50"/>
      <c r="D342" s="45" t="str">
        <f t="shared" si="51"/>
        <v/>
      </c>
      <c r="E342" s="82"/>
      <c r="F342" s="45" t="str">
        <f t="shared" si="52"/>
        <v/>
      </c>
      <c r="G342" s="45" t="str">
        <f t="shared" si="53"/>
        <v/>
      </c>
      <c r="H342" s="81"/>
      <c r="I342" s="81"/>
      <c r="J342" s="81"/>
      <c r="K342" s="93"/>
      <c r="L342" s="92"/>
      <c r="M342" s="92"/>
      <c r="N342" s="93"/>
      <c r="O342" s="218"/>
      <c r="P342" s="49"/>
      <c r="Q342" s="246" t="str">
        <f>IF(C342="","",'OPĆI DIO'!$C$1)</f>
        <v/>
      </c>
      <c r="R342" s="40" t="str">
        <f t="shared" si="54"/>
        <v/>
      </c>
      <c r="S342" s="40" t="str">
        <f t="shared" si="55"/>
        <v/>
      </c>
      <c r="T342" s="40" t="str">
        <f t="shared" si="56"/>
        <v/>
      </c>
      <c r="U342" s="40" t="str">
        <f t="shared" si="57"/>
        <v/>
      </c>
      <c r="AE342" s="90" t="s">
        <v>729</v>
      </c>
      <c r="AF342" s="40" t="s">
        <v>730</v>
      </c>
      <c r="AG342" s="40" t="str">
        <f t="shared" si="58"/>
        <v>A679078</v>
      </c>
      <c r="AH342" s="40" t="s">
        <v>3929</v>
      </c>
    </row>
    <row r="343" spans="1:34">
      <c r="A343" s="50"/>
      <c r="B343" s="45" t="str">
        <f t="shared" si="50"/>
        <v/>
      </c>
      <c r="C343" s="50"/>
      <c r="D343" s="45" t="str">
        <f t="shared" si="51"/>
        <v/>
      </c>
      <c r="E343" s="82"/>
      <c r="F343" s="45" t="str">
        <f t="shared" si="52"/>
        <v/>
      </c>
      <c r="G343" s="45" t="str">
        <f t="shared" si="53"/>
        <v/>
      </c>
      <c r="H343" s="81"/>
      <c r="I343" s="81"/>
      <c r="J343" s="81"/>
      <c r="K343" s="93"/>
      <c r="L343" s="92"/>
      <c r="M343" s="92"/>
      <c r="N343" s="93"/>
      <c r="O343" s="218"/>
      <c r="P343" s="49"/>
      <c r="Q343" s="246" t="str">
        <f>IF(C343="","",'OPĆI DIO'!$C$1)</f>
        <v/>
      </c>
      <c r="R343" s="40" t="str">
        <f t="shared" si="54"/>
        <v/>
      </c>
      <c r="S343" s="40" t="str">
        <f t="shared" si="55"/>
        <v/>
      </c>
      <c r="T343" s="40" t="str">
        <f t="shared" si="56"/>
        <v/>
      </c>
      <c r="U343" s="40" t="str">
        <f t="shared" si="57"/>
        <v/>
      </c>
      <c r="AE343" s="90" t="s">
        <v>731</v>
      </c>
      <c r="AF343" s="40" t="s">
        <v>732</v>
      </c>
      <c r="AG343" s="40" t="str">
        <f t="shared" si="58"/>
        <v>A679078</v>
      </c>
      <c r="AH343" s="40" t="s">
        <v>3929</v>
      </c>
    </row>
    <row r="344" spans="1:34">
      <c r="A344" s="50"/>
      <c r="B344" s="45" t="str">
        <f t="shared" si="50"/>
        <v/>
      </c>
      <c r="C344" s="50"/>
      <c r="D344" s="45" t="str">
        <f t="shared" si="51"/>
        <v/>
      </c>
      <c r="E344" s="82"/>
      <c r="F344" s="45" t="str">
        <f t="shared" si="52"/>
        <v/>
      </c>
      <c r="G344" s="45" t="str">
        <f t="shared" si="53"/>
        <v/>
      </c>
      <c r="H344" s="81"/>
      <c r="I344" s="81"/>
      <c r="J344" s="81"/>
      <c r="K344" s="93"/>
      <c r="L344" s="92"/>
      <c r="M344" s="92"/>
      <c r="N344" s="93"/>
      <c r="O344" s="218"/>
      <c r="P344" s="49"/>
      <c r="Q344" s="246" t="str">
        <f>IF(C344="","",'OPĆI DIO'!$C$1)</f>
        <v/>
      </c>
      <c r="R344" s="40" t="str">
        <f t="shared" si="54"/>
        <v/>
      </c>
      <c r="S344" s="40" t="str">
        <f t="shared" si="55"/>
        <v/>
      </c>
      <c r="T344" s="40" t="str">
        <f t="shared" si="56"/>
        <v/>
      </c>
      <c r="U344" s="40" t="str">
        <f t="shared" si="57"/>
        <v/>
      </c>
      <c r="AE344" s="90" t="s">
        <v>4376</v>
      </c>
      <c r="AF344" s="40" t="s">
        <v>4377</v>
      </c>
      <c r="AG344" s="40" t="str">
        <f t="shared" si="58"/>
        <v>A679078</v>
      </c>
      <c r="AH344" s="40" t="s">
        <v>3929</v>
      </c>
    </row>
    <row r="345" spans="1:34">
      <c r="A345" s="50"/>
      <c r="B345" s="45" t="str">
        <f t="shared" si="50"/>
        <v/>
      </c>
      <c r="C345" s="50"/>
      <c r="D345" s="45" t="str">
        <f t="shared" si="51"/>
        <v/>
      </c>
      <c r="E345" s="82"/>
      <c r="F345" s="45" t="str">
        <f t="shared" si="52"/>
        <v/>
      </c>
      <c r="G345" s="45" t="str">
        <f t="shared" si="53"/>
        <v/>
      </c>
      <c r="H345" s="81"/>
      <c r="I345" s="81"/>
      <c r="J345" s="81"/>
      <c r="K345" s="93"/>
      <c r="L345" s="92"/>
      <c r="M345" s="92"/>
      <c r="N345" s="93"/>
      <c r="O345" s="218"/>
      <c r="P345" s="49"/>
      <c r="Q345" s="246" t="str">
        <f>IF(C345="","",'OPĆI DIO'!$C$1)</f>
        <v/>
      </c>
      <c r="R345" s="40" t="str">
        <f t="shared" si="54"/>
        <v/>
      </c>
      <c r="S345" s="40" t="str">
        <f t="shared" si="55"/>
        <v/>
      </c>
      <c r="T345" s="40" t="str">
        <f t="shared" si="56"/>
        <v/>
      </c>
      <c r="U345" s="40" t="str">
        <f t="shared" si="57"/>
        <v/>
      </c>
      <c r="AE345" s="90" t="s">
        <v>4378</v>
      </c>
      <c r="AF345" s="40" t="s">
        <v>4379</v>
      </c>
      <c r="AG345" s="40" t="str">
        <f t="shared" si="58"/>
        <v>A679078</v>
      </c>
      <c r="AH345" s="40" t="s">
        <v>3929</v>
      </c>
    </row>
    <row r="346" spans="1:34">
      <c r="A346" s="50"/>
      <c r="B346" s="45" t="str">
        <f t="shared" si="50"/>
        <v/>
      </c>
      <c r="C346" s="50"/>
      <c r="D346" s="45" t="str">
        <f t="shared" si="51"/>
        <v/>
      </c>
      <c r="E346" s="82"/>
      <c r="F346" s="45" t="str">
        <f t="shared" si="52"/>
        <v/>
      </c>
      <c r="G346" s="45" t="str">
        <f t="shared" si="53"/>
        <v/>
      </c>
      <c r="H346" s="81"/>
      <c r="I346" s="81"/>
      <c r="J346" s="81"/>
      <c r="K346" s="93"/>
      <c r="L346" s="92"/>
      <c r="M346" s="92"/>
      <c r="N346" s="93"/>
      <c r="O346" s="218"/>
      <c r="P346" s="49"/>
      <c r="Q346" s="246" t="str">
        <f>IF(C346="","",'OPĆI DIO'!$C$1)</f>
        <v/>
      </c>
      <c r="R346" s="40" t="str">
        <f t="shared" si="54"/>
        <v/>
      </c>
      <c r="S346" s="40" t="str">
        <f t="shared" si="55"/>
        <v/>
      </c>
      <c r="T346" s="40" t="str">
        <f t="shared" si="56"/>
        <v/>
      </c>
      <c r="U346" s="40" t="str">
        <f t="shared" si="57"/>
        <v/>
      </c>
      <c r="AE346" s="90" t="s">
        <v>733</v>
      </c>
      <c r="AF346" s="40" t="s">
        <v>734</v>
      </c>
      <c r="AG346" s="40" t="str">
        <f t="shared" si="58"/>
        <v>A679078</v>
      </c>
      <c r="AH346" s="40" t="s">
        <v>3929</v>
      </c>
    </row>
    <row r="347" spans="1:34">
      <c r="A347" s="50"/>
      <c r="B347" s="45" t="str">
        <f t="shared" si="50"/>
        <v/>
      </c>
      <c r="C347" s="50"/>
      <c r="D347" s="45" t="str">
        <f t="shared" si="51"/>
        <v/>
      </c>
      <c r="E347" s="82"/>
      <c r="F347" s="45" t="str">
        <f t="shared" si="52"/>
        <v/>
      </c>
      <c r="G347" s="45" t="str">
        <f t="shared" si="53"/>
        <v/>
      </c>
      <c r="H347" s="81"/>
      <c r="I347" s="81"/>
      <c r="J347" s="81"/>
      <c r="K347" s="93"/>
      <c r="L347" s="92"/>
      <c r="M347" s="92"/>
      <c r="N347" s="93"/>
      <c r="O347" s="218"/>
      <c r="P347" s="49"/>
      <c r="Q347" s="246" t="str">
        <f>IF(C347="","",'OPĆI DIO'!$C$1)</f>
        <v/>
      </c>
      <c r="R347" s="40" t="str">
        <f t="shared" si="54"/>
        <v/>
      </c>
      <c r="S347" s="40" t="str">
        <f t="shared" si="55"/>
        <v/>
      </c>
      <c r="T347" s="40" t="str">
        <f t="shared" si="56"/>
        <v/>
      </c>
      <c r="U347" s="40" t="str">
        <f t="shared" si="57"/>
        <v/>
      </c>
      <c r="AE347" s="90" t="s">
        <v>1101</v>
      </c>
      <c r="AF347" s="40" t="s">
        <v>1102</v>
      </c>
      <c r="AG347" s="40" t="str">
        <f t="shared" si="58"/>
        <v>A679078</v>
      </c>
      <c r="AH347" s="40" t="s">
        <v>3929</v>
      </c>
    </row>
    <row r="348" spans="1:34">
      <c r="A348" s="50"/>
      <c r="B348" s="45" t="str">
        <f t="shared" si="50"/>
        <v/>
      </c>
      <c r="C348" s="50"/>
      <c r="D348" s="45" t="str">
        <f t="shared" si="51"/>
        <v/>
      </c>
      <c r="E348" s="82"/>
      <c r="F348" s="45" t="str">
        <f t="shared" si="52"/>
        <v/>
      </c>
      <c r="G348" s="45" t="str">
        <f t="shared" si="53"/>
        <v/>
      </c>
      <c r="H348" s="81"/>
      <c r="I348" s="81"/>
      <c r="J348" s="81"/>
      <c r="K348" s="93"/>
      <c r="L348" s="92"/>
      <c r="M348" s="92"/>
      <c r="N348" s="93"/>
      <c r="O348" s="218"/>
      <c r="P348" s="49"/>
      <c r="Q348" s="246" t="str">
        <f>IF(C348="","",'OPĆI DIO'!$C$1)</f>
        <v/>
      </c>
      <c r="R348" s="40" t="str">
        <f t="shared" si="54"/>
        <v/>
      </c>
      <c r="S348" s="40" t="str">
        <f t="shared" si="55"/>
        <v/>
      </c>
      <c r="T348" s="40" t="str">
        <f t="shared" si="56"/>
        <v/>
      </c>
      <c r="U348" s="40" t="str">
        <f t="shared" si="57"/>
        <v/>
      </c>
      <c r="AE348" s="90" t="s">
        <v>1103</v>
      </c>
      <c r="AF348" s="40" t="s">
        <v>1104</v>
      </c>
      <c r="AG348" s="40" t="str">
        <f t="shared" si="58"/>
        <v>A679078</v>
      </c>
      <c r="AH348" s="40" t="s">
        <v>3929</v>
      </c>
    </row>
    <row r="349" spans="1:34">
      <c r="A349" s="50"/>
      <c r="B349" s="45" t="str">
        <f t="shared" si="50"/>
        <v/>
      </c>
      <c r="C349" s="50"/>
      <c r="D349" s="45" t="str">
        <f t="shared" si="51"/>
        <v/>
      </c>
      <c r="E349" s="82"/>
      <c r="F349" s="45" t="str">
        <f t="shared" si="52"/>
        <v/>
      </c>
      <c r="G349" s="45" t="str">
        <f t="shared" si="53"/>
        <v/>
      </c>
      <c r="H349" s="81"/>
      <c r="I349" s="81"/>
      <c r="J349" s="81"/>
      <c r="K349" s="93"/>
      <c r="L349" s="92"/>
      <c r="M349" s="92"/>
      <c r="N349" s="93"/>
      <c r="O349" s="218"/>
      <c r="P349" s="49"/>
      <c r="Q349" s="246" t="str">
        <f>IF(C349="","",'OPĆI DIO'!$C$1)</f>
        <v/>
      </c>
      <c r="R349" s="40" t="str">
        <f t="shared" si="54"/>
        <v/>
      </c>
      <c r="S349" s="40" t="str">
        <f t="shared" si="55"/>
        <v/>
      </c>
      <c r="T349" s="40" t="str">
        <f t="shared" si="56"/>
        <v/>
      </c>
      <c r="U349" s="40" t="str">
        <f t="shared" si="57"/>
        <v/>
      </c>
      <c r="AE349" s="90" t="s">
        <v>1105</v>
      </c>
      <c r="AF349" s="40" t="s">
        <v>1106</v>
      </c>
      <c r="AG349" s="40" t="str">
        <f t="shared" si="58"/>
        <v>A679078</v>
      </c>
      <c r="AH349" s="40" t="s">
        <v>3929</v>
      </c>
    </row>
    <row r="350" spans="1:34">
      <c r="A350" s="50"/>
      <c r="B350" s="45" t="str">
        <f t="shared" si="50"/>
        <v/>
      </c>
      <c r="C350" s="50"/>
      <c r="D350" s="45" t="str">
        <f t="shared" si="51"/>
        <v/>
      </c>
      <c r="E350" s="82"/>
      <c r="F350" s="45" t="str">
        <f t="shared" si="52"/>
        <v/>
      </c>
      <c r="G350" s="45" t="str">
        <f t="shared" si="53"/>
        <v/>
      </c>
      <c r="H350" s="81"/>
      <c r="I350" s="81"/>
      <c r="J350" s="81"/>
      <c r="K350" s="93"/>
      <c r="L350" s="92"/>
      <c r="M350" s="92"/>
      <c r="N350" s="93"/>
      <c r="O350" s="218"/>
      <c r="P350" s="49"/>
      <c r="Q350" s="246" t="str">
        <f>IF(C350="","",'OPĆI DIO'!$C$1)</f>
        <v/>
      </c>
      <c r="R350" s="40" t="str">
        <f t="shared" si="54"/>
        <v/>
      </c>
      <c r="S350" s="40" t="str">
        <f t="shared" si="55"/>
        <v/>
      </c>
      <c r="T350" s="40" t="str">
        <f t="shared" si="56"/>
        <v/>
      </c>
      <c r="U350" s="40" t="str">
        <f t="shared" si="57"/>
        <v/>
      </c>
      <c r="AE350" s="90" t="s">
        <v>1107</v>
      </c>
      <c r="AF350" s="40" t="s">
        <v>1108</v>
      </c>
      <c r="AG350" s="40" t="str">
        <f t="shared" si="58"/>
        <v>A679078</v>
      </c>
      <c r="AH350" s="40" t="s">
        <v>3929</v>
      </c>
    </row>
    <row r="351" spans="1:34">
      <c r="A351" s="50"/>
      <c r="B351" s="45" t="str">
        <f t="shared" si="50"/>
        <v/>
      </c>
      <c r="C351" s="50"/>
      <c r="D351" s="45" t="str">
        <f t="shared" si="51"/>
        <v/>
      </c>
      <c r="E351" s="82"/>
      <c r="F351" s="45" t="str">
        <f t="shared" si="52"/>
        <v/>
      </c>
      <c r="G351" s="45" t="str">
        <f t="shared" si="53"/>
        <v/>
      </c>
      <c r="H351" s="81"/>
      <c r="I351" s="81"/>
      <c r="J351" s="81"/>
      <c r="K351" s="93"/>
      <c r="L351" s="92"/>
      <c r="M351" s="92"/>
      <c r="N351" s="93"/>
      <c r="O351" s="218"/>
      <c r="P351" s="49"/>
      <c r="Q351" s="246" t="str">
        <f>IF(C351="","",'OPĆI DIO'!$C$1)</f>
        <v/>
      </c>
      <c r="R351" s="40" t="str">
        <f t="shared" si="54"/>
        <v/>
      </c>
      <c r="S351" s="40" t="str">
        <f t="shared" si="55"/>
        <v/>
      </c>
      <c r="T351" s="40" t="str">
        <f t="shared" si="56"/>
        <v/>
      </c>
      <c r="U351" s="40" t="str">
        <f t="shared" si="57"/>
        <v/>
      </c>
      <c r="AE351" s="90" t="s">
        <v>1109</v>
      </c>
      <c r="AF351" s="40" t="s">
        <v>1110</v>
      </c>
      <c r="AG351" s="40" t="str">
        <f t="shared" si="58"/>
        <v>A679078</v>
      </c>
      <c r="AH351" s="40" t="s">
        <v>3929</v>
      </c>
    </row>
    <row r="352" spans="1:34">
      <c r="A352" s="50"/>
      <c r="B352" s="45" t="str">
        <f t="shared" si="50"/>
        <v/>
      </c>
      <c r="C352" s="50"/>
      <c r="D352" s="45" t="str">
        <f t="shared" si="51"/>
        <v/>
      </c>
      <c r="E352" s="82"/>
      <c r="F352" s="45" t="str">
        <f t="shared" si="52"/>
        <v/>
      </c>
      <c r="G352" s="45" t="str">
        <f t="shared" si="53"/>
        <v/>
      </c>
      <c r="H352" s="81"/>
      <c r="I352" s="81"/>
      <c r="J352" s="81"/>
      <c r="K352" s="93"/>
      <c r="L352" s="92"/>
      <c r="M352" s="92"/>
      <c r="N352" s="93"/>
      <c r="O352" s="218"/>
      <c r="P352" s="49"/>
      <c r="Q352" s="246" t="str">
        <f>IF(C352="","",'OPĆI DIO'!$C$1)</f>
        <v/>
      </c>
      <c r="R352" s="40" t="str">
        <f t="shared" si="54"/>
        <v/>
      </c>
      <c r="S352" s="40" t="str">
        <f t="shared" si="55"/>
        <v/>
      </c>
      <c r="T352" s="40" t="str">
        <f t="shared" si="56"/>
        <v/>
      </c>
      <c r="U352" s="40" t="str">
        <f t="shared" si="57"/>
        <v/>
      </c>
      <c r="AE352" s="90" t="s">
        <v>1111</v>
      </c>
      <c r="AF352" s="40" t="s">
        <v>1112</v>
      </c>
      <c r="AG352" s="40" t="str">
        <f t="shared" si="58"/>
        <v>A679078</v>
      </c>
      <c r="AH352" s="40" t="s">
        <v>3929</v>
      </c>
    </row>
    <row r="353" spans="1:34">
      <c r="A353" s="50"/>
      <c r="B353" s="45" t="str">
        <f t="shared" si="50"/>
        <v/>
      </c>
      <c r="C353" s="50"/>
      <c r="D353" s="45" t="str">
        <f t="shared" si="51"/>
        <v/>
      </c>
      <c r="E353" s="82"/>
      <c r="F353" s="45" t="str">
        <f t="shared" si="52"/>
        <v/>
      </c>
      <c r="G353" s="45" t="str">
        <f t="shared" si="53"/>
        <v/>
      </c>
      <c r="H353" s="81"/>
      <c r="I353" s="81"/>
      <c r="J353" s="81"/>
      <c r="K353" s="93"/>
      <c r="L353" s="92"/>
      <c r="M353" s="92"/>
      <c r="N353" s="93"/>
      <c r="O353" s="218"/>
      <c r="P353" s="49"/>
      <c r="Q353" s="246" t="str">
        <f>IF(C353="","",'OPĆI DIO'!$C$1)</f>
        <v/>
      </c>
      <c r="R353" s="40" t="str">
        <f t="shared" si="54"/>
        <v/>
      </c>
      <c r="S353" s="40" t="str">
        <f t="shared" si="55"/>
        <v/>
      </c>
      <c r="T353" s="40" t="str">
        <f t="shared" si="56"/>
        <v/>
      </c>
      <c r="U353" s="40" t="str">
        <f t="shared" si="57"/>
        <v/>
      </c>
      <c r="AE353" s="90" t="s">
        <v>1113</v>
      </c>
      <c r="AF353" s="40" t="s">
        <v>1114</v>
      </c>
      <c r="AG353" s="40" t="str">
        <f t="shared" si="58"/>
        <v>A679078</v>
      </c>
      <c r="AH353" s="40" t="s">
        <v>3929</v>
      </c>
    </row>
    <row r="354" spans="1:34">
      <c r="A354" s="50"/>
      <c r="B354" s="45" t="str">
        <f t="shared" si="50"/>
        <v/>
      </c>
      <c r="C354" s="50"/>
      <c r="D354" s="45" t="str">
        <f t="shared" si="51"/>
        <v/>
      </c>
      <c r="E354" s="82"/>
      <c r="F354" s="45" t="str">
        <f t="shared" si="52"/>
        <v/>
      </c>
      <c r="G354" s="45" t="str">
        <f t="shared" si="53"/>
        <v/>
      </c>
      <c r="H354" s="81"/>
      <c r="I354" s="81"/>
      <c r="J354" s="81"/>
      <c r="K354" s="93"/>
      <c r="L354" s="92"/>
      <c r="M354" s="92"/>
      <c r="N354" s="93"/>
      <c r="O354" s="218"/>
      <c r="P354" s="49"/>
      <c r="Q354" s="246" t="str">
        <f>IF(C354="","",'OPĆI DIO'!$C$1)</f>
        <v/>
      </c>
      <c r="R354" s="40" t="str">
        <f t="shared" si="54"/>
        <v/>
      </c>
      <c r="S354" s="40" t="str">
        <f t="shared" si="55"/>
        <v/>
      </c>
      <c r="T354" s="40" t="str">
        <f t="shared" si="56"/>
        <v/>
      </c>
      <c r="U354" s="40" t="str">
        <f t="shared" si="57"/>
        <v/>
      </c>
      <c r="AE354" s="90" t="s">
        <v>1115</v>
      </c>
      <c r="AF354" s="40" t="s">
        <v>1116</v>
      </c>
      <c r="AG354" s="40" t="str">
        <f t="shared" si="58"/>
        <v>A679078</v>
      </c>
      <c r="AH354" s="40" t="s">
        <v>3929</v>
      </c>
    </row>
    <row r="355" spans="1:34">
      <c r="A355" s="50"/>
      <c r="B355" s="45" t="str">
        <f t="shared" si="50"/>
        <v/>
      </c>
      <c r="C355" s="50"/>
      <c r="D355" s="45" t="str">
        <f t="shared" si="51"/>
        <v/>
      </c>
      <c r="E355" s="82"/>
      <c r="F355" s="45" t="str">
        <f t="shared" si="52"/>
        <v/>
      </c>
      <c r="G355" s="45" t="str">
        <f t="shared" si="53"/>
        <v/>
      </c>
      <c r="H355" s="81"/>
      <c r="I355" s="81"/>
      <c r="J355" s="81"/>
      <c r="K355" s="93"/>
      <c r="L355" s="92"/>
      <c r="M355" s="92"/>
      <c r="N355" s="93"/>
      <c r="O355" s="218"/>
      <c r="P355" s="49"/>
      <c r="Q355" s="246" t="str">
        <f>IF(C355="","",'OPĆI DIO'!$C$1)</f>
        <v/>
      </c>
      <c r="R355" s="40" t="str">
        <f t="shared" si="54"/>
        <v/>
      </c>
      <c r="S355" s="40" t="str">
        <f t="shared" si="55"/>
        <v/>
      </c>
      <c r="T355" s="40" t="str">
        <f t="shared" si="56"/>
        <v/>
      </c>
      <c r="U355" s="40" t="str">
        <f t="shared" si="57"/>
        <v/>
      </c>
      <c r="AE355" s="90" t="s">
        <v>1117</v>
      </c>
      <c r="AF355" s="40" t="s">
        <v>1118</v>
      </c>
      <c r="AG355" s="40" t="str">
        <f t="shared" si="58"/>
        <v>A679078</v>
      </c>
      <c r="AH355" s="40" t="s">
        <v>3929</v>
      </c>
    </row>
    <row r="356" spans="1:34">
      <c r="A356" s="50"/>
      <c r="B356" s="45" t="str">
        <f t="shared" si="50"/>
        <v/>
      </c>
      <c r="C356" s="50"/>
      <c r="D356" s="45" t="str">
        <f t="shared" si="51"/>
        <v/>
      </c>
      <c r="E356" s="82"/>
      <c r="F356" s="45" t="str">
        <f t="shared" si="52"/>
        <v/>
      </c>
      <c r="G356" s="45" t="str">
        <f t="shared" si="53"/>
        <v/>
      </c>
      <c r="H356" s="81"/>
      <c r="I356" s="81"/>
      <c r="J356" s="81"/>
      <c r="K356" s="93"/>
      <c r="L356" s="92"/>
      <c r="M356" s="92"/>
      <c r="N356" s="93"/>
      <c r="O356" s="218"/>
      <c r="P356" s="49"/>
      <c r="Q356" s="246" t="str">
        <f>IF(C356="","",'OPĆI DIO'!$C$1)</f>
        <v/>
      </c>
      <c r="R356" s="40" t="str">
        <f t="shared" si="54"/>
        <v/>
      </c>
      <c r="S356" s="40" t="str">
        <f t="shared" si="55"/>
        <v/>
      </c>
      <c r="T356" s="40" t="str">
        <f t="shared" si="56"/>
        <v/>
      </c>
      <c r="U356" s="40" t="str">
        <f t="shared" si="57"/>
        <v/>
      </c>
      <c r="AE356" s="90" t="s">
        <v>1119</v>
      </c>
      <c r="AF356" s="40" t="s">
        <v>1120</v>
      </c>
      <c r="AG356" s="40" t="str">
        <f t="shared" si="58"/>
        <v>A679078</v>
      </c>
      <c r="AH356" s="40" t="s">
        <v>3929</v>
      </c>
    </row>
    <row r="357" spans="1:34">
      <c r="A357" s="50"/>
      <c r="B357" s="45" t="str">
        <f t="shared" si="50"/>
        <v/>
      </c>
      <c r="C357" s="50"/>
      <c r="D357" s="45" t="str">
        <f t="shared" si="51"/>
        <v/>
      </c>
      <c r="E357" s="82"/>
      <c r="F357" s="45" t="str">
        <f t="shared" si="52"/>
        <v/>
      </c>
      <c r="G357" s="45" t="str">
        <f t="shared" si="53"/>
        <v/>
      </c>
      <c r="H357" s="81"/>
      <c r="I357" s="81"/>
      <c r="J357" s="81"/>
      <c r="K357" s="93"/>
      <c r="L357" s="92"/>
      <c r="M357" s="92"/>
      <c r="N357" s="93"/>
      <c r="O357" s="218"/>
      <c r="P357" s="49"/>
      <c r="Q357" s="246" t="str">
        <f>IF(C357="","",'OPĆI DIO'!$C$1)</f>
        <v/>
      </c>
      <c r="R357" s="40" t="str">
        <f t="shared" si="54"/>
        <v/>
      </c>
      <c r="S357" s="40" t="str">
        <f t="shared" si="55"/>
        <v/>
      </c>
      <c r="T357" s="40" t="str">
        <f t="shared" si="56"/>
        <v/>
      </c>
      <c r="U357" s="40" t="str">
        <f t="shared" si="57"/>
        <v/>
      </c>
      <c r="AE357" s="90" t="s">
        <v>1121</v>
      </c>
      <c r="AF357" s="40" t="s">
        <v>1122</v>
      </c>
      <c r="AG357" s="40" t="str">
        <f t="shared" si="58"/>
        <v>A679078</v>
      </c>
      <c r="AH357" s="40" t="s">
        <v>3929</v>
      </c>
    </row>
    <row r="358" spans="1:34">
      <c r="A358" s="50"/>
      <c r="B358" s="45" t="str">
        <f t="shared" si="50"/>
        <v/>
      </c>
      <c r="C358" s="50"/>
      <c r="D358" s="45" t="str">
        <f t="shared" si="51"/>
        <v/>
      </c>
      <c r="E358" s="82"/>
      <c r="F358" s="45" t="str">
        <f t="shared" si="52"/>
        <v/>
      </c>
      <c r="G358" s="45" t="str">
        <f t="shared" si="53"/>
        <v/>
      </c>
      <c r="H358" s="81"/>
      <c r="I358" s="81"/>
      <c r="J358" s="81"/>
      <c r="K358" s="93"/>
      <c r="L358" s="92"/>
      <c r="M358" s="92"/>
      <c r="N358" s="93"/>
      <c r="O358" s="218"/>
      <c r="P358" s="49"/>
      <c r="Q358" s="246" t="str">
        <f>IF(C358="","",'OPĆI DIO'!$C$1)</f>
        <v/>
      </c>
      <c r="R358" s="40" t="str">
        <f t="shared" si="54"/>
        <v/>
      </c>
      <c r="S358" s="40" t="str">
        <f t="shared" si="55"/>
        <v/>
      </c>
      <c r="T358" s="40" t="str">
        <f t="shared" si="56"/>
        <v/>
      </c>
      <c r="U358" s="40" t="str">
        <f t="shared" si="57"/>
        <v/>
      </c>
      <c r="AE358" s="90" t="s">
        <v>1123</v>
      </c>
      <c r="AF358" s="40" t="s">
        <v>1124</v>
      </c>
      <c r="AG358" s="40" t="str">
        <f t="shared" si="58"/>
        <v>A679078</v>
      </c>
      <c r="AH358" s="40" t="s">
        <v>3929</v>
      </c>
    </row>
    <row r="359" spans="1:34">
      <c r="A359" s="50"/>
      <c r="B359" s="45" t="str">
        <f t="shared" si="50"/>
        <v/>
      </c>
      <c r="C359" s="50"/>
      <c r="D359" s="45" t="str">
        <f t="shared" si="51"/>
        <v/>
      </c>
      <c r="E359" s="82"/>
      <c r="F359" s="45" t="str">
        <f t="shared" si="52"/>
        <v/>
      </c>
      <c r="G359" s="45" t="str">
        <f t="shared" si="53"/>
        <v/>
      </c>
      <c r="H359" s="81"/>
      <c r="I359" s="81"/>
      <c r="J359" s="81"/>
      <c r="K359" s="93"/>
      <c r="L359" s="92"/>
      <c r="M359" s="92"/>
      <c r="N359" s="93"/>
      <c r="O359" s="218"/>
      <c r="P359" s="49"/>
      <c r="Q359" s="246" t="str">
        <f>IF(C359="","",'OPĆI DIO'!$C$1)</f>
        <v/>
      </c>
      <c r="R359" s="40" t="str">
        <f t="shared" si="54"/>
        <v/>
      </c>
      <c r="S359" s="40" t="str">
        <f t="shared" si="55"/>
        <v/>
      </c>
      <c r="T359" s="40" t="str">
        <f t="shared" si="56"/>
        <v/>
      </c>
      <c r="U359" s="40" t="str">
        <f t="shared" si="57"/>
        <v/>
      </c>
      <c r="AE359" s="90" t="s">
        <v>1125</v>
      </c>
      <c r="AF359" s="40" t="s">
        <v>1126</v>
      </c>
      <c r="AG359" s="40" t="str">
        <f t="shared" si="58"/>
        <v>A679078</v>
      </c>
      <c r="AH359" s="40" t="s">
        <v>3929</v>
      </c>
    </row>
    <row r="360" spans="1:34">
      <c r="A360" s="50"/>
      <c r="B360" s="45" t="str">
        <f t="shared" si="50"/>
        <v/>
      </c>
      <c r="C360" s="50"/>
      <c r="D360" s="45" t="str">
        <f t="shared" si="51"/>
        <v/>
      </c>
      <c r="E360" s="82"/>
      <c r="F360" s="45" t="str">
        <f t="shared" si="52"/>
        <v/>
      </c>
      <c r="G360" s="45" t="str">
        <f t="shared" si="53"/>
        <v/>
      </c>
      <c r="H360" s="81"/>
      <c r="I360" s="81"/>
      <c r="J360" s="81"/>
      <c r="K360" s="93"/>
      <c r="L360" s="92"/>
      <c r="M360" s="92"/>
      <c r="N360" s="93"/>
      <c r="O360" s="218"/>
      <c r="P360" s="49"/>
      <c r="Q360" s="246" t="str">
        <f>IF(C360="","",'OPĆI DIO'!$C$1)</f>
        <v/>
      </c>
      <c r="R360" s="40" t="str">
        <f t="shared" si="54"/>
        <v/>
      </c>
      <c r="S360" s="40" t="str">
        <f t="shared" si="55"/>
        <v/>
      </c>
      <c r="T360" s="40" t="str">
        <f t="shared" si="56"/>
        <v/>
      </c>
      <c r="U360" s="40" t="str">
        <f t="shared" si="57"/>
        <v/>
      </c>
      <c r="AE360" s="90" t="s">
        <v>1127</v>
      </c>
      <c r="AF360" s="40" t="s">
        <v>1128</v>
      </c>
      <c r="AG360" s="40" t="str">
        <f t="shared" si="58"/>
        <v>A679078</v>
      </c>
      <c r="AH360" s="40" t="s">
        <v>3929</v>
      </c>
    </row>
    <row r="361" spans="1:34">
      <c r="A361" s="50"/>
      <c r="B361" s="45" t="str">
        <f t="shared" si="50"/>
        <v/>
      </c>
      <c r="C361" s="50"/>
      <c r="D361" s="45" t="str">
        <f t="shared" si="51"/>
        <v/>
      </c>
      <c r="E361" s="82"/>
      <c r="F361" s="45" t="str">
        <f t="shared" si="52"/>
        <v/>
      </c>
      <c r="G361" s="45" t="str">
        <f t="shared" si="53"/>
        <v/>
      </c>
      <c r="H361" s="81"/>
      <c r="I361" s="81"/>
      <c r="J361" s="81"/>
      <c r="K361" s="93"/>
      <c r="L361" s="92"/>
      <c r="M361" s="92"/>
      <c r="N361" s="93"/>
      <c r="O361" s="218"/>
      <c r="P361" s="49"/>
      <c r="Q361" s="246" t="str">
        <f>IF(C361="","",'OPĆI DIO'!$C$1)</f>
        <v/>
      </c>
      <c r="R361" s="40" t="str">
        <f t="shared" si="54"/>
        <v/>
      </c>
      <c r="S361" s="40" t="str">
        <f t="shared" si="55"/>
        <v/>
      </c>
      <c r="T361" s="40" t="str">
        <f t="shared" si="56"/>
        <v/>
      </c>
      <c r="U361" s="40" t="str">
        <f t="shared" si="57"/>
        <v/>
      </c>
      <c r="AE361" s="90" t="s">
        <v>1129</v>
      </c>
      <c r="AF361" s="40" t="s">
        <v>1130</v>
      </c>
      <c r="AG361" s="40" t="str">
        <f t="shared" si="58"/>
        <v>A679078</v>
      </c>
      <c r="AH361" s="40" t="s">
        <v>3929</v>
      </c>
    </row>
    <row r="362" spans="1:34">
      <c r="A362" s="50"/>
      <c r="B362" s="45" t="str">
        <f t="shared" si="50"/>
        <v/>
      </c>
      <c r="C362" s="50"/>
      <c r="D362" s="45" t="str">
        <f t="shared" si="51"/>
        <v/>
      </c>
      <c r="E362" s="82"/>
      <c r="F362" s="45" t="str">
        <f t="shared" si="52"/>
        <v/>
      </c>
      <c r="G362" s="45" t="str">
        <f t="shared" si="53"/>
        <v/>
      </c>
      <c r="H362" s="81"/>
      <c r="I362" s="81"/>
      <c r="J362" s="81"/>
      <c r="K362" s="93"/>
      <c r="L362" s="92"/>
      <c r="M362" s="92"/>
      <c r="N362" s="93"/>
      <c r="O362" s="218"/>
      <c r="P362" s="49"/>
      <c r="Q362" s="246" t="str">
        <f>IF(C362="","",'OPĆI DIO'!$C$1)</f>
        <v/>
      </c>
      <c r="R362" s="40" t="str">
        <f t="shared" si="54"/>
        <v/>
      </c>
      <c r="S362" s="40" t="str">
        <f t="shared" si="55"/>
        <v/>
      </c>
      <c r="T362" s="40" t="str">
        <f t="shared" si="56"/>
        <v/>
      </c>
      <c r="U362" s="40" t="str">
        <f t="shared" si="57"/>
        <v/>
      </c>
      <c r="AE362" s="90" t="s">
        <v>1131</v>
      </c>
      <c r="AF362" s="40" t="s">
        <v>1132</v>
      </c>
      <c r="AG362" s="40" t="str">
        <f t="shared" si="58"/>
        <v>A679078</v>
      </c>
      <c r="AH362" s="40" t="s">
        <v>3929</v>
      </c>
    </row>
    <row r="363" spans="1:34">
      <c r="A363" s="50"/>
      <c r="B363" s="45" t="str">
        <f t="shared" si="50"/>
        <v/>
      </c>
      <c r="C363" s="50"/>
      <c r="D363" s="45" t="str">
        <f t="shared" si="51"/>
        <v/>
      </c>
      <c r="E363" s="82"/>
      <c r="F363" s="45" t="str">
        <f t="shared" si="52"/>
        <v/>
      </c>
      <c r="G363" s="45" t="str">
        <f t="shared" si="53"/>
        <v/>
      </c>
      <c r="H363" s="81"/>
      <c r="I363" s="81"/>
      <c r="J363" s="81"/>
      <c r="K363" s="93"/>
      <c r="L363" s="92"/>
      <c r="M363" s="92"/>
      <c r="N363" s="93"/>
      <c r="O363" s="218"/>
      <c r="P363" s="49"/>
      <c r="Q363" s="246" t="str">
        <f>IF(C363="","",'OPĆI DIO'!$C$1)</f>
        <v/>
      </c>
      <c r="R363" s="40" t="str">
        <f t="shared" si="54"/>
        <v/>
      </c>
      <c r="S363" s="40" t="str">
        <f t="shared" si="55"/>
        <v/>
      </c>
      <c r="T363" s="40" t="str">
        <f t="shared" si="56"/>
        <v/>
      </c>
      <c r="U363" s="40" t="str">
        <f t="shared" si="57"/>
        <v/>
      </c>
      <c r="AE363" s="90" t="s">
        <v>1133</v>
      </c>
      <c r="AF363" s="40" t="s">
        <v>1134</v>
      </c>
      <c r="AG363" s="40" t="str">
        <f t="shared" si="58"/>
        <v>A679078</v>
      </c>
      <c r="AH363" s="40" t="s">
        <v>3929</v>
      </c>
    </row>
    <row r="364" spans="1:34">
      <c r="A364" s="50"/>
      <c r="B364" s="45" t="str">
        <f t="shared" si="50"/>
        <v/>
      </c>
      <c r="C364" s="50"/>
      <c r="D364" s="45" t="str">
        <f t="shared" si="51"/>
        <v/>
      </c>
      <c r="E364" s="82"/>
      <c r="F364" s="45" t="str">
        <f t="shared" si="52"/>
        <v/>
      </c>
      <c r="G364" s="45" t="str">
        <f t="shared" si="53"/>
        <v/>
      </c>
      <c r="H364" s="81"/>
      <c r="I364" s="81"/>
      <c r="J364" s="81"/>
      <c r="K364" s="93"/>
      <c r="L364" s="92"/>
      <c r="M364" s="92"/>
      <c r="N364" s="93"/>
      <c r="O364" s="218"/>
      <c r="P364" s="49"/>
      <c r="Q364" s="246" t="str">
        <f>IF(C364="","",'OPĆI DIO'!$C$1)</f>
        <v/>
      </c>
      <c r="R364" s="40" t="str">
        <f t="shared" si="54"/>
        <v/>
      </c>
      <c r="S364" s="40" t="str">
        <f t="shared" si="55"/>
        <v/>
      </c>
      <c r="T364" s="40" t="str">
        <f t="shared" si="56"/>
        <v/>
      </c>
      <c r="U364" s="40" t="str">
        <f t="shared" si="57"/>
        <v/>
      </c>
      <c r="AE364" s="90" t="s">
        <v>1135</v>
      </c>
      <c r="AF364" s="40" t="s">
        <v>1136</v>
      </c>
      <c r="AG364" s="40" t="str">
        <f t="shared" si="58"/>
        <v>A679078</v>
      </c>
      <c r="AH364" s="40" t="s">
        <v>3929</v>
      </c>
    </row>
    <row r="365" spans="1:34">
      <c r="A365" s="50"/>
      <c r="B365" s="45" t="str">
        <f t="shared" si="50"/>
        <v/>
      </c>
      <c r="C365" s="50"/>
      <c r="D365" s="45" t="str">
        <f t="shared" si="51"/>
        <v/>
      </c>
      <c r="E365" s="82"/>
      <c r="F365" s="45" t="str">
        <f t="shared" si="52"/>
        <v/>
      </c>
      <c r="G365" s="45" t="str">
        <f t="shared" si="53"/>
        <v/>
      </c>
      <c r="H365" s="81"/>
      <c r="I365" s="81"/>
      <c r="J365" s="81"/>
      <c r="K365" s="93"/>
      <c r="L365" s="92"/>
      <c r="M365" s="92"/>
      <c r="N365" s="93"/>
      <c r="O365" s="218"/>
      <c r="P365" s="49"/>
      <c r="Q365" s="246" t="str">
        <f>IF(C365="","",'OPĆI DIO'!$C$1)</f>
        <v/>
      </c>
      <c r="R365" s="40" t="str">
        <f t="shared" si="54"/>
        <v/>
      </c>
      <c r="S365" s="40" t="str">
        <f t="shared" si="55"/>
        <v/>
      </c>
      <c r="T365" s="40" t="str">
        <f t="shared" si="56"/>
        <v/>
      </c>
      <c r="U365" s="40" t="str">
        <f t="shared" si="57"/>
        <v/>
      </c>
      <c r="AE365" s="90" t="s">
        <v>1137</v>
      </c>
      <c r="AF365" s="40" t="s">
        <v>1138</v>
      </c>
      <c r="AG365" s="40" t="str">
        <f t="shared" si="58"/>
        <v>A679078</v>
      </c>
      <c r="AH365" s="40" t="s">
        <v>3929</v>
      </c>
    </row>
    <row r="366" spans="1:34">
      <c r="A366" s="50"/>
      <c r="B366" s="45" t="str">
        <f t="shared" si="50"/>
        <v/>
      </c>
      <c r="C366" s="50"/>
      <c r="D366" s="45" t="str">
        <f t="shared" si="51"/>
        <v/>
      </c>
      <c r="E366" s="82"/>
      <c r="F366" s="45" t="str">
        <f t="shared" si="52"/>
        <v/>
      </c>
      <c r="G366" s="45" t="str">
        <f t="shared" si="53"/>
        <v/>
      </c>
      <c r="H366" s="81"/>
      <c r="I366" s="81"/>
      <c r="J366" s="81"/>
      <c r="K366" s="93"/>
      <c r="L366" s="92"/>
      <c r="M366" s="92"/>
      <c r="N366" s="93"/>
      <c r="O366" s="218"/>
      <c r="P366" s="49"/>
      <c r="Q366" s="246" t="str">
        <f>IF(C366="","",'OPĆI DIO'!$C$1)</f>
        <v/>
      </c>
      <c r="R366" s="40" t="str">
        <f t="shared" si="54"/>
        <v/>
      </c>
      <c r="S366" s="40" t="str">
        <f t="shared" si="55"/>
        <v/>
      </c>
      <c r="T366" s="40" t="str">
        <f t="shared" si="56"/>
        <v/>
      </c>
      <c r="U366" s="40" t="str">
        <f t="shared" si="57"/>
        <v/>
      </c>
      <c r="AE366" s="90" t="s">
        <v>1139</v>
      </c>
      <c r="AF366" s="40" t="s">
        <v>1140</v>
      </c>
      <c r="AG366" s="40" t="str">
        <f t="shared" si="58"/>
        <v>A679078</v>
      </c>
      <c r="AH366" s="40" t="s">
        <v>3929</v>
      </c>
    </row>
    <row r="367" spans="1:34">
      <c r="A367" s="50"/>
      <c r="B367" s="45" t="str">
        <f t="shared" si="50"/>
        <v/>
      </c>
      <c r="C367" s="50"/>
      <c r="D367" s="45" t="str">
        <f t="shared" si="51"/>
        <v/>
      </c>
      <c r="E367" s="82"/>
      <c r="F367" s="45" t="str">
        <f t="shared" si="52"/>
        <v/>
      </c>
      <c r="G367" s="45" t="str">
        <f t="shared" si="53"/>
        <v/>
      </c>
      <c r="H367" s="81"/>
      <c r="I367" s="81"/>
      <c r="J367" s="81"/>
      <c r="K367" s="93"/>
      <c r="L367" s="92"/>
      <c r="M367" s="92"/>
      <c r="N367" s="93"/>
      <c r="O367" s="218"/>
      <c r="P367" s="49"/>
      <c r="Q367" s="246" t="str">
        <f>IF(C367="","",'OPĆI DIO'!$C$1)</f>
        <v/>
      </c>
      <c r="R367" s="40" t="str">
        <f t="shared" si="54"/>
        <v/>
      </c>
      <c r="S367" s="40" t="str">
        <f t="shared" si="55"/>
        <v/>
      </c>
      <c r="T367" s="40" t="str">
        <f t="shared" si="56"/>
        <v/>
      </c>
      <c r="U367" s="40" t="str">
        <f t="shared" si="57"/>
        <v/>
      </c>
      <c r="AE367" s="90" t="s">
        <v>1141</v>
      </c>
      <c r="AF367" s="40" t="s">
        <v>1142</v>
      </c>
      <c r="AG367" s="40" t="str">
        <f t="shared" si="58"/>
        <v>A679078</v>
      </c>
      <c r="AH367" s="40" t="s">
        <v>3929</v>
      </c>
    </row>
    <row r="368" spans="1:34">
      <c r="A368" s="50"/>
      <c r="B368" s="45" t="str">
        <f t="shared" si="50"/>
        <v/>
      </c>
      <c r="C368" s="50"/>
      <c r="D368" s="45" t="str">
        <f t="shared" si="51"/>
        <v/>
      </c>
      <c r="E368" s="82"/>
      <c r="F368" s="45" t="str">
        <f t="shared" si="52"/>
        <v/>
      </c>
      <c r="G368" s="45" t="str">
        <f t="shared" si="53"/>
        <v/>
      </c>
      <c r="H368" s="81"/>
      <c r="I368" s="81"/>
      <c r="J368" s="81"/>
      <c r="K368" s="93"/>
      <c r="L368" s="92"/>
      <c r="M368" s="92"/>
      <c r="N368" s="93"/>
      <c r="O368" s="218"/>
      <c r="P368" s="49"/>
      <c r="Q368" s="246" t="str">
        <f>IF(C368="","",'OPĆI DIO'!$C$1)</f>
        <v/>
      </c>
      <c r="R368" s="40" t="str">
        <f t="shared" si="54"/>
        <v/>
      </c>
      <c r="S368" s="40" t="str">
        <f t="shared" si="55"/>
        <v/>
      </c>
      <c r="T368" s="40" t="str">
        <f t="shared" si="56"/>
        <v/>
      </c>
      <c r="U368" s="40" t="str">
        <f t="shared" si="57"/>
        <v/>
      </c>
      <c r="AE368" s="90" t="s">
        <v>1143</v>
      </c>
      <c r="AF368" s="40" t="s">
        <v>1144</v>
      </c>
      <c r="AG368" s="40" t="str">
        <f t="shared" si="58"/>
        <v>A679078</v>
      </c>
      <c r="AH368" s="40" t="s">
        <v>3929</v>
      </c>
    </row>
    <row r="369" spans="1:34">
      <c r="A369" s="50"/>
      <c r="B369" s="45" t="str">
        <f t="shared" si="50"/>
        <v/>
      </c>
      <c r="C369" s="50"/>
      <c r="D369" s="45" t="str">
        <f t="shared" si="51"/>
        <v/>
      </c>
      <c r="E369" s="82"/>
      <c r="F369" s="45" t="str">
        <f t="shared" si="52"/>
        <v/>
      </c>
      <c r="G369" s="45" t="str">
        <f t="shared" si="53"/>
        <v/>
      </c>
      <c r="H369" s="81"/>
      <c r="I369" s="81"/>
      <c r="J369" s="81"/>
      <c r="K369" s="93"/>
      <c r="L369" s="92"/>
      <c r="M369" s="92"/>
      <c r="N369" s="93"/>
      <c r="O369" s="218"/>
      <c r="P369" s="49"/>
      <c r="Q369" s="246" t="str">
        <f>IF(C369="","",'OPĆI DIO'!$C$1)</f>
        <v/>
      </c>
      <c r="R369" s="40" t="str">
        <f t="shared" si="54"/>
        <v/>
      </c>
      <c r="S369" s="40" t="str">
        <f t="shared" si="55"/>
        <v/>
      </c>
      <c r="T369" s="40" t="str">
        <f t="shared" si="56"/>
        <v/>
      </c>
      <c r="U369" s="40" t="str">
        <f t="shared" si="57"/>
        <v/>
      </c>
      <c r="AE369" s="90" t="s">
        <v>1145</v>
      </c>
      <c r="AF369" s="40" t="s">
        <v>1146</v>
      </c>
      <c r="AG369" s="40" t="str">
        <f t="shared" si="58"/>
        <v>A679078</v>
      </c>
      <c r="AH369" s="40" t="s">
        <v>3929</v>
      </c>
    </row>
    <row r="370" spans="1:34">
      <c r="A370" s="50"/>
      <c r="B370" s="45" t="str">
        <f t="shared" si="50"/>
        <v/>
      </c>
      <c r="C370" s="50"/>
      <c r="D370" s="45" t="str">
        <f t="shared" si="51"/>
        <v/>
      </c>
      <c r="E370" s="82"/>
      <c r="F370" s="45" t="str">
        <f t="shared" si="52"/>
        <v/>
      </c>
      <c r="G370" s="45" t="str">
        <f t="shared" si="53"/>
        <v/>
      </c>
      <c r="H370" s="81"/>
      <c r="I370" s="81"/>
      <c r="J370" s="81"/>
      <c r="K370" s="93"/>
      <c r="L370" s="92"/>
      <c r="M370" s="92"/>
      <c r="N370" s="93"/>
      <c r="O370" s="218"/>
      <c r="P370" s="49"/>
      <c r="Q370" s="246" t="str">
        <f>IF(C370="","",'OPĆI DIO'!$C$1)</f>
        <v/>
      </c>
      <c r="R370" s="40" t="str">
        <f t="shared" si="54"/>
        <v/>
      </c>
      <c r="S370" s="40" t="str">
        <f t="shared" si="55"/>
        <v/>
      </c>
      <c r="T370" s="40" t="str">
        <f t="shared" si="56"/>
        <v/>
      </c>
      <c r="U370" s="40" t="str">
        <f t="shared" si="57"/>
        <v/>
      </c>
      <c r="AE370" s="90" t="s">
        <v>1147</v>
      </c>
      <c r="AF370" s="40" t="s">
        <v>1148</v>
      </c>
      <c r="AG370" s="40" t="str">
        <f t="shared" si="58"/>
        <v>A679078</v>
      </c>
      <c r="AH370" s="40" t="s">
        <v>3929</v>
      </c>
    </row>
    <row r="371" spans="1:34">
      <c r="A371" s="50"/>
      <c r="B371" s="45" t="str">
        <f t="shared" si="50"/>
        <v/>
      </c>
      <c r="C371" s="50"/>
      <c r="D371" s="45" t="str">
        <f t="shared" si="51"/>
        <v/>
      </c>
      <c r="E371" s="82"/>
      <c r="F371" s="45" t="str">
        <f t="shared" si="52"/>
        <v/>
      </c>
      <c r="G371" s="45" t="str">
        <f t="shared" si="53"/>
        <v/>
      </c>
      <c r="H371" s="81"/>
      <c r="I371" s="81"/>
      <c r="J371" s="81"/>
      <c r="K371" s="93"/>
      <c r="L371" s="92"/>
      <c r="M371" s="92"/>
      <c r="N371" s="93"/>
      <c r="O371" s="218"/>
      <c r="P371" s="49"/>
      <c r="Q371" s="246" t="str">
        <f>IF(C371="","",'OPĆI DIO'!$C$1)</f>
        <v/>
      </c>
      <c r="R371" s="40" t="str">
        <f t="shared" si="54"/>
        <v/>
      </c>
      <c r="S371" s="40" t="str">
        <f t="shared" si="55"/>
        <v/>
      </c>
      <c r="T371" s="40" t="str">
        <f t="shared" si="56"/>
        <v/>
      </c>
      <c r="U371" s="40" t="str">
        <f t="shared" si="57"/>
        <v/>
      </c>
      <c r="AE371" s="90" t="s">
        <v>1755</v>
      </c>
      <c r="AF371" s="40" t="s">
        <v>1756</v>
      </c>
      <c r="AG371" s="40" t="str">
        <f t="shared" si="58"/>
        <v>A679078</v>
      </c>
      <c r="AH371" s="40" t="s">
        <v>3929</v>
      </c>
    </row>
    <row r="372" spans="1:34">
      <c r="A372" s="50"/>
      <c r="B372" s="45" t="str">
        <f t="shared" si="50"/>
        <v/>
      </c>
      <c r="C372" s="50"/>
      <c r="D372" s="45" t="str">
        <f t="shared" si="51"/>
        <v/>
      </c>
      <c r="E372" s="82"/>
      <c r="F372" s="45" t="str">
        <f t="shared" si="52"/>
        <v/>
      </c>
      <c r="G372" s="45" t="str">
        <f t="shared" si="53"/>
        <v/>
      </c>
      <c r="H372" s="81"/>
      <c r="I372" s="81"/>
      <c r="J372" s="81"/>
      <c r="K372" s="93"/>
      <c r="L372" s="92"/>
      <c r="M372" s="92"/>
      <c r="N372" s="93"/>
      <c r="O372" s="218"/>
      <c r="P372" s="49"/>
      <c r="Q372" s="246" t="str">
        <f>IF(C372="","",'OPĆI DIO'!$C$1)</f>
        <v/>
      </c>
      <c r="R372" s="40" t="str">
        <f t="shared" si="54"/>
        <v/>
      </c>
      <c r="S372" s="40" t="str">
        <f t="shared" si="55"/>
        <v/>
      </c>
      <c r="T372" s="40" t="str">
        <f t="shared" si="56"/>
        <v/>
      </c>
      <c r="U372" s="40" t="str">
        <f t="shared" si="57"/>
        <v/>
      </c>
      <c r="AE372" s="90" t="s">
        <v>1757</v>
      </c>
      <c r="AF372" s="40" t="s">
        <v>1758</v>
      </c>
      <c r="AG372" s="40" t="str">
        <f t="shared" si="58"/>
        <v>A679078</v>
      </c>
      <c r="AH372" s="40" t="s">
        <v>3929</v>
      </c>
    </row>
    <row r="373" spans="1:34">
      <c r="A373" s="50"/>
      <c r="B373" s="45" t="str">
        <f t="shared" si="50"/>
        <v/>
      </c>
      <c r="C373" s="50"/>
      <c r="D373" s="45" t="str">
        <f t="shared" si="51"/>
        <v/>
      </c>
      <c r="E373" s="82"/>
      <c r="F373" s="45" t="str">
        <f t="shared" si="52"/>
        <v/>
      </c>
      <c r="G373" s="45" t="str">
        <f t="shared" si="53"/>
        <v/>
      </c>
      <c r="H373" s="81"/>
      <c r="I373" s="81"/>
      <c r="J373" s="81"/>
      <c r="K373" s="93"/>
      <c r="L373" s="92"/>
      <c r="M373" s="92"/>
      <c r="N373" s="93"/>
      <c r="O373" s="218"/>
      <c r="P373" s="49"/>
      <c r="Q373" s="246" t="str">
        <f>IF(C373="","",'OPĆI DIO'!$C$1)</f>
        <v/>
      </c>
      <c r="R373" s="40" t="str">
        <f t="shared" si="54"/>
        <v/>
      </c>
      <c r="S373" s="40" t="str">
        <f t="shared" si="55"/>
        <v/>
      </c>
      <c r="T373" s="40" t="str">
        <f t="shared" si="56"/>
        <v/>
      </c>
      <c r="U373" s="40" t="str">
        <f t="shared" si="57"/>
        <v/>
      </c>
      <c r="AE373" s="90" t="s">
        <v>1759</v>
      </c>
      <c r="AF373" s="40" t="s">
        <v>1760</v>
      </c>
      <c r="AG373" s="40" t="str">
        <f t="shared" si="58"/>
        <v>A679078</v>
      </c>
      <c r="AH373" s="40" t="s">
        <v>3929</v>
      </c>
    </row>
    <row r="374" spans="1:34">
      <c r="A374" s="50"/>
      <c r="B374" s="45" t="str">
        <f t="shared" si="50"/>
        <v/>
      </c>
      <c r="C374" s="50"/>
      <c r="D374" s="45" t="str">
        <f t="shared" si="51"/>
        <v/>
      </c>
      <c r="E374" s="82"/>
      <c r="F374" s="45" t="str">
        <f t="shared" si="52"/>
        <v/>
      </c>
      <c r="G374" s="45" t="str">
        <f t="shared" si="53"/>
        <v/>
      </c>
      <c r="H374" s="81"/>
      <c r="I374" s="81"/>
      <c r="J374" s="81"/>
      <c r="K374" s="93"/>
      <c r="L374" s="92"/>
      <c r="M374" s="92"/>
      <c r="N374" s="93"/>
      <c r="O374" s="218"/>
      <c r="P374" s="49"/>
      <c r="Q374" s="246" t="str">
        <f>IF(C374="","",'OPĆI DIO'!$C$1)</f>
        <v/>
      </c>
      <c r="R374" s="40" t="str">
        <f t="shared" si="54"/>
        <v/>
      </c>
      <c r="S374" s="40" t="str">
        <f t="shared" si="55"/>
        <v/>
      </c>
      <c r="T374" s="40" t="str">
        <f t="shared" si="56"/>
        <v/>
      </c>
      <c r="U374" s="40" t="str">
        <f t="shared" si="57"/>
        <v/>
      </c>
      <c r="AE374" s="90" t="s">
        <v>1761</v>
      </c>
      <c r="AF374" s="40" t="s">
        <v>1762</v>
      </c>
      <c r="AG374" s="40" t="str">
        <f t="shared" si="58"/>
        <v>A679078</v>
      </c>
      <c r="AH374" s="40" t="s">
        <v>3929</v>
      </c>
    </row>
    <row r="375" spans="1:34">
      <c r="A375" s="50"/>
      <c r="B375" s="45" t="str">
        <f t="shared" si="50"/>
        <v/>
      </c>
      <c r="C375" s="50"/>
      <c r="D375" s="45" t="str">
        <f t="shared" si="51"/>
        <v/>
      </c>
      <c r="E375" s="82"/>
      <c r="F375" s="45" t="str">
        <f t="shared" si="52"/>
        <v/>
      </c>
      <c r="G375" s="45" t="str">
        <f t="shared" si="53"/>
        <v/>
      </c>
      <c r="H375" s="81"/>
      <c r="I375" s="81"/>
      <c r="J375" s="81"/>
      <c r="K375" s="93"/>
      <c r="L375" s="92"/>
      <c r="M375" s="92"/>
      <c r="N375" s="93"/>
      <c r="O375" s="218"/>
      <c r="P375" s="49"/>
      <c r="Q375" s="246" t="str">
        <f>IF(C375="","",'OPĆI DIO'!$C$1)</f>
        <v/>
      </c>
      <c r="R375" s="40" t="str">
        <f t="shared" si="54"/>
        <v/>
      </c>
      <c r="S375" s="40" t="str">
        <f t="shared" si="55"/>
        <v/>
      </c>
      <c r="T375" s="40" t="str">
        <f t="shared" si="56"/>
        <v/>
      </c>
      <c r="U375" s="40" t="str">
        <f t="shared" si="57"/>
        <v/>
      </c>
      <c r="AE375" s="90" t="s">
        <v>1763</v>
      </c>
      <c r="AF375" s="40" t="s">
        <v>1764</v>
      </c>
      <c r="AG375" s="40" t="str">
        <f t="shared" si="58"/>
        <v>A679078</v>
      </c>
      <c r="AH375" s="40" t="s">
        <v>3929</v>
      </c>
    </row>
    <row r="376" spans="1:34">
      <c r="A376" s="50"/>
      <c r="B376" s="45" t="str">
        <f t="shared" si="50"/>
        <v/>
      </c>
      <c r="C376" s="50"/>
      <c r="D376" s="45" t="str">
        <f t="shared" si="51"/>
        <v/>
      </c>
      <c r="E376" s="82"/>
      <c r="F376" s="45" t="str">
        <f t="shared" si="52"/>
        <v/>
      </c>
      <c r="G376" s="45" t="str">
        <f t="shared" si="53"/>
        <v/>
      </c>
      <c r="H376" s="81"/>
      <c r="I376" s="81"/>
      <c r="J376" s="81"/>
      <c r="K376" s="93"/>
      <c r="L376" s="92"/>
      <c r="M376" s="92"/>
      <c r="N376" s="93"/>
      <c r="O376" s="218"/>
      <c r="P376" s="49"/>
      <c r="Q376" s="246" t="str">
        <f>IF(C376="","",'OPĆI DIO'!$C$1)</f>
        <v/>
      </c>
      <c r="R376" s="40" t="str">
        <f t="shared" si="54"/>
        <v/>
      </c>
      <c r="S376" s="40" t="str">
        <f t="shared" si="55"/>
        <v/>
      </c>
      <c r="T376" s="40" t="str">
        <f t="shared" si="56"/>
        <v/>
      </c>
      <c r="U376" s="40" t="str">
        <f t="shared" si="57"/>
        <v/>
      </c>
      <c r="AE376" s="90" t="s">
        <v>1765</v>
      </c>
      <c r="AF376" s="40" t="s">
        <v>1766</v>
      </c>
      <c r="AG376" s="40" t="str">
        <f t="shared" si="58"/>
        <v>A679078</v>
      </c>
      <c r="AH376" s="40" t="s">
        <v>3929</v>
      </c>
    </row>
    <row r="377" spans="1:34">
      <c r="A377" s="50"/>
      <c r="B377" s="45" t="str">
        <f t="shared" si="50"/>
        <v/>
      </c>
      <c r="C377" s="50"/>
      <c r="D377" s="45" t="str">
        <f t="shared" si="51"/>
        <v/>
      </c>
      <c r="E377" s="82"/>
      <c r="F377" s="45" t="str">
        <f t="shared" si="52"/>
        <v/>
      </c>
      <c r="G377" s="45" t="str">
        <f t="shared" si="53"/>
        <v/>
      </c>
      <c r="H377" s="81"/>
      <c r="I377" s="81"/>
      <c r="J377" s="81"/>
      <c r="K377" s="93"/>
      <c r="L377" s="92"/>
      <c r="M377" s="92"/>
      <c r="N377" s="93"/>
      <c r="O377" s="218"/>
      <c r="P377" s="49"/>
      <c r="Q377" s="246" t="str">
        <f>IF(C377="","",'OPĆI DIO'!$C$1)</f>
        <v/>
      </c>
      <c r="R377" s="40" t="str">
        <f t="shared" si="54"/>
        <v/>
      </c>
      <c r="S377" s="40" t="str">
        <f t="shared" si="55"/>
        <v/>
      </c>
      <c r="T377" s="40" t="str">
        <f t="shared" si="56"/>
        <v/>
      </c>
      <c r="U377" s="40" t="str">
        <f t="shared" si="57"/>
        <v/>
      </c>
      <c r="AE377" s="90" t="s">
        <v>1767</v>
      </c>
      <c r="AF377" s="40" t="s">
        <v>1768</v>
      </c>
      <c r="AG377" s="40" t="str">
        <f t="shared" si="58"/>
        <v>A679078</v>
      </c>
      <c r="AH377" s="40" t="s">
        <v>3929</v>
      </c>
    </row>
    <row r="378" spans="1:34">
      <c r="A378" s="50"/>
      <c r="B378" s="45" t="str">
        <f t="shared" si="50"/>
        <v/>
      </c>
      <c r="C378" s="50"/>
      <c r="D378" s="45" t="str">
        <f t="shared" si="51"/>
        <v/>
      </c>
      <c r="E378" s="82"/>
      <c r="F378" s="45" t="str">
        <f t="shared" si="52"/>
        <v/>
      </c>
      <c r="G378" s="45" t="str">
        <f t="shared" si="53"/>
        <v/>
      </c>
      <c r="H378" s="81"/>
      <c r="I378" s="81"/>
      <c r="J378" s="81"/>
      <c r="K378" s="93"/>
      <c r="L378" s="92"/>
      <c r="M378" s="92"/>
      <c r="N378" s="93"/>
      <c r="O378" s="218"/>
      <c r="P378" s="49"/>
      <c r="Q378" s="246" t="str">
        <f>IF(C378="","",'OPĆI DIO'!$C$1)</f>
        <v/>
      </c>
      <c r="R378" s="40" t="str">
        <f t="shared" si="54"/>
        <v/>
      </c>
      <c r="S378" s="40" t="str">
        <f t="shared" si="55"/>
        <v/>
      </c>
      <c r="T378" s="40" t="str">
        <f t="shared" si="56"/>
        <v/>
      </c>
      <c r="U378" s="40" t="str">
        <f t="shared" si="57"/>
        <v/>
      </c>
      <c r="AE378" s="90" t="s">
        <v>1769</v>
      </c>
      <c r="AF378" s="40" t="s">
        <v>1770</v>
      </c>
      <c r="AG378" s="40" t="str">
        <f t="shared" si="58"/>
        <v>A679078</v>
      </c>
      <c r="AH378" s="40" t="s">
        <v>3929</v>
      </c>
    </row>
    <row r="379" spans="1:34">
      <c r="A379" s="50"/>
      <c r="B379" s="45" t="str">
        <f t="shared" si="50"/>
        <v/>
      </c>
      <c r="C379" s="50"/>
      <c r="D379" s="45" t="str">
        <f t="shared" si="51"/>
        <v/>
      </c>
      <c r="E379" s="82"/>
      <c r="F379" s="45" t="str">
        <f t="shared" si="52"/>
        <v/>
      </c>
      <c r="G379" s="45" t="str">
        <f t="shared" si="53"/>
        <v/>
      </c>
      <c r="H379" s="81"/>
      <c r="I379" s="81"/>
      <c r="J379" s="81"/>
      <c r="K379" s="93"/>
      <c r="L379" s="92"/>
      <c r="M379" s="92"/>
      <c r="N379" s="93"/>
      <c r="O379" s="218"/>
      <c r="P379" s="49"/>
      <c r="Q379" s="246" t="str">
        <f>IF(C379="","",'OPĆI DIO'!$C$1)</f>
        <v/>
      </c>
      <c r="R379" s="40" t="str">
        <f t="shared" si="54"/>
        <v/>
      </c>
      <c r="S379" s="40" t="str">
        <f t="shared" si="55"/>
        <v/>
      </c>
      <c r="T379" s="40" t="str">
        <f t="shared" si="56"/>
        <v/>
      </c>
      <c r="U379" s="40" t="str">
        <f t="shared" si="57"/>
        <v/>
      </c>
      <c r="AE379" s="90" t="s">
        <v>1771</v>
      </c>
      <c r="AF379" s="40" t="s">
        <v>1772</v>
      </c>
      <c r="AG379" s="40" t="str">
        <f t="shared" si="58"/>
        <v>A679078</v>
      </c>
      <c r="AH379" s="40" t="s">
        <v>3929</v>
      </c>
    </row>
    <row r="380" spans="1:34">
      <c r="A380" s="50"/>
      <c r="B380" s="45" t="str">
        <f t="shared" si="50"/>
        <v/>
      </c>
      <c r="C380" s="50"/>
      <c r="D380" s="45" t="str">
        <f t="shared" si="51"/>
        <v/>
      </c>
      <c r="E380" s="82"/>
      <c r="F380" s="45" t="str">
        <f t="shared" si="52"/>
        <v/>
      </c>
      <c r="G380" s="45" t="str">
        <f t="shared" si="53"/>
        <v/>
      </c>
      <c r="H380" s="81"/>
      <c r="I380" s="81"/>
      <c r="J380" s="81"/>
      <c r="K380" s="93"/>
      <c r="L380" s="92"/>
      <c r="M380" s="92"/>
      <c r="N380" s="93"/>
      <c r="O380" s="218"/>
      <c r="P380" s="49"/>
      <c r="Q380" s="246" t="str">
        <f>IF(C380="","",'OPĆI DIO'!$C$1)</f>
        <v/>
      </c>
      <c r="R380" s="40" t="str">
        <f t="shared" si="54"/>
        <v/>
      </c>
      <c r="S380" s="40" t="str">
        <f t="shared" si="55"/>
        <v/>
      </c>
      <c r="T380" s="40" t="str">
        <f t="shared" si="56"/>
        <v/>
      </c>
      <c r="U380" s="40" t="str">
        <f t="shared" si="57"/>
        <v/>
      </c>
      <c r="AE380" s="90" t="s">
        <v>1773</v>
      </c>
      <c r="AF380" s="40" t="s">
        <v>1774</v>
      </c>
      <c r="AG380" s="40" t="str">
        <f t="shared" si="58"/>
        <v>A679078</v>
      </c>
      <c r="AH380" s="40" t="s">
        <v>3929</v>
      </c>
    </row>
    <row r="381" spans="1:34">
      <c r="A381" s="50"/>
      <c r="B381" s="45" t="str">
        <f t="shared" si="50"/>
        <v/>
      </c>
      <c r="C381" s="50"/>
      <c r="D381" s="45" t="str">
        <f t="shared" si="51"/>
        <v/>
      </c>
      <c r="E381" s="82"/>
      <c r="F381" s="45" t="str">
        <f t="shared" si="52"/>
        <v/>
      </c>
      <c r="G381" s="45" t="str">
        <f t="shared" si="53"/>
        <v/>
      </c>
      <c r="H381" s="81"/>
      <c r="I381" s="81"/>
      <c r="J381" s="81"/>
      <c r="K381" s="93"/>
      <c r="L381" s="92"/>
      <c r="M381" s="92"/>
      <c r="N381" s="93"/>
      <c r="O381" s="218"/>
      <c r="P381" s="49"/>
      <c r="Q381" s="246" t="str">
        <f>IF(C381="","",'OPĆI DIO'!$C$1)</f>
        <v/>
      </c>
      <c r="R381" s="40" t="str">
        <f t="shared" si="54"/>
        <v/>
      </c>
      <c r="S381" s="40" t="str">
        <f t="shared" si="55"/>
        <v/>
      </c>
      <c r="T381" s="40" t="str">
        <f t="shared" si="56"/>
        <v/>
      </c>
      <c r="U381" s="40" t="str">
        <f t="shared" si="57"/>
        <v/>
      </c>
      <c r="AE381" s="90" t="s">
        <v>1775</v>
      </c>
      <c r="AF381" s="40" t="s">
        <v>1776</v>
      </c>
      <c r="AG381" s="40" t="str">
        <f t="shared" si="58"/>
        <v>A679078</v>
      </c>
      <c r="AH381" s="40" t="s">
        <v>3929</v>
      </c>
    </row>
    <row r="382" spans="1:34">
      <c r="A382" s="50"/>
      <c r="B382" s="45" t="str">
        <f t="shared" si="50"/>
        <v/>
      </c>
      <c r="C382" s="50"/>
      <c r="D382" s="45" t="str">
        <f t="shared" si="51"/>
        <v/>
      </c>
      <c r="E382" s="82"/>
      <c r="F382" s="45" t="str">
        <f t="shared" si="52"/>
        <v/>
      </c>
      <c r="G382" s="45" t="str">
        <f t="shared" si="53"/>
        <v/>
      </c>
      <c r="H382" s="81"/>
      <c r="I382" s="81"/>
      <c r="J382" s="81"/>
      <c r="K382" s="93"/>
      <c r="L382" s="92"/>
      <c r="M382" s="92"/>
      <c r="N382" s="93"/>
      <c r="O382" s="218"/>
      <c r="P382" s="49"/>
      <c r="Q382" s="246" t="str">
        <f>IF(C382="","",'OPĆI DIO'!$C$1)</f>
        <v/>
      </c>
      <c r="R382" s="40" t="str">
        <f t="shared" si="54"/>
        <v/>
      </c>
      <c r="S382" s="40" t="str">
        <f t="shared" si="55"/>
        <v/>
      </c>
      <c r="T382" s="40" t="str">
        <f t="shared" si="56"/>
        <v/>
      </c>
      <c r="U382" s="40" t="str">
        <f t="shared" si="57"/>
        <v/>
      </c>
      <c r="AE382" s="90" t="s">
        <v>1777</v>
      </c>
      <c r="AF382" s="40" t="s">
        <v>1778</v>
      </c>
      <c r="AG382" s="40" t="str">
        <f t="shared" si="58"/>
        <v>A679078</v>
      </c>
      <c r="AH382" s="40" t="s">
        <v>3929</v>
      </c>
    </row>
    <row r="383" spans="1:34">
      <c r="A383" s="50"/>
      <c r="B383" s="45" t="str">
        <f t="shared" si="50"/>
        <v/>
      </c>
      <c r="C383" s="50"/>
      <c r="D383" s="45" t="str">
        <f t="shared" si="51"/>
        <v/>
      </c>
      <c r="E383" s="82"/>
      <c r="F383" s="45" t="str">
        <f t="shared" si="52"/>
        <v/>
      </c>
      <c r="G383" s="45" t="str">
        <f t="shared" si="53"/>
        <v/>
      </c>
      <c r="H383" s="81"/>
      <c r="I383" s="81"/>
      <c r="J383" s="81"/>
      <c r="K383" s="93"/>
      <c r="L383" s="92"/>
      <c r="M383" s="92"/>
      <c r="N383" s="93"/>
      <c r="O383" s="218"/>
      <c r="P383" s="49"/>
      <c r="Q383" s="246" t="str">
        <f>IF(C383="","",'OPĆI DIO'!$C$1)</f>
        <v/>
      </c>
      <c r="R383" s="40" t="str">
        <f t="shared" si="54"/>
        <v/>
      </c>
      <c r="S383" s="40" t="str">
        <f t="shared" si="55"/>
        <v/>
      </c>
      <c r="T383" s="40" t="str">
        <f t="shared" si="56"/>
        <v/>
      </c>
      <c r="U383" s="40" t="str">
        <f t="shared" si="57"/>
        <v/>
      </c>
      <c r="AE383" s="90" t="s">
        <v>1779</v>
      </c>
      <c r="AF383" s="40" t="s">
        <v>1780</v>
      </c>
      <c r="AG383" s="40" t="str">
        <f t="shared" si="58"/>
        <v>A679078</v>
      </c>
      <c r="AH383" s="40" t="s">
        <v>3929</v>
      </c>
    </row>
    <row r="384" spans="1:34">
      <c r="A384" s="50"/>
      <c r="B384" s="45" t="str">
        <f t="shared" si="50"/>
        <v/>
      </c>
      <c r="C384" s="50"/>
      <c r="D384" s="45" t="str">
        <f t="shared" si="51"/>
        <v/>
      </c>
      <c r="E384" s="82"/>
      <c r="F384" s="45" t="str">
        <f t="shared" si="52"/>
        <v/>
      </c>
      <c r="G384" s="45" t="str">
        <f t="shared" si="53"/>
        <v/>
      </c>
      <c r="H384" s="81"/>
      <c r="I384" s="81"/>
      <c r="J384" s="81"/>
      <c r="K384" s="93"/>
      <c r="L384" s="92"/>
      <c r="M384" s="92"/>
      <c r="N384" s="93"/>
      <c r="O384" s="218"/>
      <c r="P384" s="49"/>
      <c r="Q384" s="246" t="str">
        <f>IF(C384="","",'OPĆI DIO'!$C$1)</f>
        <v/>
      </c>
      <c r="R384" s="40" t="str">
        <f t="shared" si="54"/>
        <v/>
      </c>
      <c r="S384" s="40" t="str">
        <f t="shared" si="55"/>
        <v/>
      </c>
      <c r="T384" s="40" t="str">
        <f t="shared" si="56"/>
        <v/>
      </c>
      <c r="U384" s="40" t="str">
        <f t="shared" si="57"/>
        <v/>
      </c>
      <c r="AE384" s="90" t="s">
        <v>1781</v>
      </c>
      <c r="AF384" s="40" t="s">
        <v>1782</v>
      </c>
      <c r="AG384" s="40" t="str">
        <f t="shared" si="58"/>
        <v>A679078</v>
      </c>
      <c r="AH384" s="40" t="s">
        <v>3929</v>
      </c>
    </row>
    <row r="385" spans="1:34">
      <c r="A385" s="50"/>
      <c r="B385" s="45" t="str">
        <f t="shared" si="50"/>
        <v/>
      </c>
      <c r="C385" s="50"/>
      <c r="D385" s="45" t="str">
        <f t="shared" si="51"/>
        <v/>
      </c>
      <c r="E385" s="82"/>
      <c r="F385" s="45" t="str">
        <f t="shared" si="52"/>
        <v/>
      </c>
      <c r="G385" s="45" t="str">
        <f t="shared" si="53"/>
        <v/>
      </c>
      <c r="H385" s="81"/>
      <c r="I385" s="81"/>
      <c r="J385" s="81"/>
      <c r="K385" s="93"/>
      <c r="L385" s="92"/>
      <c r="M385" s="92"/>
      <c r="N385" s="93"/>
      <c r="O385" s="218"/>
      <c r="P385" s="49"/>
      <c r="Q385" s="246" t="str">
        <f>IF(C385="","",'OPĆI DIO'!$C$1)</f>
        <v/>
      </c>
      <c r="R385" s="40" t="str">
        <f t="shared" si="54"/>
        <v/>
      </c>
      <c r="S385" s="40" t="str">
        <f t="shared" si="55"/>
        <v/>
      </c>
      <c r="T385" s="40" t="str">
        <f t="shared" si="56"/>
        <v/>
      </c>
      <c r="U385" s="40" t="str">
        <f t="shared" si="57"/>
        <v/>
      </c>
      <c r="AE385" s="90" t="s">
        <v>1783</v>
      </c>
      <c r="AF385" s="40" t="s">
        <v>1784</v>
      </c>
      <c r="AG385" s="40" t="str">
        <f t="shared" si="58"/>
        <v>A679078</v>
      </c>
      <c r="AH385" s="40" t="s">
        <v>3929</v>
      </c>
    </row>
    <row r="386" spans="1:34">
      <c r="A386" s="50"/>
      <c r="B386" s="45" t="str">
        <f t="shared" si="50"/>
        <v/>
      </c>
      <c r="C386" s="50"/>
      <c r="D386" s="45" t="str">
        <f t="shared" si="51"/>
        <v/>
      </c>
      <c r="E386" s="82"/>
      <c r="F386" s="45" t="str">
        <f t="shared" si="52"/>
        <v/>
      </c>
      <c r="G386" s="45" t="str">
        <f t="shared" si="53"/>
        <v/>
      </c>
      <c r="H386" s="81"/>
      <c r="I386" s="81"/>
      <c r="J386" s="81"/>
      <c r="K386" s="93"/>
      <c r="L386" s="92"/>
      <c r="M386" s="92"/>
      <c r="N386" s="93"/>
      <c r="O386" s="218"/>
      <c r="P386" s="49"/>
      <c r="Q386" s="246" t="str">
        <f>IF(C386="","",'OPĆI DIO'!$C$1)</f>
        <v/>
      </c>
      <c r="R386" s="40" t="str">
        <f t="shared" si="54"/>
        <v/>
      </c>
      <c r="S386" s="40" t="str">
        <f t="shared" si="55"/>
        <v/>
      </c>
      <c r="T386" s="40" t="str">
        <f t="shared" si="56"/>
        <v/>
      </c>
      <c r="U386" s="40" t="str">
        <f t="shared" si="57"/>
        <v/>
      </c>
      <c r="AE386" s="90" t="s">
        <v>1785</v>
      </c>
      <c r="AF386" s="40" t="s">
        <v>1786</v>
      </c>
      <c r="AG386" s="40" t="str">
        <f t="shared" si="58"/>
        <v>A679078</v>
      </c>
      <c r="AH386" s="40" t="s">
        <v>3929</v>
      </c>
    </row>
    <row r="387" spans="1:34">
      <c r="A387" s="50"/>
      <c r="B387" s="45" t="str">
        <f t="shared" si="50"/>
        <v/>
      </c>
      <c r="C387" s="50"/>
      <c r="D387" s="45" t="str">
        <f t="shared" si="51"/>
        <v/>
      </c>
      <c r="E387" s="82"/>
      <c r="F387" s="45" t="str">
        <f t="shared" si="52"/>
        <v/>
      </c>
      <c r="G387" s="45" t="str">
        <f t="shared" si="53"/>
        <v/>
      </c>
      <c r="H387" s="81"/>
      <c r="I387" s="81"/>
      <c r="J387" s="81"/>
      <c r="K387" s="93"/>
      <c r="L387" s="92"/>
      <c r="M387" s="92"/>
      <c r="N387" s="93"/>
      <c r="O387" s="218"/>
      <c r="P387" s="49"/>
      <c r="Q387" s="246" t="str">
        <f>IF(C387="","",'OPĆI DIO'!$C$1)</f>
        <v/>
      </c>
      <c r="R387" s="40" t="str">
        <f t="shared" si="54"/>
        <v/>
      </c>
      <c r="S387" s="40" t="str">
        <f t="shared" si="55"/>
        <v/>
      </c>
      <c r="T387" s="40" t="str">
        <f t="shared" si="56"/>
        <v/>
      </c>
      <c r="U387" s="40" t="str">
        <f t="shared" si="57"/>
        <v/>
      </c>
      <c r="AE387" s="90" t="s">
        <v>1787</v>
      </c>
      <c r="AF387" s="40" t="s">
        <v>1788</v>
      </c>
      <c r="AG387" s="40" t="str">
        <f t="shared" si="58"/>
        <v>A679078</v>
      </c>
      <c r="AH387" s="40" t="s">
        <v>3929</v>
      </c>
    </row>
    <row r="388" spans="1:34">
      <c r="A388" s="50"/>
      <c r="B388" s="45" t="str">
        <f t="shared" ref="B388:B451" si="59">IFERROR(VLOOKUP(A388,$V$6:$W$23,2,FALSE),"")</f>
        <v/>
      </c>
      <c r="C388" s="50"/>
      <c r="D388" s="45" t="str">
        <f t="shared" ref="D388:D451" si="60">IFERROR(VLOOKUP(C388,$Y$5:$AA$129,2,FALSE),"")</f>
        <v/>
      </c>
      <c r="E388" s="82"/>
      <c r="F388" s="45" t="str">
        <f t="shared" ref="F388:F451" si="61">IFERROR(VLOOKUP(E388,$AE$6:$AF$1090,2,FALSE),"")</f>
        <v/>
      </c>
      <c r="G388" s="45" t="str">
        <f t="shared" ref="G388:G451" si="62">IFERROR(VLOOKUP(E388,$AE$6:$AH$1090,4,FALSE),"")</f>
        <v/>
      </c>
      <c r="H388" s="81"/>
      <c r="I388" s="81"/>
      <c r="J388" s="81"/>
      <c r="K388" s="93"/>
      <c r="L388" s="92"/>
      <c r="M388" s="92"/>
      <c r="N388" s="93"/>
      <c r="O388" s="218"/>
      <c r="P388" s="49"/>
      <c r="Q388" s="246" t="str">
        <f>IF(C388="","",'OPĆI DIO'!$C$1)</f>
        <v/>
      </c>
      <c r="R388" s="40" t="str">
        <f t="shared" ref="R388:R451" si="63">LEFT(C388,3)</f>
        <v/>
      </c>
      <c r="S388" s="40" t="str">
        <f t="shared" ref="S388:S451" si="64">LEFT(C388,2)</f>
        <v/>
      </c>
      <c r="T388" s="40" t="str">
        <f t="shared" ref="T388:T451" si="65">MID(G388,2,2)</f>
        <v/>
      </c>
      <c r="U388" s="40" t="str">
        <f t="shared" ref="U388:U451" si="66">LEFT(C388,1)</f>
        <v/>
      </c>
      <c r="AE388" s="90" t="s">
        <v>1789</v>
      </c>
      <c r="AF388" s="40" t="s">
        <v>1790</v>
      </c>
      <c r="AG388" s="40" t="str">
        <f t="shared" si="58"/>
        <v>A679078</v>
      </c>
      <c r="AH388" s="40" t="s">
        <v>3929</v>
      </c>
    </row>
    <row r="389" spans="1:34">
      <c r="A389" s="50"/>
      <c r="B389" s="45" t="str">
        <f t="shared" si="59"/>
        <v/>
      </c>
      <c r="C389" s="50"/>
      <c r="D389" s="45" t="str">
        <f t="shared" si="60"/>
        <v/>
      </c>
      <c r="E389" s="82"/>
      <c r="F389" s="45" t="str">
        <f t="shared" si="61"/>
        <v/>
      </c>
      <c r="G389" s="45" t="str">
        <f t="shared" si="62"/>
        <v/>
      </c>
      <c r="H389" s="81"/>
      <c r="I389" s="81"/>
      <c r="J389" s="81"/>
      <c r="K389" s="93"/>
      <c r="L389" s="92"/>
      <c r="M389" s="92"/>
      <c r="N389" s="93"/>
      <c r="O389" s="218"/>
      <c r="P389" s="49"/>
      <c r="Q389" s="246" t="str">
        <f>IF(C389="","",'OPĆI DIO'!$C$1)</f>
        <v/>
      </c>
      <c r="R389" s="40" t="str">
        <f t="shared" si="63"/>
        <v/>
      </c>
      <c r="S389" s="40" t="str">
        <f t="shared" si="64"/>
        <v/>
      </c>
      <c r="T389" s="40" t="str">
        <f t="shared" si="65"/>
        <v/>
      </c>
      <c r="U389" s="40" t="str">
        <f t="shared" si="66"/>
        <v/>
      </c>
      <c r="AE389" s="90" t="s">
        <v>1791</v>
      </c>
      <c r="AF389" s="40" t="s">
        <v>1792</v>
      </c>
      <c r="AG389" s="40" t="str">
        <f t="shared" si="58"/>
        <v>A679078</v>
      </c>
      <c r="AH389" s="40" t="s">
        <v>3929</v>
      </c>
    </row>
    <row r="390" spans="1:34">
      <c r="A390" s="50"/>
      <c r="B390" s="45" t="str">
        <f t="shared" si="59"/>
        <v/>
      </c>
      <c r="C390" s="50"/>
      <c r="D390" s="45" t="str">
        <f t="shared" si="60"/>
        <v/>
      </c>
      <c r="E390" s="82"/>
      <c r="F390" s="45" t="str">
        <f t="shared" si="61"/>
        <v/>
      </c>
      <c r="G390" s="45" t="str">
        <f t="shared" si="62"/>
        <v/>
      </c>
      <c r="H390" s="81"/>
      <c r="I390" s="81"/>
      <c r="J390" s="81"/>
      <c r="K390" s="93"/>
      <c r="L390" s="92"/>
      <c r="M390" s="92"/>
      <c r="N390" s="93"/>
      <c r="O390" s="218"/>
      <c r="P390" s="49"/>
      <c r="Q390" s="246" t="str">
        <f>IF(C390="","",'OPĆI DIO'!$C$1)</f>
        <v/>
      </c>
      <c r="R390" s="40" t="str">
        <f t="shared" si="63"/>
        <v/>
      </c>
      <c r="S390" s="40" t="str">
        <f t="shared" si="64"/>
        <v/>
      </c>
      <c r="T390" s="40" t="str">
        <f t="shared" si="65"/>
        <v/>
      </c>
      <c r="U390" s="40" t="str">
        <f t="shared" si="66"/>
        <v/>
      </c>
      <c r="AE390" s="90" t="s">
        <v>1793</v>
      </c>
      <c r="AF390" s="40" t="s">
        <v>1794</v>
      </c>
      <c r="AG390" s="40" t="str">
        <f t="shared" si="58"/>
        <v>A679078</v>
      </c>
      <c r="AH390" s="40" t="s">
        <v>3929</v>
      </c>
    </row>
    <row r="391" spans="1:34">
      <c r="A391" s="50"/>
      <c r="B391" s="45" t="str">
        <f t="shared" si="59"/>
        <v/>
      </c>
      <c r="C391" s="50"/>
      <c r="D391" s="45" t="str">
        <f t="shared" si="60"/>
        <v/>
      </c>
      <c r="E391" s="82"/>
      <c r="F391" s="45" t="str">
        <f t="shared" si="61"/>
        <v/>
      </c>
      <c r="G391" s="45" t="str">
        <f t="shared" si="62"/>
        <v/>
      </c>
      <c r="H391" s="81"/>
      <c r="I391" s="81"/>
      <c r="J391" s="81"/>
      <c r="K391" s="93"/>
      <c r="L391" s="92"/>
      <c r="M391" s="92"/>
      <c r="N391" s="93"/>
      <c r="O391" s="218"/>
      <c r="P391" s="49"/>
      <c r="Q391" s="246" t="str">
        <f>IF(C391="","",'OPĆI DIO'!$C$1)</f>
        <v/>
      </c>
      <c r="R391" s="40" t="str">
        <f t="shared" si="63"/>
        <v/>
      </c>
      <c r="S391" s="40" t="str">
        <f t="shared" si="64"/>
        <v/>
      </c>
      <c r="T391" s="40" t="str">
        <f t="shared" si="65"/>
        <v/>
      </c>
      <c r="U391" s="40" t="str">
        <f t="shared" si="66"/>
        <v/>
      </c>
      <c r="AE391" s="90" t="s">
        <v>1795</v>
      </c>
      <c r="AF391" s="40" t="s">
        <v>1796</v>
      </c>
      <c r="AG391" s="40" t="str">
        <f t="shared" si="58"/>
        <v>A679078</v>
      </c>
      <c r="AH391" s="40" t="s">
        <v>3929</v>
      </c>
    </row>
    <row r="392" spans="1:34">
      <c r="A392" s="50"/>
      <c r="B392" s="45" t="str">
        <f t="shared" si="59"/>
        <v/>
      </c>
      <c r="C392" s="50"/>
      <c r="D392" s="45" t="str">
        <f t="shared" si="60"/>
        <v/>
      </c>
      <c r="E392" s="82"/>
      <c r="F392" s="45" t="str">
        <f t="shared" si="61"/>
        <v/>
      </c>
      <c r="G392" s="45" t="str">
        <f t="shared" si="62"/>
        <v/>
      </c>
      <c r="H392" s="81"/>
      <c r="I392" s="81"/>
      <c r="J392" s="81"/>
      <c r="K392" s="93"/>
      <c r="L392" s="92"/>
      <c r="M392" s="92"/>
      <c r="N392" s="93"/>
      <c r="O392" s="218"/>
      <c r="P392" s="49"/>
      <c r="Q392" s="246" t="str">
        <f>IF(C392="","",'OPĆI DIO'!$C$1)</f>
        <v/>
      </c>
      <c r="R392" s="40" t="str">
        <f t="shared" si="63"/>
        <v/>
      </c>
      <c r="S392" s="40" t="str">
        <f t="shared" si="64"/>
        <v/>
      </c>
      <c r="T392" s="40" t="str">
        <f t="shared" si="65"/>
        <v/>
      </c>
      <c r="U392" s="40" t="str">
        <f t="shared" si="66"/>
        <v/>
      </c>
      <c r="AE392" s="90" t="s">
        <v>1797</v>
      </c>
      <c r="AF392" s="40" t="s">
        <v>1798</v>
      </c>
      <c r="AG392" s="40" t="str">
        <f t="shared" ref="AG392:AG455" si="67">LEFT(AE392,7)</f>
        <v>A679078</v>
      </c>
      <c r="AH392" s="40" t="s">
        <v>3929</v>
      </c>
    </row>
    <row r="393" spans="1:34">
      <c r="A393" s="50"/>
      <c r="B393" s="45" t="str">
        <f t="shared" si="59"/>
        <v/>
      </c>
      <c r="C393" s="50"/>
      <c r="D393" s="45" t="str">
        <f t="shared" si="60"/>
        <v/>
      </c>
      <c r="E393" s="82"/>
      <c r="F393" s="45" t="str">
        <f t="shared" si="61"/>
        <v/>
      </c>
      <c r="G393" s="45" t="str">
        <f t="shared" si="62"/>
        <v/>
      </c>
      <c r="H393" s="81"/>
      <c r="I393" s="81"/>
      <c r="J393" s="81"/>
      <c r="K393" s="93"/>
      <c r="L393" s="92"/>
      <c r="M393" s="92"/>
      <c r="N393" s="93"/>
      <c r="O393" s="218"/>
      <c r="P393" s="49"/>
      <c r="Q393" s="246" t="str">
        <f>IF(C393="","",'OPĆI DIO'!$C$1)</f>
        <v/>
      </c>
      <c r="R393" s="40" t="str">
        <f t="shared" si="63"/>
        <v/>
      </c>
      <c r="S393" s="40" t="str">
        <f t="shared" si="64"/>
        <v/>
      </c>
      <c r="T393" s="40" t="str">
        <f t="shared" si="65"/>
        <v/>
      </c>
      <c r="U393" s="40" t="str">
        <f t="shared" si="66"/>
        <v/>
      </c>
      <c r="AE393" s="90" t="s">
        <v>1799</v>
      </c>
      <c r="AF393" s="40" t="s">
        <v>1800</v>
      </c>
      <c r="AG393" s="40" t="str">
        <f t="shared" si="67"/>
        <v>A679078</v>
      </c>
      <c r="AH393" s="40" t="s">
        <v>3929</v>
      </c>
    </row>
    <row r="394" spans="1:34">
      <c r="A394" s="50"/>
      <c r="B394" s="45" t="str">
        <f t="shared" si="59"/>
        <v/>
      </c>
      <c r="C394" s="50"/>
      <c r="D394" s="45" t="str">
        <f t="shared" si="60"/>
        <v/>
      </c>
      <c r="E394" s="82"/>
      <c r="F394" s="45" t="str">
        <f t="shared" si="61"/>
        <v/>
      </c>
      <c r="G394" s="45" t="str">
        <f t="shared" si="62"/>
        <v/>
      </c>
      <c r="H394" s="81"/>
      <c r="I394" s="81"/>
      <c r="J394" s="81"/>
      <c r="K394" s="93"/>
      <c r="L394" s="92"/>
      <c r="M394" s="92"/>
      <c r="N394" s="93"/>
      <c r="O394" s="218"/>
      <c r="P394" s="49"/>
      <c r="Q394" s="246" t="str">
        <f>IF(C394="","",'OPĆI DIO'!$C$1)</f>
        <v/>
      </c>
      <c r="R394" s="40" t="str">
        <f t="shared" si="63"/>
        <v/>
      </c>
      <c r="S394" s="40" t="str">
        <f t="shared" si="64"/>
        <v/>
      </c>
      <c r="T394" s="40" t="str">
        <f t="shared" si="65"/>
        <v/>
      </c>
      <c r="U394" s="40" t="str">
        <f t="shared" si="66"/>
        <v/>
      </c>
      <c r="AE394" s="90" t="s">
        <v>1801</v>
      </c>
      <c r="AF394" s="40" t="s">
        <v>1802</v>
      </c>
      <c r="AG394" s="40" t="str">
        <f t="shared" si="67"/>
        <v>A679078</v>
      </c>
      <c r="AH394" s="40" t="s">
        <v>3929</v>
      </c>
    </row>
    <row r="395" spans="1:34">
      <c r="A395" s="50"/>
      <c r="B395" s="45" t="str">
        <f t="shared" si="59"/>
        <v/>
      </c>
      <c r="C395" s="50"/>
      <c r="D395" s="45" t="str">
        <f t="shared" si="60"/>
        <v/>
      </c>
      <c r="E395" s="82"/>
      <c r="F395" s="45" t="str">
        <f t="shared" si="61"/>
        <v/>
      </c>
      <c r="G395" s="45" t="str">
        <f t="shared" si="62"/>
        <v/>
      </c>
      <c r="H395" s="81"/>
      <c r="I395" s="81"/>
      <c r="J395" s="81"/>
      <c r="K395" s="93"/>
      <c r="L395" s="92"/>
      <c r="M395" s="92"/>
      <c r="N395" s="93"/>
      <c r="O395" s="218"/>
      <c r="P395" s="49"/>
      <c r="Q395" s="246" t="str">
        <f>IF(C395="","",'OPĆI DIO'!$C$1)</f>
        <v/>
      </c>
      <c r="R395" s="40" t="str">
        <f t="shared" si="63"/>
        <v/>
      </c>
      <c r="S395" s="40" t="str">
        <f t="shared" si="64"/>
        <v/>
      </c>
      <c r="T395" s="40" t="str">
        <f t="shared" si="65"/>
        <v/>
      </c>
      <c r="U395" s="40" t="str">
        <f t="shared" si="66"/>
        <v/>
      </c>
      <c r="AE395" s="90" t="s">
        <v>1803</v>
      </c>
      <c r="AF395" s="40" t="s">
        <v>1804</v>
      </c>
      <c r="AG395" s="40" t="str">
        <f t="shared" si="67"/>
        <v>A679078</v>
      </c>
      <c r="AH395" s="40" t="s">
        <v>3929</v>
      </c>
    </row>
    <row r="396" spans="1:34">
      <c r="A396" s="50"/>
      <c r="B396" s="45" t="str">
        <f t="shared" si="59"/>
        <v/>
      </c>
      <c r="C396" s="50"/>
      <c r="D396" s="45" t="str">
        <f t="shared" si="60"/>
        <v/>
      </c>
      <c r="E396" s="82"/>
      <c r="F396" s="45" t="str">
        <f t="shared" si="61"/>
        <v/>
      </c>
      <c r="G396" s="45" t="str">
        <f t="shared" si="62"/>
        <v/>
      </c>
      <c r="H396" s="81"/>
      <c r="I396" s="81"/>
      <c r="J396" s="81"/>
      <c r="K396" s="93"/>
      <c r="L396" s="92"/>
      <c r="M396" s="92"/>
      <c r="N396" s="93"/>
      <c r="O396" s="218"/>
      <c r="P396" s="49"/>
      <c r="Q396" s="246" t="str">
        <f>IF(C396="","",'OPĆI DIO'!$C$1)</f>
        <v/>
      </c>
      <c r="R396" s="40" t="str">
        <f t="shared" si="63"/>
        <v/>
      </c>
      <c r="S396" s="40" t="str">
        <f t="shared" si="64"/>
        <v/>
      </c>
      <c r="T396" s="40" t="str">
        <f t="shared" si="65"/>
        <v/>
      </c>
      <c r="U396" s="40" t="str">
        <f t="shared" si="66"/>
        <v/>
      </c>
      <c r="AE396" s="90" t="s">
        <v>1806</v>
      </c>
      <c r="AF396" s="40" t="s">
        <v>1807</v>
      </c>
      <c r="AG396" s="40" t="str">
        <f t="shared" si="67"/>
        <v>A679078</v>
      </c>
      <c r="AH396" s="40" t="s">
        <v>3929</v>
      </c>
    </row>
    <row r="397" spans="1:34">
      <c r="A397" s="50"/>
      <c r="B397" s="45" t="str">
        <f t="shared" si="59"/>
        <v/>
      </c>
      <c r="C397" s="50"/>
      <c r="D397" s="45" t="str">
        <f t="shared" si="60"/>
        <v/>
      </c>
      <c r="E397" s="82"/>
      <c r="F397" s="45" t="str">
        <f t="shared" si="61"/>
        <v/>
      </c>
      <c r="G397" s="45" t="str">
        <f t="shared" si="62"/>
        <v/>
      </c>
      <c r="H397" s="81"/>
      <c r="I397" s="81"/>
      <c r="J397" s="81"/>
      <c r="K397" s="93"/>
      <c r="L397" s="92"/>
      <c r="M397" s="92"/>
      <c r="N397" s="93"/>
      <c r="O397" s="218"/>
      <c r="P397" s="49"/>
      <c r="Q397" s="246" t="str">
        <f>IF(C397="","",'OPĆI DIO'!$C$1)</f>
        <v/>
      </c>
      <c r="R397" s="40" t="str">
        <f t="shared" si="63"/>
        <v/>
      </c>
      <c r="S397" s="40" t="str">
        <f t="shared" si="64"/>
        <v/>
      </c>
      <c r="T397" s="40" t="str">
        <f t="shared" si="65"/>
        <v/>
      </c>
      <c r="U397" s="40" t="str">
        <f t="shared" si="66"/>
        <v/>
      </c>
      <c r="AE397" s="90" t="s">
        <v>1808</v>
      </c>
      <c r="AF397" s="40" t="s">
        <v>1809</v>
      </c>
      <c r="AG397" s="40" t="str">
        <f t="shared" si="67"/>
        <v>A679078</v>
      </c>
      <c r="AH397" s="40" t="s">
        <v>3929</v>
      </c>
    </row>
    <row r="398" spans="1:34">
      <c r="A398" s="50"/>
      <c r="B398" s="45" t="str">
        <f t="shared" si="59"/>
        <v/>
      </c>
      <c r="C398" s="50"/>
      <c r="D398" s="45" t="str">
        <f t="shared" si="60"/>
        <v/>
      </c>
      <c r="E398" s="82"/>
      <c r="F398" s="45" t="str">
        <f t="shared" si="61"/>
        <v/>
      </c>
      <c r="G398" s="45" t="str">
        <f t="shared" si="62"/>
        <v/>
      </c>
      <c r="H398" s="81"/>
      <c r="I398" s="81"/>
      <c r="J398" s="81"/>
      <c r="K398" s="93"/>
      <c r="L398" s="92"/>
      <c r="M398" s="92"/>
      <c r="N398" s="93"/>
      <c r="O398" s="218"/>
      <c r="P398" s="49"/>
      <c r="Q398" s="246" t="str">
        <f>IF(C398="","",'OPĆI DIO'!$C$1)</f>
        <v/>
      </c>
      <c r="R398" s="40" t="str">
        <f t="shared" si="63"/>
        <v/>
      </c>
      <c r="S398" s="40" t="str">
        <f t="shared" si="64"/>
        <v/>
      </c>
      <c r="T398" s="40" t="str">
        <f t="shared" si="65"/>
        <v/>
      </c>
      <c r="U398" s="40" t="str">
        <f t="shared" si="66"/>
        <v/>
      </c>
      <c r="AE398" s="90" t="s">
        <v>1810</v>
      </c>
      <c r="AF398" s="40" t="s">
        <v>1811</v>
      </c>
      <c r="AG398" s="40" t="str">
        <f t="shared" si="67"/>
        <v>A679078</v>
      </c>
      <c r="AH398" s="40" t="s">
        <v>3929</v>
      </c>
    </row>
    <row r="399" spans="1:34">
      <c r="A399" s="50"/>
      <c r="B399" s="45" t="str">
        <f t="shared" si="59"/>
        <v/>
      </c>
      <c r="C399" s="50"/>
      <c r="D399" s="45" t="str">
        <f t="shared" si="60"/>
        <v/>
      </c>
      <c r="E399" s="82"/>
      <c r="F399" s="45" t="str">
        <f t="shared" si="61"/>
        <v/>
      </c>
      <c r="G399" s="45" t="str">
        <f t="shared" si="62"/>
        <v/>
      </c>
      <c r="H399" s="81"/>
      <c r="I399" s="81"/>
      <c r="J399" s="81"/>
      <c r="K399" s="93"/>
      <c r="L399" s="92"/>
      <c r="M399" s="92"/>
      <c r="N399" s="93"/>
      <c r="O399" s="218"/>
      <c r="P399" s="49"/>
      <c r="Q399" s="246" t="str">
        <f>IF(C399="","",'OPĆI DIO'!$C$1)</f>
        <v/>
      </c>
      <c r="R399" s="40" t="str">
        <f t="shared" si="63"/>
        <v/>
      </c>
      <c r="S399" s="40" t="str">
        <f t="shared" si="64"/>
        <v/>
      </c>
      <c r="T399" s="40" t="str">
        <f t="shared" si="65"/>
        <v/>
      </c>
      <c r="U399" s="40" t="str">
        <f t="shared" si="66"/>
        <v/>
      </c>
      <c r="AE399" s="90" t="s">
        <v>1812</v>
      </c>
      <c r="AF399" s="40" t="s">
        <v>1813</v>
      </c>
      <c r="AG399" s="40" t="str">
        <f t="shared" si="67"/>
        <v>A679078</v>
      </c>
      <c r="AH399" s="40" t="s">
        <v>3929</v>
      </c>
    </row>
    <row r="400" spans="1:34">
      <c r="A400" s="50"/>
      <c r="B400" s="45" t="str">
        <f t="shared" si="59"/>
        <v/>
      </c>
      <c r="C400" s="50"/>
      <c r="D400" s="45" t="str">
        <f t="shared" si="60"/>
        <v/>
      </c>
      <c r="E400" s="82"/>
      <c r="F400" s="45" t="str">
        <f t="shared" si="61"/>
        <v/>
      </c>
      <c r="G400" s="45" t="str">
        <f t="shared" si="62"/>
        <v/>
      </c>
      <c r="H400" s="81"/>
      <c r="I400" s="81"/>
      <c r="J400" s="81"/>
      <c r="K400" s="93"/>
      <c r="L400" s="92"/>
      <c r="M400" s="92"/>
      <c r="N400" s="93"/>
      <c r="O400" s="218"/>
      <c r="P400" s="49"/>
      <c r="Q400" s="246" t="str">
        <f>IF(C400="","",'OPĆI DIO'!$C$1)</f>
        <v/>
      </c>
      <c r="R400" s="40" t="str">
        <f t="shared" si="63"/>
        <v/>
      </c>
      <c r="S400" s="40" t="str">
        <f t="shared" si="64"/>
        <v/>
      </c>
      <c r="T400" s="40" t="str">
        <f t="shared" si="65"/>
        <v/>
      </c>
      <c r="U400" s="40" t="str">
        <f t="shared" si="66"/>
        <v/>
      </c>
      <c r="AE400" s="90" t="s">
        <v>1814</v>
      </c>
      <c r="AF400" s="40" t="s">
        <v>1815</v>
      </c>
      <c r="AG400" s="40" t="str">
        <f t="shared" si="67"/>
        <v>A679078</v>
      </c>
      <c r="AH400" s="40" t="s">
        <v>3929</v>
      </c>
    </row>
    <row r="401" spans="1:34">
      <c r="A401" s="50"/>
      <c r="B401" s="45" t="str">
        <f t="shared" si="59"/>
        <v/>
      </c>
      <c r="C401" s="50"/>
      <c r="D401" s="45" t="str">
        <f t="shared" si="60"/>
        <v/>
      </c>
      <c r="E401" s="82"/>
      <c r="F401" s="45" t="str">
        <f t="shared" si="61"/>
        <v/>
      </c>
      <c r="G401" s="45" t="str">
        <f t="shared" si="62"/>
        <v/>
      </c>
      <c r="H401" s="81"/>
      <c r="I401" s="81"/>
      <c r="J401" s="81"/>
      <c r="K401" s="93"/>
      <c r="L401" s="92"/>
      <c r="M401" s="92"/>
      <c r="N401" s="93"/>
      <c r="O401" s="218"/>
      <c r="P401" s="49"/>
      <c r="Q401" s="246" t="str">
        <f>IF(C401="","",'OPĆI DIO'!$C$1)</f>
        <v/>
      </c>
      <c r="R401" s="40" t="str">
        <f t="shared" si="63"/>
        <v/>
      </c>
      <c r="S401" s="40" t="str">
        <f t="shared" si="64"/>
        <v/>
      </c>
      <c r="T401" s="40" t="str">
        <f t="shared" si="65"/>
        <v/>
      </c>
      <c r="U401" s="40" t="str">
        <f t="shared" si="66"/>
        <v/>
      </c>
      <c r="AE401" s="90" t="s">
        <v>1816</v>
      </c>
      <c r="AF401" s="40" t="s">
        <v>1817</v>
      </c>
      <c r="AG401" s="40" t="str">
        <f t="shared" si="67"/>
        <v>A679078</v>
      </c>
      <c r="AH401" s="40" t="s">
        <v>3929</v>
      </c>
    </row>
    <row r="402" spans="1:34">
      <c r="A402" s="50"/>
      <c r="B402" s="45" t="str">
        <f t="shared" si="59"/>
        <v/>
      </c>
      <c r="C402" s="50"/>
      <c r="D402" s="45" t="str">
        <f t="shared" si="60"/>
        <v/>
      </c>
      <c r="E402" s="82"/>
      <c r="F402" s="45" t="str">
        <f t="shared" si="61"/>
        <v/>
      </c>
      <c r="G402" s="45" t="str">
        <f t="shared" si="62"/>
        <v/>
      </c>
      <c r="H402" s="81"/>
      <c r="I402" s="81"/>
      <c r="J402" s="81"/>
      <c r="K402" s="93"/>
      <c r="L402" s="92"/>
      <c r="M402" s="92"/>
      <c r="N402" s="93"/>
      <c r="O402" s="218"/>
      <c r="P402" s="49"/>
      <c r="Q402" s="246" t="str">
        <f>IF(C402="","",'OPĆI DIO'!$C$1)</f>
        <v/>
      </c>
      <c r="R402" s="40" t="str">
        <f t="shared" si="63"/>
        <v/>
      </c>
      <c r="S402" s="40" t="str">
        <f t="shared" si="64"/>
        <v/>
      </c>
      <c r="T402" s="40" t="str">
        <f t="shared" si="65"/>
        <v/>
      </c>
      <c r="U402" s="40" t="str">
        <f t="shared" si="66"/>
        <v/>
      </c>
      <c r="AE402" s="90" t="s">
        <v>1818</v>
      </c>
      <c r="AF402" s="40" t="s">
        <v>1819</v>
      </c>
      <c r="AG402" s="40" t="str">
        <f t="shared" si="67"/>
        <v>A679078</v>
      </c>
      <c r="AH402" s="40" t="s">
        <v>3929</v>
      </c>
    </row>
    <row r="403" spans="1:34">
      <c r="A403" s="50"/>
      <c r="B403" s="45" t="str">
        <f t="shared" si="59"/>
        <v/>
      </c>
      <c r="C403" s="50"/>
      <c r="D403" s="45" t="str">
        <f t="shared" si="60"/>
        <v/>
      </c>
      <c r="E403" s="82"/>
      <c r="F403" s="45" t="str">
        <f t="shared" si="61"/>
        <v/>
      </c>
      <c r="G403" s="45" t="str">
        <f t="shared" si="62"/>
        <v/>
      </c>
      <c r="H403" s="81"/>
      <c r="I403" s="81"/>
      <c r="J403" s="81"/>
      <c r="K403" s="93"/>
      <c r="L403" s="92"/>
      <c r="M403" s="92"/>
      <c r="N403" s="93"/>
      <c r="O403" s="218"/>
      <c r="P403" s="49"/>
      <c r="Q403" s="246" t="str">
        <f>IF(C403="","",'OPĆI DIO'!$C$1)</f>
        <v/>
      </c>
      <c r="R403" s="40" t="str">
        <f t="shared" si="63"/>
        <v/>
      </c>
      <c r="S403" s="40" t="str">
        <f t="shared" si="64"/>
        <v/>
      </c>
      <c r="T403" s="40" t="str">
        <f t="shared" si="65"/>
        <v/>
      </c>
      <c r="U403" s="40" t="str">
        <f t="shared" si="66"/>
        <v/>
      </c>
      <c r="AE403" s="90" t="s">
        <v>1820</v>
      </c>
      <c r="AF403" s="40" t="s">
        <v>1821</v>
      </c>
      <c r="AG403" s="40" t="str">
        <f t="shared" si="67"/>
        <v>A679078</v>
      </c>
      <c r="AH403" s="40" t="s">
        <v>3929</v>
      </c>
    </row>
    <row r="404" spans="1:34">
      <c r="A404" s="50"/>
      <c r="B404" s="45" t="str">
        <f t="shared" si="59"/>
        <v/>
      </c>
      <c r="C404" s="50"/>
      <c r="D404" s="45" t="str">
        <f t="shared" si="60"/>
        <v/>
      </c>
      <c r="E404" s="82"/>
      <c r="F404" s="45" t="str">
        <f t="shared" si="61"/>
        <v/>
      </c>
      <c r="G404" s="45" t="str">
        <f t="shared" si="62"/>
        <v/>
      </c>
      <c r="H404" s="81"/>
      <c r="I404" s="81"/>
      <c r="J404" s="81"/>
      <c r="K404" s="93"/>
      <c r="L404" s="92"/>
      <c r="M404" s="92"/>
      <c r="N404" s="93"/>
      <c r="O404" s="218"/>
      <c r="P404" s="49"/>
      <c r="Q404" s="246" t="str">
        <f>IF(C404="","",'OPĆI DIO'!$C$1)</f>
        <v/>
      </c>
      <c r="R404" s="40" t="str">
        <f t="shared" si="63"/>
        <v/>
      </c>
      <c r="S404" s="40" t="str">
        <f t="shared" si="64"/>
        <v/>
      </c>
      <c r="T404" s="40" t="str">
        <f t="shared" si="65"/>
        <v/>
      </c>
      <c r="U404" s="40" t="str">
        <f t="shared" si="66"/>
        <v/>
      </c>
      <c r="AE404" s="90" t="s">
        <v>1822</v>
      </c>
      <c r="AF404" s="40" t="s">
        <v>1823</v>
      </c>
      <c r="AG404" s="40" t="str">
        <f t="shared" si="67"/>
        <v>A679078</v>
      </c>
      <c r="AH404" s="40" t="s">
        <v>3929</v>
      </c>
    </row>
    <row r="405" spans="1:34">
      <c r="A405" s="50"/>
      <c r="B405" s="45" t="str">
        <f t="shared" si="59"/>
        <v/>
      </c>
      <c r="C405" s="50"/>
      <c r="D405" s="45" t="str">
        <f t="shared" si="60"/>
        <v/>
      </c>
      <c r="E405" s="82"/>
      <c r="F405" s="45" t="str">
        <f t="shared" si="61"/>
        <v/>
      </c>
      <c r="G405" s="45" t="str">
        <f t="shared" si="62"/>
        <v/>
      </c>
      <c r="H405" s="81"/>
      <c r="I405" s="81"/>
      <c r="J405" s="81"/>
      <c r="K405" s="93"/>
      <c r="L405" s="92"/>
      <c r="M405" s="92"/>
      <c r="N405" s="93"/>
      <c r="O405" s="218"/>
      <c r="P405" s="49"/>
      <c r="Q405" s="246" t="str">
        <f>IF(C405="","",'OPĆI DIO'!$C$1)</f>
        <v/>
      </c>
      <c r="R405" s="40" t="str">
        <f t="shared" si="63"/>
        <v/>
      </c>
      <c r="S405" s="40" t="str">
        <f t="shared" si="64"/>
        <v/>
      </c>
      <c r="T405" s="40" t="str">
        <f t="shared" si="65"/>
        <v/>
      </c>
      <c r="U405" s="40" t="str">
        <f t="shared" si="66"/>
        <v/>
      </c>
      <c r="AE405" s="90" t="s">
        <v>1824</v>
      </c>
      <c r="AF405" s="40" t="s">
        <v>1825</v>
      </c>
      <c r="AG405" s="40" t="str">
        <f t="shared" si="67"/>
        <v>A679078</v>
      </c>
      <c r="AH405" s="40" t="s">
        <v>3929</v>
      </c>
    </row>
    <row r="406" spans="1:34">
      <c r="A406" s="50"/>
      <c r="B406" s="45" t="str">
        <f t="shared" si="59"/>
        <v/>
      </c>
      <c r="C406" s="50"/>
      <c r="D406" s="45" t="str">
        <f t="shared" si="60"/>
        <v/>
      </c>
      <c r="E406" s="82"/>
      <c r="F406" s="45" t="str">
        <f t="shared" si="61"/>
        <v/>
      </c>
      <c r="G406" s="45" t="str">
        <f t="shared" si="62"/>
        <v/>
      </c>
      <c r="H406" s="81"/>
      <c r="I406" s="81"/>
      <c r="J406" s="81"/>
      <c r="K406" s="93"/>
      <c r="L406" s="92"/>
      <c r="M406" s="92"/>
      <c r="N406" s="93"/>
      <c r="O406" s="218"/>
      <c r="P406" s="49"/>
      <c r="Q406" s="246" t="str">
        <f>IF(C406="","",'OPĆI DIO'!$C$1)</f>
        <v/>
      </c>
      <c r="R406" s="40" t="str">
        <f t="shared" si="63"/>
        <v/>
      </c>
      <c r="S406" s="40" t="str">
        <f t="shared" si="64"/>
        <v/>
      </c>
      <c r="T406" s="40" t="str">
        <f t="shared" si="65"/>
        <v/>
      </c>
      <c r="U406" s="40" t="str">
        <f t="shared" si="66"/>
        <v/>
      </c>
      <c r="AE406" s="90" t="s">
        <v>1826</v>
      </c>
      <c r="AF406" s="40" t="s">
        <v>1827</v>
      </c>
      <c r="AG406" s="40" t="str">
        <f t="shared" si="67"/>
        <v>A679078</v>
      </c>
      <c r="AH406" s="40" t="s">
        <v>3929</v>
      </c>
    </row>
    <row r="407" spans="1:34">
      <c r="A407" s="50"/>
      <c r="B407" s="45" t="str">
        <f t="shared" si="59"/>
        <v/>
      </c>
      <c r="C407" s="50"/>
      <c r="D407" s="45" t="str">
        <f t="shared" si="60"/>
        <v/>
      </c>
      <c r="E407" s="82"/>
      <c r="F407" s="45" t="str">
        <f t="shared" si="61"/>
        <v/>
      </c>
      <c r="G407" s="45" t="str">
        <f t="shared" si="62"/>
        <v/>
      </c>
      <c r="H407" s="81"/>
      <c r="I407" s="81"/>
      <c r="J407" s="81"/>
      <c r="K407" s="93"/>
      <c r="L407" s="92"/>
      <c r="M407" s="92"/>
      <c r="N407" s="93"/>
      <c r="O407" s="218"/>
      <c r="P407" s="49"/>
      <c r="Q407" s="246" t="str">
        <f>IF(C407="","",'OPĆI DIO'!$C$1)</f>
        <v/>
      </c>
      <c r="R407" s="40" t="str">
        <f t="shared" si="63"/>
        <v/>
      </c>
      <c r="S407" s="40" t="str">
        <f t="shared" si="64"/>
        <v/>
      </c>
      <c r="T407" s="40" t="str">
        <f t="shared" si="65"/>
        <v/>
      </c>
      <c r="U407" s="40" t="str">
        <f t="shared" si="66"/>
        <v/>
      </c>
      <c r="AE407" s="90" t="s">
        <v>1828</v>
      </c>
      <c r="AF407" s="40" t="s">
        <v>1829</v>
      </c>
      <c r="AG407" s="40" t="str">
        <f t="shared" si="67"/>
        <v>A679078</v>
      </c>
      <c r="AH407" s="40" t="s">
        <v>3929</v>
      </c>
    </row>
    <row r="408" spans="1:34">
      <c r="A408" s="50"/>
      <c r="B408" s="45" t="str">
        <f t="shared" si="59"/>
        <v/>
      </c>
      <c r="C408" s="50"/>
      <c r="D408" s="45" t="str">
        <f t="shared" si="60"/>
        <v/>
      </c>
      <c r="E408" s="82"/>
      <c r="F408" s="45" t="str">
        <f t="shared" si="61"/>
        <v/>
      </c>
      <c r="G408" s="45" t="str">
        <f t="shared" si="62"/>
        <v/>
      </c>
      <c r="H408" s="81"/>
      <c r="I408" s="81"/>
      <c r="J408" s="81"/>
      <c r="K408" s="93"/>
      <c r="L408" s="92"/>
      <c r="M408" s="92"/>
      <c r="N408" s="93"/>
      <c r="O408" s="218"/>
      <c r="P408" s="49"/>
      <c r="Q408" s="246" t="str">
        <f>IF(C408="","",'OPĆI DIO'!$C$1)</f>
        <v/>
      </c>
      <c r="R408" s="40" t="str">
        <f t="shared" si="63"/>
        <v/>
      </c>
      <c r="S408" s="40" t="str">
        <f t="shared" si="64"/>
        <v/>
      </c>
      <c r="T408" s="40" t="str">
        <f t="shared" si="65"/>
        <v/>
      </c>
      <c r="U408" s="40" t="str">
        <f t="shared" si="66"/>
        <v/>
      </c>
      <c r="AE408" s="90" t="s">
        <v>1831</v>
      </c>
      <c r="AF408" s="40" t="s">
        <v>1832</v>
      </c>
      <c r="AG408" s="40" t="str">
        <f t="shared" si="67"/>
        <v>A679078</v>
      </c>
      <c r="AH408" s="40" t="s">
        <v>3929</v>
      </c>
    </row>
    <row r="409" spans="1:34">
      <c r="A409" s="50"/>
      <c r="B409" s="45" t="str">
        <f t="shared" si="59"/>
        <v/>
      </c>
      <c r="C409" s="50"/>
      <c r="D409" s="45" t="str">
        <f t="shared" si="60"/>
        <v/>
      </c>
      <c r="E409" s="82"/>
      <c r="F409" s="45" t="str">
        <f t="shared" si="61"/>
        <v/>
      </c>
      <c r="G409" s="45" t="str">
        <f t="shared" si="62"/>
        <v/>
      </c>
      <c r="H409" s="81"/>
      <c r="I409" s="81"/>
      <c r="J409" s="81"/>
      <c r="K409" s="93"/>
      <c r="L409" s="92"/>
      <c r="M409" s="92"/>
      <c r="N409" s="93"/>
      <c r="O409" s="218"/>
      <c r="P409" s="49"/>
      <c r="Q409" s="246" t="str">
        <f>IF(C409="","",'OPĆI DIO'!$C$1)</f>
        <v/>
      </c>
      <c r="R409" s="40" t="str">
        <f t="shared" si="63"/>
        <v/>
      </c>
      <c r="S409" s="40" t="str">
        <f t="shared" si="64"/>
        <v/>
      </c>
      <c r="T409" s="40" t="str">
        <f t="shared" si="65"/>
        <v/>
      </c>
      <c r="U409" s="40" t="str">
        <f t="shared" si="66"/>
        <v/>
      </c>
      <c r="AE409" s="90" t="s">
        <v>1833</v>
      </c>
      <c r="AF409" s="40" t="s">
        <v>1834</v>
      </c>
      <c r="AG409" s="40" t="str">
        <f t="shared" si="67"/>
        <v>A679078</v>
      </c>
      <c r="AH409" s="40" t="s">
        <v>3929</v>
      </c>
    </row>
    <row r="410" spans="1:34">
      <c r="A410" s="50"/>
      <c r="B410" s="45" t="str">
        <f t="shared" si="59"/>
        <v/>
      </c>
      <c r="C410" s="50"/>
      <c r="D410" s="45" t="str">
        <f t="shared" si="60"/>
        <v/>
      </c>
      <c r="E410" s="82"/>
      <c r="F410" s="45" t="str">
        <f t="shared" si="61"/>
        <v/>
      </c>
      <c r="G410" s="45" t="str">
        <f t="shared" si="62"/>
        <v/>
      </c>
      <c r="H410" s="81"/>
      <c r="I410" s="81"/>
      <c r="J410" s="81"/>
      <c r="K410" s="93"/>
      <c r="L410" s="92"/>
      <c r="M410" s="92"/>
      <c r="N410" s="93"/>
      <c r="O410" s="218"/>
      <c r="P410" s="49"/>
      <c r="Q410" s="246" t="str">
        <f>IF(C410="","",'OPĆI DIO'!$C$1)</f>
        <v/>
      </c>
      <c r="R410" s="40" t="str">
        <f t="shared" si="63"/>
        <v/>
      </c>
      <c r="S410" s="40" t="str">
        <f t="shared" si="64"/>
        <v/>
      </c>
      <c r="T410" s="40" t="str">
        <f t="shared" si="65"/>
        <v/>
      </c>
      <c r="U410" s="40" t="str">
        <f t="shared" si="66"/>
        <v/>
      </c>
      <c r="AE410" s="90" t="s">
        <v>1835</v>
      </c>
      <c r="AF410" s="40" t="s">
        <v>1836</v>
      </c>
      <c r="AG410" s="40" t="str">
        <f t="shared" si="67"/>
        <v>A679078</v>
      </c>
      <c r="AH410" s="40" t="s">
        <v>3929</v>
      </c>
    </row>
    <row r="411" spans="1:34">
      <c r="A411" s="50"/>
      <c r="B411" s="45" t="str">
        <f t="shared" si="59"/>
        <v/>
      </c>
      <c r="C411" s="50"/>
      <c r="D411" s="45" t="str">
        <f t="shared" si="60"/>
        <v/>
      </c>
      <c r="E411" s="82"/>
      <c r="F411" s="45" t="str">
        <f t="shared" si="61"/>
        <v/>
      </c>
      <c r="G411" s="45" t="str">
        <f t="shared" si="62"/>
        <v/>
      </c>
      <c r="H411" s="81"/>
      <c r="I411" s="81"/>
      <c r="J411" s="81"/>
      <c r="K411" s="93"/>
      <c r="L411" s="92"/>
      <c r="M411" s="92"/>
      <c r="N411" s="93"/>
      <c r="O411" s="218"/>
      <c r="P411" s="49"/>
      <c r="Q411" s="246" t="str">
        <f>IF(C411="","",'OPĆI DIO'!$C$1)</f>
        <v/>
      </c>
      <c r="R411" s="40" t="str">
        <f t="shared" si="63"/>
        <v/>
      </c>
      <c r="S411" s="40" t="str">
        <f t="shared" si="64"/>
        <v/>
      </c>
      <c r="T411" s="40" t="str">
        <f t="shared" si="65"/>
        <v/>
      </c>
      <c r="U411" s="40" t="str">
        <f t="shared" si="66"/>
        <v/>
      </c>
      <c r="AE411" s="90" t="s">
        <v>1837</v>
      </c>
      <c r="AF411" s="40" t="s">
        <v>1838</v>
      </c>
      <c r="AG411" s="40" t="str">
        <f t="shared" si="67"/>
        <v>A679078</v>
      </c>
      <c r="AH411" s="40" t="s">
        <v>3929</v>
      </c>
    </row>
    <row r="412" spans="1:34">
      <c r="A412" s="50"/>
      <c r="B412" s="45" t="str">
        <f t="shared" si="59"/>
        <v/>
      </c>
      <c r="C412" s="50"/>
      <c r="D412" s="45" t="str">
        <f t="shared" si="60"/>
        <v/>
      </c>
      <c r="E412" s="82"/>
      <c r="F412" s="45" t="str">
        <f t="shared" si="61"/>
        <v/>
      </c>
      <c r="G412" s="45" t="str">
        <f t="shared" si="62"/>
        <v/>
      </c>
      <c r="H412" s="81"/>
      <c r="I412" s="81"/>
      <c r="J412" s="81"/>
      <c r="K412" s="93"/>
      <c r="L412" s="92"/>
      <c r="M412" s="92"/>
      <c r="N412" s="93"/>
      <c r="O412" s="218"/>
      <c r="P412" s="49"/>
      <c r="Q412" s="246" t="str">
        <f>IF(C412="","",'OPĆI DIO'!$C$1)</f>
        <v/>
      </c>
      <c r="R412" s="40" t="str">
        <f t="shared" si="63"/>
        <v/>
      </c>
      <c r="S412" s="40" t="str">
        <f t="shared" si="64"/>
        <v/>
      </c>
      <c r="T412" s="40" t="str">
        <f t="shared" si="65"/>
        <v/>
      </c>
      <c r="U412" s="40" t="str">
        <f t="shared" si="66"/>
        <v/>
      </c>
      <c r="AE412" s="90" t="s">
        <v>1839</v>
      </c>
      <c r="AF412" s="40" t="s">
        <v>1840</v>
      </c>
      <c r="AG412" s="40" t="str">
        <f t="shared" si="67"/>
        <v>A679078</v>
      </c>
      <c r="AH412" s="40" t="s">
        <v>3929</v>
      </c>
    </row>
    <row r="413" spans="1:34">
      <c r="A413" s="50"/>
      <c r="B413" s="45" t="str">
        <f t="shared" si="59"/>
        <v/>
      </c>
      <c r="C413" s="50"/>
      <c r="D413" s="45" t="str">
        <f t="shared" si="60"/>
        <v/>
      </c>
      <c r="E413" s="82"/>
      <c r="F413" s="45" t="str">
        <f t="shared" si="61"/>
        <v/>
      </c>
      <c r="G413" s="45" t="str">
        <f t="shared" si="62"/>
        <v/>
      </c>
      <c r="H413" s="81"/>
      <c r="I413" s="81"/>
      <c r="J413" s="81"/>
      <c r="K413" s="93"/>
      <c r="L413" s="92"/>
      <c r="M413" s="92"/>
      <c r="N413" s="93"/>
      <c r="O413" s="218"/>
      <c r="P413" s="49"/>
      <c r="Q413" s="246" t="str">
        <f>IF(C413="","",'OPĆI DIO'!$C$1)</f>
        <v/>
      </c>
      <c r="R413" s="40" t="str">
        <f t="shared" si="63"/>
        <v/>
      </c>
      <c r="S413" s="40" t="str">
        <f t="shared" si="64"/>
        <v/>
      </c>
      <c r="T413" s="40" t="str">
        <f t="shared" si="65"/>
        <v/>
      </c>
      <c r="U413" s="40" t="str">
        <f t="shared" si="66"/>
        <v/>
      </c>
      <c r="AE413" s="90" t="s">
        <v>1841</v>
      </c>
      <c r="AF413" s="40" t="s">
        <v>1842</v>
      </c>
      <c r="AG413" s="40" t="str">
        <f t="shared" si="67"/>
        <v>A679078</v>
      </c>
      <c r="AH413" s="40" t="s">
        <v>3929</v>
      </c>
    </row>
    <row r="414" spans="1:34">
      <c r="A414" s="50"/>
      <c r="B414" s="45" t="str">
        <f t="shared" si="59"/>
        <v/>
      </c>
      <c r="C414" s="50"/>
      <c r="D414" s="45" t="str">
        <f t="shared" si="60"/>
        <v/>
      </c>
      <c r="E414" s="82"/>
      <c r="F414" s="45" t="str">
        <f t="shared" si="61"/>
        <v/>
      </c>
      <c r="G414" s="45" t="str">
        <f t="shared" si="62"/>
        <v/>
      </c>
      <c r="H414" s="81"/>
      <c r="I414" s="81"/>
      <c r="J414" s="81"/>
      <c r="K414" s="93"/>
      <c r="L414" s="92"/>
      <c r="M414" s="92"/>
      <c r="N414" s="93"/>
      <c r="O414" s="218"/>
      <c r="P414" s="49"/>
      <c r="Q414" s="246" t="str">
        <f>IF(C414="","",'OPĆI DIO'!$C$1)</f>
        <v/>
      </c>
      <c r="R414" s="40" t="str">
        <f t="shared" si="63"/>
        <v/>
      </c>
      <c r="S414" s="40" t="str">
        <f t="shared" si="64"/>
        <v/>
      </c>
      <c r="T414" s="40" t="str">
        <f t="shared" si="65"/>
        <v/>
      </c>
      <c r="U414" s="40" t="str">
        <f t="shared" si="66"/>
        <v/>
      </c>
      <c r="AE414" s="90" t="s">
        <v>1843</v>
      </c>
      <c r="AF414" s="40" t="s">
        <v>1844</v>
      </c>
      <c r="AG414" s="40" t="str">
        <f t="shared" si="67"/>
        <v>A679078</v>
      </c>
      <c r="AH414" s="40" t="s">
        <v>3929</v>
      </c>
    </row>
    <row r="415" spans="1:34">
      <c r="A415" s="50"/>
      <c r="B415" s="45" t="str">
        <f t="shared" si="59"/>
        <v/>
      </c>
      <c r="C415" s="50"/>
      <c r="D415" s="45" t="str">
        <f t="shared" si="60"/>
        <v/>
      </c>
      <c r="E415" s="82"/>
      <c r="F415" s="45" t="str">
        <f t="shared" si="61"/>
        <v/>
      </c>
      <c r="G415" s="45" t="str">
        <f t="shared" si="62"/>
        <v/>
      </c>
      <c r="H415" s="81"/>
      <c r="I415" s="81"/>
      <c r="J415" s="81"/>
      <c r="K415" s="93"/>
      <c r="L415" s="92"/>
      <c r="M415" s="92"/>
      <c r="N415" s="93"/>
      <c r="O415" s="218"/>
      <c r="P415" s="49"/>
      <c r="Q415" s="246" t="str">
        <f>IF(C415="","",'OPĆI DIO'!$C$1)</f>
        <v/>
      </c>
      <c r="R415" s="40" t="str">
        <f t="shared" si="63"/>
        <v/>
      </c>
      <c r="S415" s="40" t="str">
        <f t="shared" si="64"/>
        <v/>
      </c>
      <c r="T415" s="40" t="str">
        <f t="shared" si="65"/>
        <v/>
      </c>
      <c r="U415" s="40" t="str">
        <f t="shared" si="66"/>
        <v/>
      </c>
      <c r="AE415" s="90" t="s">
        <v>1845</v>
      </c>
      <c r="AF415" s="40" t="s">
        <v>1846</v>
      </c>
      <c r="AG415" s="40" t="str">
        <f t="shared" si="67"/>
        <v>A679078</v>
      </c>
      <c r="AH415" s="40" t="s">
        <v>3929</v>
      </c>
    </row>
    <row r="416" spans="1:34">
      <c r="A416" s="50"/>
      <c r="B416" s="45" t="str">
        <f t="shared" si="59"/>
        <v/>
      </c>
      <c r="C416" s="50"/>
      <c r="D416" s="45" t="str">
        <f t="shared" si="60"/>
        <v/>
      </c>
      <c r="E416" s="82"/>
      <c r="F416" s="45" t="str">
        <f t="shared" si="61"/>
        <v/>
      </c>
      <c r="G416" s="45" t="str">
        <f t="shared" si="62"/>
        <v/>
      </c>
      <c r="H416" s="81"/>
      <c r="I416" s="81"/>
      <c r="J416" s="81"/>
      <c r="K416" s="93"/>
      <c r="L416" s="92"/>
      <c r="M416" s="92"/>
      <c r="N416" s="93"/>
      <c r="O416" s="218"/>
      <c r="P416" s="49"/>
      <c r="Q416" s="246" t="str">
        <f>IF(C416="","",'OPĆI DIO'!$C$1)</f>
        <v/>
      </c>
      <c r="R416" s="40" t="str">
        <f t="shared" si="63"/>
        <v/>
      </c>
      <c r="S416" s="40" t="str">
        <f t="shared" si="64"/>
        <v/>
      </c>
      <c r="T416" s="40" t="str">
        <f t="shared" si="65"/>
        <v/>
      </c>
      <c r="U416" s="40" t="str">
        <f t="shared" si="66"/>
        <v/>
      </c>
      <c r="AE416" s="90" t="s">
        <v>1847</v>
      </c>
      <c r="AF416" s="40" t="s">
        <v>1848</v>
      </c>
      <c r="AG416" s="40" t="str">
        <f t="shared" si="67"/>
        <v>A679078</v>
      </c>
      <c r="AH416" s="40" t="s">
        <v>3929</v>
      </c>
    </row>
    <row r="417" spans="1:34">
      <c r="A417" s="50"/>
      <c r="B417" s="45" t="str">
        <f t="shared" si="59"/>
        <v/>
      </c>
      <c r="C417" s="50"/>
      <c r="D417" s="45" t="str">
        <f t="shared" si="60"/>
        <v/>
      </c>
      <c r="E417" s="82"/>
      <c r="F417" s="45" t="str">
        <f t="shared" si="61"/>
        <v/>
      </c>
      <c r="G417" s="45" t="str">
        <f t="shared" si="62"/>
        <v/>
      </c>
      <c r="H417" s="81"/>
      <c r="I417" s="81"/>
      <c r="J417" s="81"/>
      <c r="K417" s="93"/>
      <c r="L417" s="92"/>
      <c r="M417" s="92"/>
      <c r="N417" s="93"/>
      <c r="O417" s="218"/>
      <c r="P417" s="49"/>
      <c r="Q417" s="246" t="str">
        <f>IF(C417="","",'OPĆI DIO'!$C$1)</f>
        <v/>
      </c>
      <c r="R417" s="40" t="str">
        <f t="shared" si="63"/>
        <v/>
      </c>
      <c r="S417" s="40" t="str">
        <f t="shared" si="64"/>
        <v/>
      </c>
      <c r="T417" s="40" t="str">
        <f t="shared" si="65"/>
        <v/>
      </c>
      <c r="U417" s="40" t="str">
        <f t="shared" si="66"/>
        <v/>
      </c>
      <c r="AE417" s="90" t="s">
        <v>1849</v>
      </c>
      <c r="AF417" s="40" t="s">
        <v>1850</v>
      </c>
      <c r="AG417" s="40" t="str">
        <f t="shared" si="67"/>
        <v>A679078</v>
      </c>
      <c r="AH417" s="40" t="s">
        <v>3929</v>
      </c>
    </row>
    <row r="418" spans="1:34">
      <c r="A418" s="50"/>
      <c r="B418" s="45" t="str">
        <f t="shared" si="59"/>
        <v/>
      </c>
      <c r="C418" s="50"/>
      <c r="D418" s="45" t="str">
        <f t="shared" si="60"/>
        <v/>
      </c>
      <c r="E418" s="82"/>
      <c r="F418" s="45" t="str">
        <f t="shared" si="61"/>
        <v/>
      </c>
      <c r="G418" s="45" t="str">
        <f t="shared" si="62"/>
        <v/>
      </c>
      <c r="H418" s="81"/>
      <c r="I418" s="81"/>
      <c r="J418" s="81"/>
      <c r="K418" s="93"/>
      <c r="L418" s="92"/>
      <c r="M418" s="92"/>
      <c r="N418" s="93"/>
      <c r="O418" s="218"/>
      <c r="P418" s="49"/>
      <c r="Q418" s="246" t="str">
        <f>IF(C418="","",'OPĆI DIO'!$C$1)</f>
        <v/>
      </c>
      <c r="R418" s="40" t="str">
        <f t="shared" si="63"/>
        <v/>
      </c>
      <c r="S418" s="40" t="str">
        <f t="shared" si="64"/>
        <v/>
      </c>
      <c r="T418" s="40" t="str">
        <f t="shared" si="65"/>
        <v/>
      </c>
      <c r="U418" s="40" t="str">
        <f t="shared" si="66"/>
        <v/>
      </c>
      <c r="AE418" s="90" t="s">
        <v>1851</v>
      </c>
      <c r="AF418" s="40" t="s">
        <v>1852</v>
      </c>
      <c r="AG418" s="40" t="str">
        <f t="shared" si="67"/>
        <v>A679078</v>
      </c>
      <c r="AH418" s="40" t="s">
        <v>3929</v>
      </c>
    </row>
    <row r="419" spans="1:34">
      <c r="A419" s="50"/>
      <c r="B419" s="45" t="str">
        <f t="shared" si="59"/>
        <v/>
      </c>
      <c r="C419" s="50"/>
      <c r="D419" s="45" t="str">
        <f t="shared" si="60"/>
        <v/>
      </c>
      <c r="E419" s="82"/>
      <c r="F419" s="45" t="str">
        <f t="shared" si="61"/>
        <v/>
      </c>
      <c r="G419" s="45" t="str">
        <f t="shared" si="62"/>
        <v/>
      </c>
      <c r="H419" s="81"/>
      <c r="I419" s="81"/>
      <c r="J419" s="81"/>
      <c r="K419" s="93"/>
      <c r="L419" s="92"/>
      <c r="M419" s="92"/>
      <c r="N419" s="93"/>
      <c r="O419" s="218"/>
      <c r="P419" s="49"/>
      <c r="Q419" s="246" t="str">
        <f>IF(C419="","",'OPĆI DIO'!$C$1)</f>
        <v/>
      </c>
      <c r="R419" s="40" t="str">
        <f t="shared" si="63"/>
        <v/>
      </c>
      <c r="S419" s="40" t="str">
        <f t="shared" si="64"/>
        <v/>
      </c>
      <c r="T419" s="40" t="str">
        <f t="shared" si="65"/>
        <v/>
      </c>
      <c r="U419" s="40" t="str">
        <f t="shared" si="66"/>
        <v/>
      </c>
      <c r="AE419" s="90" t="s">
        <v>1853</v>
      </c>
      <c r="AF419" s="40" t="s">
        <v>1854</v>
      </c>
      <c r="AG419" s="40" t="str">
        <f t="shared" si="67"/>
        <v>A679078</v>
      </c>
      <c r="AH419" s="40" t="s">
        <v>3929</v>
      </c>
    </row>
    <row r="420" spans="1:34">
      <c r="A420" s="50"/>
      <c r="B420" s="45" t="str">
        <f t="shared" si="59"/>
        <v/>
      </c>
      <c r="C420" s="50"/>
      <c r="D420" s="45" t="str">
        <f t="shared" si="60"/>
        <v/>
      </c>
      <c r="E420" s="82"/>
      <c r="F420" s="45" t="str">
        <f t="shared" si="61"/>
        <v/>
      </c>
      <c r="G420" s="45" t="str">
        <f t="shared" si="62"/>
        <v/>
      </c>
      <c r="H420" s="81"/>
      <c r="I420" s="81"/>
      <c r="J420" s="81"/>
      <c r="K420" s="93"/>
      <c r="L420" s="92"/>
      <c r="M420" s="92"/>
      <c r="N420" s="93"/>
      <c r="O420" s="218"/>
      <c r="P420" s="49"/>
      <c r="Q420" s="246" t="str">
        <f>IF(C420="","",'OPĆI DIO'!$C$1)</f>
        <v/>
      </c>
      <c r="R420" s="40" t="str">
        <f t="shared" si="63"/>
        <v/>
      </c>
      <c r="S420" s="40" t="str">
        <f t="shared" si="64"/>
        <v/>
      </c>
      <c r="T420" s="40" t="str">
        <f t="shared" si="65"/>
        <v/>
      </c>
      <c r="U420" s="40" t="str">
        <f t="shared" si="66"/>
        <v/>
      </c>
      <c r="AE420" s="90" t="s">
        <v>1855</v>
      </c>
      <c r="AF420" s="40" t="s">
        <v>1856</v>
      </c>
      <c r="AG420" s="40" t="str">
        <f t="shared" si="67"/>
        <v>A679078</v>
      </c>
      <c r="AH420" s="40" t="s">
        <v>3929</v>
      </c>
    </row>
    <row r="421" spans="1:34">
      <c r="A421" s="50"/>
      <c r="B421" s="45" t="str">
        <f t="shared" si="59"/>
        <v/>
      </c>
      <c r="C421" s="50"/>
      <c r="D421" s="45" t="str">
        <f t="shared" si="60"/>
        <v/>
      </c>
      <c r="E421" s="82"/>
      <c r="F421" s="45" t="str">
        <f t="shared" si="61"/>
        <v/>
      </c>
      <c r="G421" s="45" t="str">
        <f t="shared" si="62"/>
        <v/>
      </c>
      <c r="H421" s="81"/>
      <c r="I421" s="81"/>
      <c r="J421" s="81"/>
      <c r="K421" s="93"/>
      <c r="L421" s="92"/>
      <c r="M421" s="92"/>
      <c r="N421" s="93"/>
      <c r="O421" s="218"/>
      <c r="P421" s="49"/>
      <c r="Q421" s="246" t="str">
        <f>IF(C421="","",'OPĆI DIO'!$C$1)</f>
        <v/>
      </c>
      <c r="R421" s="40" t="str">
        <f t="shared" si="63"/>
        <v/>
      </c>
      <c r="S421" s="40" t="str">
        <f t="shared" si="64"/>
        <v/>
      </c>
      <c r="T421" s="40" t="str">
        <f t="shared" si="65"/>
        <v/>
      </c>
      <c r="U421" s="40" t="str">
        <f t="shared" si="66"/>
        <v/>
      </c>
      <c r="AE421" s="90" t="s">
        <v>1857</v>
      </c>
      <c r="AF421" s="40" t="s">
        <v>1858</v>
      </c>
      <c r="AG421" s="40" t="str">
        <f t="shared" si="67"/>
        <v>A679078</v>
      </c>
      <c r="AH421" s="40" t="s">
        <v>3929</v>
      </c>
    </row>
    <row r="422" spans="1:34">
      <c r="A422" s="50"/>
      <c r="B422" s="45" t="str">
        <f t="shared" si="59"/>
        <v/>
      </c>
      <c r="C422" s="50"/>
      <c r="D422" s="45" t="str">
        <f t="shared" si="60"/>
        <v/>
      </c>
      <c r="E422" s="82"/>
      <c r="F422" s="45" t="str">
        <f t="shared" si="61"/>
        <v/>
      </c>
      <c r="G422" s="45" t="str">
        <f t="shared" si="62"/>
        <v/>
      </c>
      <c r="H422" s="81"/>
      <c r="I422" s="81"/>
      <c r="J422" s="81"/>
      <c r="K422" s="93"/>
      <c r="L422" s="92"/>
      <c r="M422" s="92"/>
      <c r="N422" s="93"/>
      <c r="O422" s="218"/>
      <c r="P422" s="49"/>
      <c r="Q422" s="246" t="str">
        <f>IF(C422="","",'OPĆI DIO'!$C$1)</f>
        <v/>
      </c>
      <c r="R422" s="40" t="str">
        <f t="shared" si="63"/>
        <v/>
      </c>
      <c r="S422" s="40" t="str">
        <f t="shared" si="64"/>
        <v/>
      </c>
      <c r="T422" s="40" t="str">
        <f t="shared" si="65"/>
        <v/>
      </c>
      <c r="U422" s="40" t="str">
        <f t="shared" si="66"/>
        <v/>
      </c>
      <c r="AE422" s="90" t="s">
        <v>1859</v>
      </c>
      <c r="AF422" s="40" t="s">
        <v>1860</v>
      </c>
      <c r="AG422" s="40" t="str">
        <f t="shared" si="67"/>
        <v>A679078</v>
      </c>
      <c r="AH422" s="40" t="s">
        <v>3929</v>
      </c>
    </row>
    <row r="423" spans="1:34">
      <c r="A423" s="50"/>
      <c r="B423" s="45" t="str">
        <f t="shared" si="59"/>
        <v/>
      </c>
      <c r="C423" s="50"/>
      <c r="D423" s="45" t="str">
        <f t="shared" si="60"/>
        <v/>
      </c>
      <c r="E423" s="82"/>
      <c r="F423" s="45" t="str">
        <f t="shared" si="61"/>
        <v/>
      </c>
      <c r="G423" s="45" t="str">
        <f t="shared" si="62"/>
        <v/>
      </c>
      <c r="H423" s="81"/>
      <c r="I423" s="81"/>
      <c r="J423" s="81"/>
      <c r="K423" s="93"/>
      <c r="L423" s="92"/>
      <c r="M423" s="92"/>
      <c r="N423" s="93"/>
      <c r="O423" s="218"/>
      <c r="P423" s="49"/>
      <c r="Q423" s="246" t="str">
        <f>IF(C423="","",'OPĆI DIO'!$C$1)</f>
        <v/>
      </c>
      <c r="R423" s="40" t="str">
        <f t="shared" si="63"/>
        <v/>
      </c>
      <c r="S423" s="40" t="str">
        <f t="shared" si="64"/>
        <v/>
      </c>
      <c r="T423" s="40" t="str">
        <f t="shared" si="65"/>
        <v/>
      </c>
      <c r="U423" s="40" t="str">
        <f t="shared" si="66"/>
        <v/>
      </c>
      <c r="AE423" s="90" t="s">
        <v>1861</v>
      </c>
      <c r="AF423" s="40" t="s">
        <v>1862</v>
      </c>
      <c r="AG423" s="40" t="str">
        <f t="shared" si="67"/>
        <v>A679078</v>
      </c>
      <c r="AH423" s="40" t="s">
        <v>3929</v>
      </c>
    </row>
    <row r="424" spans="1:34">
      <c r="A424" s="50"/>
      <c r="B424" s="45" t="str">
        <f t="shared" si="59"/>
        <v/>
      </c>
      <c r="C424" s="50"/>
      <c r="D424" s="45" t="str">
        <f t="shared" si="60"/>
        <v/>
      </c>
      <c r="E424" s="82"/>
      <c r="F424" s="45" t="str">
        <f t="shared" si="61"/>
        <v/>
      </c>
      <c r="G424" s="45" t="str">
        <f t="shared" si="62"/>
        <v/>
      </c>
      <c r="H424" s="81"/>
      <c r="I424" s="81"/>
      <c r="J424" s="81"/>
      <c r="K424" s="93"/>
      <c r="L424" s="92"/>
      <c r="M424" s="92"/>
      <c r="N424" s="93"/>
      <c r="O424" s="218"/>
      <c r="P424" s="49"/>
      <c r="Q424" s="246" t="str">
        <f>IF(C424="","",'OPĆI DIO'!$C$1)</f>
        <v/>
      </c>
      <c r="R424" s="40" t="str">
        <f t="shared" si="63"/>
        <v/>
      </c>
      <c r="S424" s="40" t="str">
        <f t="shared" si="64"/>
        <v/>
      </c>
      <c r="T424" s="40" t="str">
        <f t="shared" si="65"/>
        <v/>
      </c>
      <c r="U424" s="40" t="str">
        <f t="shared" si="66"/>
        <v/>
      </c>
      <c r="AE424" s="90" t="s">
        <v>1863</v>
      </c>
      <c r="AF424" s="40" t="s">
        <v>1864</v>
      </c>
      <c r="AG424" s="40" t="str">
        <f t="shared" si="67"/>
        <v>A679078</v>
      </c>
      <c r="AH424" s="40" t="s">
        <v>3929</v>
      </c>
    </row>
    <row r="425" spans="1:34">
      <c r="A425" s="50"/>
      <c r="B425" s="45" t="str">
        <f t="shared" si="59"/>
        <v/>
      </c>
      <c r="C425" s="50"/>
      <c r="D425" s="45" t="str">
        <f t="shared" si="60"/>
        <v/>
      </c>
      <c r="E425" s="82"/>
      <c r="F425" s="45" t="str">
        <f t="shared" si="61"/>
        <v/>
      </c>
      <c r="G425" s="45" t="str">
        <f t="shared" si="62"/>
        <v/>
      </c>
      <c r="H425" s="81"/>
      <c r="I425" s="81"/>
      <c r="J425" s="81"/>
      <c r="K425" s="93"/>
      <c r="L425" s="92"/>
      <c r="M425" s="92"/>
      <c r="N425" s="93"/>
      <c r="O425" s="218"/>
      <c r="P425" s="49"/>
      <c r="Q425" s="246" t="str">
        <f>IF(C425="","",'OPĆI DIO'!$C$1)</f>
        <v/>
      </c>
      <c r="R425" s="40" t="str">
        <f t="shared" si="63"/>
        <v/>
      </c>
      <c r="S425" s="40" t="str">
        <f t="shared" si="64"/>
        <v/>
      </c>
      <c r="T425" s="40" t="str">
        <f t="shared" si="65"/>
        <v/>
      </c>
      <c r="U425" s="40" t="str">
        <f t="shared" si="66"/>
        <v/>
      </c>
      <c r="AE425" s="90" t="s">
        <v>1865</v>
      </c>
      <c r="AF425" s="40" t="s">
        <v>1866</v>
      </c>
      <c r="AG425" s="40" t="str">
        <f t="shared" si="67"/>
        <v>A679078</v>
      </c>
      <c r="AH425" s="40" t="s">
        <v>3929</v>
      </c>
    </row>
    <row r="426" spans="1:34">
      <c r="A426" s="50"/>
      <c r="B426" s="45" t="str">
        <f t="shared" si="59"/>
        <v/>
      </c>
      <c r="C426" s="50"/>
      <c r="D426" s="45" t="str">
        <f t="shared" si="60"/>
        <v/>
      </c>
      <c r="E426" s="82"/>
      <c r="F426" s="45" t="str">
        <f t="shared" si="61"/>
        <v/>
      </c>
      <c r="G426" s="45" t="str">
        <f t="shared" si="62"/>
        <v/>
      </c>
      <c r="H426" s="81"/>
      <c r="I426" s="81"/>
      <c r="J426" s="81"/>
      <c r="K426" s="93"/>
      <c r="L426" s="92"/>
      <c r="M426" s="92"/>
      <c r="N426" s="93"/>
      <c r="O426" s="218"/>
      <c r="P426" s="49"/>
      <c r="Q426" s="246" t="str">
        <f>IF(C426="","",'OPĆI DIO'!$C$1)</f>
        <v/>
      </c>
      <c r="R426" s="40" t="str">
        <f t="shared" si="63"/>
        <v/>
      </c>
      <c r="S426" s="40" t="str">
        <f t="shared" si="64"/>
        <v/>
      </c>
      <c r="T426" s="40" t="str">
        <f t="shared" si="65"/>
        <v/>
      </c>
      <c r="U426" s="40" t="str">
        <f t="shared" si="66"/>
        <v/>
      </c>
      <c r="AE426" s="90" t="s">
        <v>1867</v>
      </c>
      <c r="AF426" s="40" t="s">
        <v>1868</v>
      </c>
      <c r="AG426" s="40" t="str">
        <f t="shared" si="67"/>
        <v>A679078</v>
      </c>
      <c r="AH426" s="40" t="s">
        <v>3929</v>
      </c>
    </row>
    <row r="427" spans="1:34">
      <c r="A427" s="50"/>
      <c r="B427" s="45" t="str">
        <f t="shared" si="59"/>
        <v/>
      </c>
      <c r="C427" s="50"/>
      <c r="D427" s="45" t="str">
        <f t="shared" si="60"/>
        <v/>
      </c>
      <c r="E427" s="82"/>
      <c r="F427" s="45" t="str">
        <f t="shared" si="61"/>
        <v/>
      </c>
      <c r="G427" s="45" t="str">
        <f t="shared" si="62"/>
        <v/>
      </c>
      <c r="H427" s="81"/>
      <c r="I427" s="81"/>
      <c r="J427" s="81"/>
      <c r="K427" s="93"/>
      <c r="L427" s="92"/>
      <c r="M427" s="92"/>
      <c r="N427" s="93"/>
      <c r="O427" s="218"/>
      <c r="P427" s="49"/>
      <c r="Q427" s="246" t="str">
        <f>IF(C427="","",'OPĆI DIO'!$C$1)</f>
        <v/>
      </c>
      <c r="R427" s="40" t="str">
        <f t="shared" si="63"/>
        <v/>
      </c>
      <c r="S427" s="40" t="str">
        <f t="shared" si="64"/>
        <v/>
      </c>
      <c r="T427" s="40" t="str">
        <f t="shared" si="65"/>
        <v/>
      </c>
      <c r="U427" s="40" t="str">
        <f t="shared" si="66"/>
        <v/>
      </c>
      <c r="AE427" s="90" t="s">
        <v>1869</v>
      </c>
      <c r="AF427" s="40" t="s">
        <v>1870</v>
      </c>
      <c r="AG427" s="40" t="str">
        <f t="shared" si="67"/>
        <v>A679078</v>
      </c>
      <c r="AH427" s="40" t="s">
        <v>3929</v>
      </c>
    </row>
    <row r="428" spans="1:34">
      <c r="A428" s="50"/>
      <c r="B428" s="45" t="str">
        <f t="shared" si="59"/>
        <v/>
      </c>
      <c r="C428" s="50"/>
      <c r="D428" s="45" t="str">
        <f t="shared" si="60"/>
        <v/>
      </c>
      <c r="E428" s="82"/>
      <c r="F428" s="45" t="str">
        <f t="shared" si="61"/>
        <v/>
      </c>
      <c r="G428" s="45" t="str">
        <f t="shared" si="62"/>
        <v/>
      </c>
      <c r="H428" s="81"/>
      <c r="I428" s="81"/>
      <c r="J428" s="81"/>
      <c r="K428" s="93"/>
      <c r="L428" s="92"/>
      <c r="M428" s="92"/>
      <c r="N428" s="93"/>
      <c r="O428" s="218"/>
      <c r="P428" s="49"/>
      <c r="Q428" s="246" t="str">
        <f>IF(C428="","",'OPĆI DIO'!$C$1)</f>
        <v/>
      </c>
      <c r="R428" s="40" t="str">
        <f t="shared" si="63"/>
        <v/>
      </c>
      <c r="S428" s="40" t="str">
        <f t="shared" si="64"/>
        <v/>
      </c>
      <c r="T428" s="40" t="str">
        <f t="shared" si="65"/>
        <v/>
      </c>
      <c r="U428" s="40" t="str">
        <f t="shared" si="66"/>
        <v/>
      </c>
      <c r="AE428" s="90" t="s">
        <v>1871</v>
      </c>
      <c r="AF428" s="40" t="s">
        <v>1872</v>
      </c>
      <c r="AG428" s="40" t="str">
        <f t="shared" si="67"/>
        <v>A679078</v>
      </c>
      <c r="AH428" s="40" t="s">
        <v>3929</v>
      </c>
    </row>
    <row r="429" spans="1:34">
      <c r="A429" s="50"/>
      <c r="B429" s="45" t="str">
        <f t="shared" si="59"/>
        <v/>
      </c>
      <c r="C429" s="50"/>
      <c r="D429" s="45" t="str">
        <f t="shared" si="60"/>
        <v/>
      </c>
      <c r="E429" s="82"/>
      <c r="F429" s="45" t="str">
        <f t="shared" si="61"/>
        <v/>
      </c>
      <c r="G429" s="45" t="str">
        <f t="shared" si="62"/>
        <v/>
      </c>
      <c r="H429" s="81"/>
      <c r="I429" s="81"/>
      <c r="J429" s="81"/>
      <c r="K429" s="93"/>
      <c r="L429" s="92"/>
      <c r="M429" s="92"/>
      <c r="N429" s="93"/>
      <c r="O429" s="218"/>
      <c r="P429" s="49"/>
      <c r="Q429" s="246" t="str">
        <f>IF(C429="","",'OPĆI DIO'!$C$1)</f>
        <v/>
      </c>
      <c r="R429" s="40" t="str">
        <f t="shared" si="63"/>
        <v/>
      </c>
      <c r="S429" s="40" t="str">
        <f t="shared" si="64"/>
        <v/>
      </c>
      <c r="T429" s="40" t="str">
        <f t="shared" si="65"/>
        <v/>
      </c>
      <c r="U429" s="40" t="str">
        <f t="shared" si="66"/>
        <v/>
      </c>
      <c r="AE429" s="90" t="s">
        <v>1873</v>
      </c>
      <c r="AF429" s="40" t="s">
        <v>1874</v>
      </c>
      <c r="AG429" s="40" t="str">
        <f t="shared" si="67"/>
        <v>A679078</v>
      </c>
      <c r="AH429" s="40" t="s">
        <v>3929</v>
      </c>
    </row>
    <row r="430" spans="1:34">
      <c r="A430" s="50"/>
      <c r="B430" s="45" t="str">
        <f t="shared" si="59"/>
        <v/>
      </c>
      <c r="C430" s="50"/>
      <c r="D430" s="45" t="str">
        <f t="shared" si="60"/>
        <v/>
      </c>
      <c r="E430" s="82"/>
      <c r="F430" s="45" t="str">
        <f t="shared" si="61"/>
        <v/>
      </c>
      <c r="G430" s="45" t="str">
        <f t="shared" si="62"/>
        <v/>
      </c>
      <c r="H430" s="81"/>
      <c r="I430" s="81"/>
      <c r="J430" s="81"/>
      <c r="K430" s="93"/>
      <c r="L430" s="92"/>
      <c r="M430" s="92"/>
      <c r="N430" s="93"/>
      <c r="O430" s="218"/>
      <c r="P430" s="49"/>
      <c r="Q430" s="246" t="str">
        <f>IF(C430="","",'OPĆI DIO'!$C$1)</f>
        <v/>
      </c>
      <c r="R430" s="40" t="str">
        <f t="shared" si="63"/>
        <v/>
      </c>
      <c r="S430" s="40" t="str">
        <f t="shared" si="64"/>
        <v/>
      </c>
      <c r="T430" s="40" t="str">
        <f t="shared" si="65"/>
        <v/>
      </c>
      <c r="U430" s="40" t="str">
        <f t="shared" si="66"/>
        <v/>
      </c>
      <c r="AE430" s="90" t="s">
        <v>1875</v>
      </c>
      <c r="AF430" s="40" t="s">
        <v>1876</v>
      </c>
      <c r="AG430" s="40" t="str">
        <f t="shared" si="67"/>
        <v>A679078</v>
      </c>
      <c r="AH430" s="40" t="s">
        <v>3929</v>
      </c>
    </row>
    <row r="431" spans="1:34">
      <c r="A431" s="50"/>
      <c r="B431" s="45" t="str">
        <f t="shared" si="59"/>
        <v/>
      </c>
      <c r="C431" s="50"/>
      <c r="D431" s="45" t="str">
        <f t="shared" si="60"/>
        <v/>
      </c>
      <c r="E431" s="82"/>
      <c r="F431" s="45" t="str">
        <f t="shared" si="61"/>
        <v/>
      </c>
      <c r="G431" s="45" t="str">
        <f t="shared" si="62"/>
        <v/>
      </c>
      <c r="H431" s="81"/>
      <c r="I431" s="81"/>
      <c r="J431" s="81"/>
      <c r="K431" s="93"/>
      <c r="L431" s="92"/>
      <c r="M431" s="92"/>
      <c r="N431" s="93"/>
      <c r="O431" s="218"/>
      <c r="P431" s="49"/>
      <c r="Q431" s="246" t="str">
        <f>IF(C431="","",'OPĆI DIO'!$C$1)</f>
        <v/>
      </c>
      <c r="R431" s="40" t="str">
        <f t="shared" si="63"/>
        <v/>
      </c>
      <c r="S431" s="40" t="str">
        <f t="shared" si="64"/>
        <v/>
      </c>
      <c r="T431" s="40" t="str">
        <f t="shared" si="65"/>
        <v/>
      </c>
      <c r="U431" s="40" t="str">
        <f t="shared" si="66"/>
        <v/>
      </c>
      <c r="AE431" s="90" t="s">
        <v>1877</v>
      </c>
      <c r="AF431" s="40" t="s">
        <v>1878</v>
      </c>
      <c r="AG431" s="40" t="str">
        <f t="shared" si="67"/>
        <v>A679078</v>
      </c>
      <c r="AH431" s="40" t="s">
        <v>3929</v>
      </c>
    </row>
    <row r="432" spans="1:34">
      <c r="A432" s="50"/>
      <c r="B432" s="45" t="str">
        <f t="shared" si="59"/>
        <v/>
      </c>
      <c r="C432" s="50"/>
      <c r="D432" s="45" t="str">
        <f t="shared" si="60"/>
        <v/>
      </c>
      <c r="E432" s="82"/>
      <c r="F432" s="45" t="str">
        <f t="shared" si="61"/>
        <v/>
      </c>
      <c r="G432" s="45" t="str">
        <f t="shared" si="62"/>
        <v/>
      </c>
      <c r="H432" s="81"/>
      <c r="I432" s="81"/>
      <c r="J432" s="81"/>
      <c r="K432" s="93"/>
      <c r="L432" s="92"/>
      <c r="M432" s="92"/>
      <c r="N432" s="93"/>
      <c r="O432" s="218"/>
      <c r="P432" s="49"/>
      <c r="Q432" s="246" t="str">
        <f>IF(C432="","",'OPĆI DIO'!$C$1)</f>
        <v/>
      </c>
      <c r="R432" s="40" t="str">
        <f t="shared" si="63"/>
        <v/>
      </c>
      <c r="S432" s="40" t="str">
        <f t="shared" si="64"/>
        <v/>
      </c>
      <c r="T432" s="40" t="str">
        <f t="shared" si="65"/>
        <v/>
      </c>
      <c r="U432" s="40" t="str">
        <f t="shared" si="66"/>
        <v/>
      </c>
      <c r="AE432" s="90" t="s">
        <v>1879</v>
      </c>
      <c r="AF432" s="40" t="s">
        <v>1880</v>
      </c>
      <c r="AG432" s="40" t="str">
        <f t="shared" si="67"/>
        <v>A679078</v>
      </c>
      <c r="AH432" s="40" t="s">
        <v>3929</v>
      </c>
    </row>
    <row r="433" spans="1:34">
      <c r="A433" s="50"/>
      <c r="B433" s="45" t="str">
        <f t="shared" si="59"/>
        <v/>
      </c>
      <c r="C433" s="50"/>
      <c r="D433" s="45" t="str">
        <f t="shared" si="60"/>
        <v/>
      </c>
      <c r="E433" s="82"/>
      <c r="F433" s="45" t="str">
        <f t="shared" si="61"/>
        <v/>
      </c>
      <c r="G433" s="45" t="str">
        <f t="shared" si="62"/>
        <v/>
      </c>
      <c r="H433" s="81"/>
      <c r="I433" s="81"/>
      <c r="J433" s="81"/>
      <c r="K433" s="93"/>
      <c r="L433" s="92"/>
      <c r="M433" s="92"/>
      <c r="N433" s="93"/>
      <c r="O433" s="218"/>
      <c r="P433" s="49"/>
      <c r="Q433" s="246" t="str">
        <f>IF(C433="","",'OPĆI DIO'!$C$1)</f>
        <v/>
      </c>
      <c r="R433" s="40" t="str">
        <f t="shared" si="63"/>
        <v/>
      </c>
      <c r="S433" s="40" t="str">
        <f t="shared" si="64"/>
        <v/>
      </c>
      <c r="T433" s="40" t="str">
        <f t="shared" si="65"/>
        <v/>
      </c>
      <c r="U433" s="40" t="str">
        <f t="shared" si="66"/>
        <v/>
      </c>
      <c r="AE433" s="90" t="s">
        <v>1881</v>
      </c>
      <c r="AF433" s="40" t="s">
        <v>1882</v>
      </c>
      <c r="AG433" s="40" t="str">
        <f t="shared" si="67"/>
        <v>A679078</v>
      </c>
      <c r="AH433" s="40" t="s">
        <v>3929</v>
      </c>
    </row>
    <row r="434" spans="1:34">
      <c r="A434" s="50"/>
      <c r="B434" s="45" t="str">
        <f t="shared" si="59"/>
        <v/>
      </c>
      <c r="C434" s="50"/>
      <c r="D434" s="45" t="str">
        <f t="shared" si="60"/>
        <v/>
      </c>
      <c r="E434" s="82"/>
      <c r="F434" s="45" t="str">
        <f t="shared" si="61"/>
        <v/>
      </c>
      <c r="G434" s="45" t="str">
        <f t="shared" si="62"/>
        <v/>
      </c>
      <c r="H434" s="81"/>
      <c r="I434" s="81"/>
      <c r="J434" s="81"/>
      <c r="K434" s="93"/>
      <c r="L434" s="92"/>
      <c r="M434" s="92"/>
      <c r="N434" s="93"/>
      <c r="O434" s="218"/>
      <c r="P434" s="49"/>
      <c r="Q434" s="246" t="str">
        <f>IF(C434="","",'OPĆI DIO'!$C$1)</f>
        <v/>
      </c>
      <c r="R434" s="40" t="str">
        <f t="shared" si="63"/>
        <v/>
      </c>
      <c r="S434" s="40" t="str">
        <f t="shared" si="64"/>
        <v/>
      </c>
      <c r="T434" s="40" t="str">
        <f t="shared" si="65"/>
        <v/>
      </c>
      <c r="U434" s="40" t="str">
        <f t="shared" si="66"/>
        <v/>
      </c>
      <c r="AE434" s="90" t="s">
        <v>1883</v>
      </c>
      <c r="AF434" s="40" t="s">
        <v>1884</v>
      </c>
      <c r="AG434" s="40" t="str">
        <f t="shared" si="67"/>
        <v>A679078</v>
      </c>
      <c r="AH434" s="40" t="s">
        <v>3929</v>
      </c>
    </row>
    <row r="435" spans="1:34">
      <c r="A435" s="50"/>
      <c r="B435" s="45" t="str">
        <f t="shared" si="59"/>
        <v/>
      </c>
      <c r="C435" s="50"/>
      <c r="D435" s="45" t="str">
        <f t="shared" si="60"/>
        <v/>
      </c>
      <c r="E435" s="82"/>
      <c r="F435" s="45" t="str">
        <f t="shared" si="61"/>
        <v/>
      </c>
      <c r="G435" s="45" t="str">
        <f t="shared" si="62"/>
        <v/>
      </c>
      <c r="H435" s="81"/>
      <c r="I435" s="81"/>
      <c r="J435" s="81"/>
      <c r="K435" s="93"/>
      <c r="L435" s="92"/>
      <c r="M435" s="92"/>
      <c r="N435" s="93"/>
      <c r="O435" s="218"/>
      <c r="P435" s="49"/>
      <c r="Q435" s="246" t="str">
        <f>IF(C435="","",'OPĆI DIO'!$C$1)</f>
        <v/>
      </c>
      <c r="R435" s="40" t="str">
        <f t="shared" si="63"/>
        <v/>
      </c>
      <c r="S435" s="40" t="str">
        <f t="shared" si="64"/>
        <v/>
      </c>
      <c r="T435" s="40" t="str">
        <f t="shared" si="65"/>
        <v/>
      </c>
      <c r="U435" s="40" t="str">
        <f t="shared" si="66"/>
        <v/>
      </c>
      <c r="AE435" s="90" t="s">
        <v>1885</v>
      </c>
      <c r="AF435" s="40" t="s">
        <v>1886</v>
      </c>
      <c r="AG435" s="40" t="str">
        <f t="shared" si="67"/>
        <v>A679078</v>
      </c>
      <c r="AH435" s="40" t="s">
        <v>3929</v>
      </c>
    </row>
    <row r="436" spans="1:34">
      <c r="A436" s="50"/>
      <c r="B436" s="45" t="str">
        <f t="shared" si="59"/>
        <v/>
      </c>
      <c r="C436" s="50"/>
      <c r="D436" s="45" t="str">
        <f t="shared" si="60"/>
        <v/>
      </c>
      <c r="E436" s="82"/>
      <c r="F436" s="45" t="str">
        <f t="shared" si="61"/>
        <v/>
      </c>
      <c r="G436" s="45" t="str">
        <f t="shared" si="62"/>
        <v/>
      </c>
      <c r="H436" s="81"/>
      <c r="I436" s="81"/>
      <c r="J436" s="81"/>
      <c r="K436" s="93"/>
      <c r="L436" s="92"/>
      <c r="M436" s="92"/>
      <c r="N436" s="93"/>
      <c r="O436" s="218"/>
      <c r="P436" s="49"/>
      <c r="Q436" s="246" t="str">
        <f>IF(C436="","",'OPĆI DIO'!$C$1)</f>
        <v/>
      </c>
      <c r="R436" s="40" t="str">
        <f t="shared" si="63"/>
        <v/>
      </c>
      <c r="S436" s="40" t="str">
        <f t="shared" si="64"/>
        <v/>
      </c>
      <c r="T436" s="40" t="str">
        <f t="shared" si="65"/>
        <v/>
      </c>
      <c r="U436" s="40" t="str">
        <f t="shared" si="66"/>
        <v/>
      </c>
      <c r="AE436" s="90" t="s">
        <v>1887</v>
      </c>
      <c r="AF436" s="40" t="s">
        <v>1888</v>
      </c>
      <c r="AG436" s="40" t="str">
        <f t="shared" si="67"/>
        <v>A679078</v>
      </c>
      <c r="AH436" s="40" t="s">
        <v>3929</v>
      </c>
    </row>
    <row r="437" spans="1:34">
      <c r="A437" s="50"/>
      <c r="B437" s="45" t="str">
        <f t="shared" si="59"/>
        <v/>
      </c>
      <c r="C437" s="50"/>
      <c r="D437" s="45" t="str">
        <f t="shared" si="60"/>
        <v/>
      </c>
      <c r="E437" s="82"/>
      <c r="F437" s="45" t="str">
        <f t="shared" si="61"/>
        <v/>
      </c>
      <c r="G437" s="45" t="str">
        <f t="shared" si="62"/>
        <v/>
      </c>
      <c r="H437" s="81"/>
      <c r="I437" s="81"/>
      <c r="J437" s="81"/>
      <c r="K437" s="93"/>
      <c r="L437" s="92"/>
      <c r="M437" s="92"/>
      <c r="N437" s="93"/>
      <c r="O437" s="218"/>
      <c r="P437" s="49"/>
      <c r="Q437" s="246" t="str">
        <f>IF(C437="","",'OPĆI DIO'!$C$1)</f>
        <v/>
      </c>
      <c r="R437" s="40" t="str">
        <f t="shared" si="63"/>
        <v/>
      </c>
      <c r="S437" s="40" t="str">
        <f t="shared" si="64"/>
        <v/>
      </c>
      <c r="T437" s="40" t="str">
        <f t="shared" si="65"/>
        <v/>
      </c>
      <c r="U437" s="40" t="str">
        <f t="shared" si="66"/>
        <v/>
      </c>
      <c r="AE437" s="90" t="s">
        <v>1889</v>
      </c>
      <c r="AF437" s="40" t="s">
        <v>1890</v>
      </c>
      <c r="AG437" s="40" t="str">
        <f t="shared" si="67"/>
        <v>A679078</v>
      </c>
      <c r="AH437" s="40" t="s">
        <v>3929</v>
      </c>
    </row>
    <row r="438" spans="1:34">
      <c r="A438" s="50"/>
      <c r="B438" s="45" t="str">
        <f t="shared" si="59"/>
        <v/>
      </c>
      <c r="C438" s="50"/>
      <c r="D438" s="45" t="str">
        <f t="shared" si="60"/>
        <v/>
      </c>
      <c r="E438" s="82"/>
      <c r="F438" s="45" t="str">
        <f t="shared" si="61"/>
        <v/>
      </c>
      <c r="G438" s="45" t="str">
        <f t="shared" si="62"/>
        <v/>
      </c>
      <c r="H438" s="81"/>
      <c r="I438" s="81"/>
      <c r="J438" s="81"/>
      <c r="K438" s="93"/>
      <c r="L438" s="92"/>
      <c r="M438" s="92"/>
      <c r="N438" s="93"/>
      <c r="O438" s="218"/>
      <c r="P438" s="49"/>
      <c r="Q438" s="246" t="str">
        <f>IF(C438="","",'OPĆI DIO'!$C$1)</f>
        <v/>
      </c>
      <c r="R438" s="40" t="str">
        <f t="shared" si="63"/>
        <v/>
      </c>
      <c r="S438" s="40" t="str">
        <f t="shared" si="64"/>
        <v/>
      </c>
      <c r="T438" s="40" t="str">
        <f t="shared" si="65"/>
        <v/>
      </c>
      <c r="U438" s="40" t="str">
        <f t="shared" si="66"/>
        <v/>
      </c>
      <c r="AE438" s="90" t="s">
        <v>1891</v>
      </c>
      <c r="AF438" s="40" t="s">
        <v>1892</v>
      </c>
      <c r="AG438" s="40" t="str">
        <f t="shared" si="67"/>
        <v>A679078</v>
      </c>
      <c r="AH438" s="40" t="s">
        <v>3929</v>
      </c>
    </row>
    <row r="439" spans="1:34">
      <c r="A439" s="50"/>
      <c r="B439" s="45" t="str">
        <f t="shared" si="59"/>
        <v/>
      </c>
      <c r="C439" s="50"/>
      <c r="D439" s="45" t="str">
        <f t="shared" si="60"/>
        <v/>
      </c>
      <c r="E439" s="82"/>
      <c r="F439" s="45" t="str">
        <f t="shared" si="61"/>
        <v/>
      </c>
      <c r="G439" s="45" t="str">
        <f t="shared" si="62"/>
        <v/>
      </c>
      <c r="H439" s="81"/>
      <c r="I439" s="81"/>
      <c r="J439" s="81"/>
      <c r="K439" s="93"/>
      <c r="L439" s="92"/>
      <c r="M439" s="92"/>
      <c r="N439" s="93"/>
      <c r="O439" s="218"/>
      <c r="P439" s="49"/>
      <c r="Q439" s="246" t="str">
        <f>IF(C439="","",'OPĆI DIO'!$C$1)</f>
        <v/>
      </c>
      <c r="R439" s="40" t="str">
        <f t="shared" si="63"/>
        <v/>
      </c>
      <c r="S439" s="40" t="str">
        <f t="shared" si="64"/>
        <v/>
      </c>
      <c r="T439" s="40" t="str">
        <f t="shared" si="65"/>
        <v/>
      </c>
      <c r="U439" s="40" t="str">
        <f t="shared" si="66"/>
        <v/>
      </c>
      <c r="AE439" s="90" t="s">
        <v>1893</v>
      </c>
      <c r="AF439" s="40" t="s">
        <v>1894</v>
      </c>
      <c r="AG439" s="40" t="str">
        <f t="shared" si="67"/>
        <v>A679078</v>
      </c>
      <c r="AH439" s="40" t="s">
        <v>3929</v>
      </c>
    </row>
    <row r="440" spans="1:34">
      <c r="A440" s="50"/>
      <c r="B440" s="45" t="str">
        <f t="shared" si="59"/>
        <v/>
      </c>
      <c r="C440" s="50"/>
      <c r="D440" s="45" t="str">
        <f t="shared" si="60"/>
        <v/>
      </c>
      <c r="E440" s="82"/>
      <c r="F440" s="45" t="str">
        <f t="shared" si="61"/>
        <v/>
      </c>
      <c r="G440" s="45" t="str">
        <f t="shared" si="62"/>
        <v/>
      </c>
      <c r="H440" s="81"/>
      <c r="I440" s="81"/>
      <c r="J440" s="81"/>
      <c r="K440" s="93"/>
      <c r="L440" s="92"/>
      <c r="M440" s="92"/>
      <c r="N440" s="93"/>
      <c r="O440" s="218"/>
      <c r="P440" s="49"/>
      <c r="Q440" s="246" t="str">
        <f>IF(C440="","",'OPĆI DIO'!$C$1)</f>
        <v/>
      </c>
      <c r="R440" s="40" t="str">
        <f t="shared" si="63"/>
        <v/>
      </c>
      <c r="S440" s="40" t="str">
        <f t="shared" si="64"/>
        <v/>
      </c>
      <c r="T440" s="40" t="str">
        <f t="shared" si="65"/>
        <v/>
      </c>
      <c r="U440" s="40" t="str">
        <f t="shared" si="66"/>
        <v/>
      </c>
      <c r="AE440" s="90" t="s">
        <v>1895</v>
      </c>
      <c r="AF440" s="40" t="s">
        <v>1896</v>
      </c>
      <c r="AG440" s="40" t="str">
        <f t="shared" si="67"/>
        <v>A679078</v>
      </c>
      <c r="AH440" s="40" t="s">
        <v>3929</v>
      </c>
    </row>
    <row r="441" spans="1:34">
      <c r="A441" s="50"/>
      <c r="B441" s="45" t="str">
        <f t="shared" si="59"/>
        <v/>
      </c>
      <c r="C441" s="50"/>
      <c r="D441" s="45" t="str">
        <f t="shared" si="60"/>
        <v/>
      </c>
      <c r="E441" s="82"/>
      <c r="F441" s="45" t="str">
        <f t="shared" si="61"/>
        <v/>
      </c>
      <c r="G441" s="45" t="str">
        <f t="shared" si="62"/>
        <v/>
      </c>
      <c r="H441" s="81"/>
      <c r="I441" s="81"/>
      <c r="J441" s="81"/>
      <c r="K441" s="93"/>
      <c r="L441" s="92"/>
      <c r="M441" s="92"/>
      <c r="N441" s="93"/>
      <c r="O441" s="218"/>
      <c r="P441" s="49"/>
      <c r="Q441" s="246" t="str">
        <f>IF(C441="","",'OPĆI DIO'!$C$1)</f>
        <v/>
      </c>
      <c r="R441" s="40" t="str">
        <f t="shared" si="63"/>
        <v/>
      </c>
      <c r="S441" s="40" t="str">
        <f t="shared" si="64"/>
        <v/>
      </c>
      <c r="T441" s="40" t="str">
        <f t="shared" si="65"/>
        <v/>
      </c>
      <c r="U441" s="40" t="str">
        <f t="shared" si="66"/>
        <v/>
      </c>
      <c r="AE441" s="90" t="s">
        <v>1897</v>
      </c>
      <c r="AF441" s="40" t="s">
        <v>1898</v>
      </c>
      <c r="AG441" s="40" t="str">
        <f t="shared" si="67"/>
        <v>A679078</v>
      </c>
      <c r="AH441" s="40" t="s">
        <v>3929</v>
      </c>
    </row>
    <row r="442" spans="1:34">
      <c r="A442" s="50"/>
      <c r="B442" s="45" t="str">
        <f t="shared" si="59"/>
        <v/>
      </c>
      <c r="C442" s="50"/>
      <c r="D442" s="45" t="str">
        <f t="shared" si="60"/>
        <v/>
      </c>
      <c r="E442" s="82"/>
      <c r="F442" s="45" t="str">
        <f t="shared" si="61"/>
        <v/>
      </c>
      <c r="G442" s="45" t="str">
        <f t="shared" si="62"/>
        <v/>
      </c>
      <c r="H442" s="81"/>
      <c r="I442" s="81"/>
      <c r="J442" s="81"/>
      <c r="K442" s="93"/>
      <c r="L442" s="92"/>
      <c r="M442" s="92"/>
      <c r="N442" s="93"/>
      <c r="O442" s="218"/>
      <c r="P442" s="49"/>
      <c r="Q442" s="246" t="str">
        <f>IF(C442="","",'OPĆI DIO'!$C$1)</f>
        <v/>
      </c>
      <c r="R442" s="40" t="str">
        <f t="shared" si="63"/>
        <v/>
      </c>
      <c r="S442" s="40" t="str">
        <f t="shared" si="64"/>
        <v/>
      </c>
      <c r="T442" s="40" t="str">
        <f t="shared" si="65"/>
        <v/>
      </c>
      <c r="U442" s="40" t="str">
        <f t="shared" si="66"/>
        <v/>
      </c>
      <c r="AE442" s="90" t="s">
        <v>1899</v>
      </c>
      <c r="AF442" s="40" t="s">
        <v>1900</v>
      </c>
      <c r="AG442" s="40" t="str">
        <f t="shared" si="67"/>
        <v>A679078</v>
      </c>
      <c r="AH442" s="40" t="s">
        <v>3929</v>
      </c>
    </row>
    <row r="443" spans="1:34">
      <c r="A443" s="50"/>
      <c r="B443" s="45" t="str">
        <f t="shared" si="59"/>
        <v/>
      </c>
      <c r="C443" s="50"/>
      <c r="D443" s="45" t="str">
        <f t="shared" si="60"/>
        <v/>
      </c>
      <c r="E443" s="82"/>
      <c r="F443" s="45" t="str">
        <f t="shared" si="61"/>
        <v/>
      </c>
      <c r="G443" s="45" t="str">
        <f t="shared" si="62"/>
        <v/>
      </c>
      <c r="H443" s="81"/>
      <c r="I443" s="81"/>
      <c r="J443" s="81"/>
      <c r="K443" s="93"/>
      <c r="L443" s="92"/>
      <c r="M443" s="92"/>
      <c r="N443" s="93"/>
      <c r="O443" s="218"/>
      <c r="P443" s="49"/>
      <c r="Q443" s="246" t="str">
        <f>IF(C443="","",'OPĆI DIO'!$C$1)</f>
        <v/>
      </c>
      <c r="R443" s="40" t="str">
        <f t="shared" si="63"/>
        <v/>
      </c>
      <c r="S443" s="40" t="str">
        <f t="shared" si="64"/>
        <v/>
      </c>
      <c r="T443" s="40" t="str">
        <f t="shared" si="65"/>
        <v/>
      </c>
      <c r="U443" s="40" t="str">
        <f t="shared" si="66"/>
        <v/>
      </c>
      <c r="AE443" s="90" t="s">
        <v>1901</v>
      </c>
      <c r="AF443" s="40" t="s">
        <v>1902</v>
      </c>
      <c r="AG443" s="40" t="str">
        <f t="shared" si="67"/>
        <v>A679078</v>
      </c>
      <c r="AH443" s="40" t="s">
        <v>3929</v>
      </c>
    </row>
    <row r="444" spans="1:34">
      <c r="A444" s="50"/>
      <c r="B444" s="45" t="str">
        <f t="shared" si="59"/>
        <v/>
      </c>
      <c r="C444" s="50"/>
      <c r="D444" s="45" t="str">
        <f t="shared" si="60"/>
        <v/>
      </c>
      <c r="E444" s="82"/>
      <c r="F444" s="45" t="str">
        <f t="shared" si="61"/>
        <v/>
      </c>
      <c r="G444" s="45" t="str">
        <f t="shared" si="62"/>
        <v/>
      </c>
      <c r="H444" s="81"/>
      <c r="I444" s="81"/>
      <c r="J444" s="81"/>
      <c r="K444" s="93"/>
      <c r="L444" s="92"/>
      <c r="M444" s="92"/>
      <c r="N444" s="93"/>
      <c r="O444" s="218"/>
      <c r="P444" s="49"/>
      <c r="Q444" s="246" t="str">
        <f>IF(C444="","",'OPĆI DIO'!$C$1)</f>
        <v/>
      </c>
      <c r="R444" s="40" t="str">
        <f t="shared" si="63"/>
        <v/>
      </c>
      <c r="S444" s="40" t="str">
        <f t="shared" si="64"/>
        <v/>
      </c>
      <c r="T444" s="40" t="str">
        <f t="shared" si="65"/>
        <v/>
      </c>
      <c r="U444" s="40" t="str">
        <f t="shared" si="66"/>
        <v/>
      </c>
      <c r="AE444" s="90" t="s">
        <v>1903</v>
      </c>
      <c r="AF444" s="40" t="s">
        <v>1904</v>
      </c>
      <c r="AG444" s="40" t="str">
        <f t="shared" si="67"/>
        <v>A679078</v>
      </c>
      <c r="AH444" s="40" t="s">
        <v>3929</v>
      </c>
    </row>
    <row r="445" spans="1:34">
      <c r="A445" s="50"/>
      <c r="B445" s="45" t="str">
        <f t="shared" si="59"/>
        <v/>
      </c>
      <c r="C445" s="50"/>
      <c r="D445" s="45" t="str">
        <f t="shared" si="60"/>
        <v/>
      </c>
      <c r="E445" s="82"/>
      <c r="F445" s="45" t="str">
        <f t="shared" si="61"/>
        <v/>
      </c>
      <c r="G445" s="45" t="str">
        <f t="shared" si="62"/>
        <v/>
      </c>
      <c r="H445" s="81"/>
      <c r="I445" s="81"/>
      <c r="J445" s="81"/>
      <c r="K445" s="93"/>
      <c r="L445" s="92"/>
      <c r="M445" s="92"/>
      <c r="N445" s="93"/>
      <c r="O445" s="218"/>
      <c r="P445" s="49"/>
      <c r="Q445" s="246" t="str">
        <f>IF(C445="","",'OPĆI DIO'!$C$1)</f>
        <v/>
      </c>
      <c r="R445" s="40" t="str">
        <f t="shared" si="63"/>
        <v/>
      </c>
      <c r="S445" s="40" t="str">
        <f t="shared" si="64"/>
        <v/>
      </c>
      <c r="T445" s="40" t="str">
        <f t="shared" si="65"/>
        <v/>
      </c>
      <c r="U445" s="40" t="str">
        <f t="shared" si="66"/>
        <v/>
      </c>
      <c r="AE445" s="90" t="s">
        <v>1905</v>
      </c>
      <c r="AF445" s="40" t="s">
        <v>1906</v>
      </c>
      <c r="AG445" s="40" t="str">
        <f t="shared" si="67"/>
        <v>A679078</v>
      </c>
      <c r="AH445" s="40" t="s">
        <v>3929</v>
      </c>
    </row>
    <row r="446" spans="1:34">
      <c r="A446" s="50"/>
      <c r="B446" s="45" t="str">
        <f t="shared" si="59"/>
        <v/>
      </c>
      <c r="C446" s="50"/>
      <c r="D446" s="45" t="str">
        <f t="shared" si="60"/>
        <v/>
      </c>
      <c r="E446" s="82"/>
      <c r="F446" s="45" t="str">
        <f t="shared" si="61"/>
        <v/>
      </c>
      <c r="G446" s="45" t="str">
        <f t="shared" si="62"/>
        <v/>
      </c>
      <c r="H446" s="81"/>
      <c r="I446" s="81"/>
      <c r="J446" s="81"/>
      <c r="K446" s="93"/>
      <c r="L446" s="92"/>
      <c r="M446" s="92"/>
      <c r="N446" s="93"/>
      <c r="O446" s="218"/>
      <c r="P446" s="49"/>
      <c r="Q446" s="246" t="str">
        <f>IF(C446="","",'OPĆI DIO'!$C$1)</f>
        <v/>
      </c>
      <c r="R446" s="40" t="str">
        <f t="shared" si="63"/>
        <v/>
      </c>
      <c r="S446" s="40" t="str">
        <f t="shared" si="64"/>
        <v/>
      </c>
      <c r="T446" s="40" t="str">
        <f t="shared" si="65"/>
        <v/>
      </c>
      <c r="U446" s="40" t="str">
        <f t="shared" si="66"/>
        <v/>
      </c>
      <c r="AE446" s="90" t="s">
        <v>1907</v>
      </c>
      <c r="AF446" s="40" t="s">
        <v>1726</v>
      </c>
      <c r="AG446" s="40" t="str">
        <f t="shared" si="67"/>
        <v>A679078</v>
      </c>
      <c r="AH446" s="40" t="s">
        <v>3929</v>
      </c>
    </row>
    <row r="447" spans="1:34">
      <c r="A447" s="50"/>
      <c r="B447" s="45" t="str">
        <f t="shared" si="59"/>
        <v/>
      </c>
      <c r="C447" s="50"/>
      <c r="D447" s="45" t="str">
        <f t="shared" si="60"/>
        <v/>
      </c>
      <c r="E447" s="82"/>
      <c r="F447" s="45" t="str">
        <f t="shared" si="61"/>
        <v/>
      </c>
      <c r="G447" s="45" t="str">
        <f t="shared" si="62"/>
        <v/>
      </c>
      <c r="H447" s="81"/>
      <c r="I447" s="81"/>
      <c r="J447" s="81"/>
      <c r="K447" s="93"/>
      <c r="L447" s="92"/>
      <c r="M447" s="92"/>
      <c r="N447" s="93"/>
      <c r="O447" s="218"/>
      <c r="P447" s="49"/>
      <c r="Q447" s="246" t="str">
        <f>IF(C447="","",'OPĆI DIO'!$C$1)</f>
        <v/>
      </c>
      <c r="R447" s="40" t="str">
        <f t="shared" si="63"/>
        <v/>
      </c>
      <c r="S447" s="40" t="str">
        <f t="shared" si="64"/>
        <v/>
      </c>
      <c r="T447" s="40" t="str">
        <f t="shared" si="65"/>
        <v/>
      </c>
      <c r="U447" s="40" t="str">
        <f t="shared" si="66"/>
        <v/>
      </c>
      <c r="AE447" s="90" t="s">
        <v>1908</v>
      </c>
      <c r="AF447" s="40" t="s">
        <v>1909</v>
      </c>
      <c r="AG447" s="40" t="str">
        <f t="shared" si="67"/>
        <v>A679078</v>
      </c>
      <c r="AH447" s="40" t="s">
        <v>3929</v>
      </c>
    </row>
    <row r="448" spans="1:34">
      <c r="A448" s="50"/>
      <c r="B448" s="45" t="str">
        <f t="shared" si="59"/>
        <v/>
      </c>
      <c r="C448" s="50"/>
      <c r="D448" s="45" t="str">
        <f t="shared" si="60"/>
        <v/>
      </c>
      <c r="E448" s="82"/>
      <c r="F448" s="45" t="str">
        <f t="shared" si="61"/>
        <v/>
      </c>
      <c r="G448" s="45" t="str">
        <f t="shared" si="62"/>
        <v/>
      </c>
      <c r="H448" s="81"/>
      <c r="I448" s="81"/>
      <c r="J448" s="81"/>
      <c r="K448" s="93"/>
      <c r="L448" s="92"/>
      <c r="M448" s="92"/>
      <c r="N448" s="93"/>
      <c r="O448" s="218"/>
      <c r="P448" s="49"/>
      <c r="Q448" s="246" t="str">
        <f>IF(C448="","",'OPĆI DIO'!$C$1)</f>
        <v/>
      </c>
      <c r="R448" s="40" t="str">
        <f t="shared" si="63"/>
        <v/>
      </c>
      <c r="S448" s="40" t="str">
        <f t="shared" si="64"/>
        <v/>
      </c>
      <c r="T448" s="40" t="str">
        <f t="shared" si="65"/>
        <v/>
      </c>
      <c r="U448" s="40" t="str">
        <f t="shared" si="66"/>
        <v/>
      </c>
      <c r="AE448" s="90" t="s">
        <v>1910</v>
      </c>
      <c r="AF448" s="40" t="s">
        <v>1911</v>
      </c>
      <c r="AG448" s="40" t="str">
        <f t="shared" si="67"/>
        <v>A679078</v>
      </c>
      <c r="AH448" s="40" t="s">
        <v>3929</v>
      </c>
    </row>
    <row r="449" spans="1:34">
      <c r="A449" s="50"/>
      <c r="B449" s="45" t="str">
        <f t="shared" si="59"/>
        <v/>
      </c>
      <c r="C449" s="50"/>
      <c r="D449" s="45" t="str">
        <f t="shared" si="60"/>
        <v/>
      </c>
      <c r="E449" s="82"/>
      <c r="F449" s="45" t="str">
        <f t="shared" si="61"/>
        <v/>
      </c>
      <c r="G449" s="45" t="str">
        <f t="shared" si="62"/>
        <v/>
      </c>
      <c r="H449" s="81"/>
      <c r="I449" s="81"/>
      <c r="J449" s="81"/>
      <c r="K449" s="93"/>
      <c r="L449" s="92"/>
      <c r="M449" s="92"/>
      <c r="N449" s="93"/>
      <c r="O449" s="218"/>
      <c r="P449" s="49"/>
      <c r="Q449" s="246" t="str">
        <f>IF(C449="","",'OPĆI DIO'!$C$1)</f>
        <v/>
      </c>
      <c r="R449" s="40" t="str">
        <f t="shared" si="63"/>
        <v/>
      </c>
      <c r="S449" s="40" t="str">
        <f t="shared" si="64"/>
        <v/>
      </c>
      <c r="T449" s="40" t="str">
        <f t="shared" si="65"/>
        <v/>
      </c>
      <c r="U449" s="40" t="str">
        <f t="shared" si="66"/>
        <v/>
      </c>
      <c r="AE449" s="90" t="s">
        <v>1912</v>
      </c>
      <c r="AF449" s="40" t="s">
        <v>1913</v>
      </c>
      <c r="AG449" s="40" t="str">
        <f t="shared" si="67"/>
        <v>A679078</v>
      </c>
      <c r="AH449" s="40" t="s">
        <v>3929</v>
      </c>
    </row>
    <row r="450" spans="1:34">
      <c r="A450" s="50"/>
      <c r="B450" s="45" t="str">
        <f t="shared" si="59"/>
        <v/>
      </c>
      <c r="C450" s="50"/>
      <c r="D450" s="45" t="str">
        <f t="shared" si="60"/>
        <v/>
      </c>
      <c r="E450" s="82"/>
      <c r="F450" s="45" t="str">
        <f t="shared" si="61"/>
        <v/>
      </c>
      <c r="G450" s="45" t="str">
        <f t="shared" si="62"/>
        <v/>
      </c>
      <c r="H450" s="81"/>
      <c r="I450" s="81"/>
      <c r="J450" s="81"/>
      <c r="K450" s="93"/>
      <c r="L450" s="92"/>
      <c r="M450" s="92"/>
      <c r="N450" s="93"/>
      <c r="O450" s="218"/>
      <c r="P450" s="49"/>
      <c r="Q450" s="246" t="str">
        <f>IF(C450="","",'OPĆI DIO'!$C$1)</f>
        <v/>
      </c>
      <c r="R450" s="40" t="str">
        <f t="shared" si="63"/>
        <v/>
      </c>
      <c r="S450" s="40" t="str">
        <f t="shared" si="64"/>
        <v/>
      </c>
      <c r="T450" s="40" t="str">
        <f t="shared" si="65"/>
        <v/>
      </c>
      <c r="U450" s="40" t="str">
        <f t="shared" si="66"/>
        <v/>
      </c>
      <c r="AE450" s="90" t="s">
        <v>1914</v>
      </c>
      <c r="AF450" s="40" t="s">
        <v>1915</v>
      </c>
      <c r="AG450" s="40" t="str">
        <f t="shared" si="67"/>
        <v>A679078</v>
      </c>
      <c r="AH450" s="40" t="s">
        <v>3929</v>
      </c>
    </row>
    <row r="451" spans="1:34">
      <c r="A451" s="50"/>
      <c r="B451" s="45" t="str">
        <f t="shared" si="59"/>
        <v/>
      </c>
      <c r="C451" s="50"/>
      <c r="D451" s="45" t="str">
        <f t="shared" si="60"/>
        <v/>
      </c>
      <c r="E451" s="82"/>
      <c r="F451" s="45" t="str">
        <f t="shared" si="61"/>
        <v/>
      </c>
      <c r="G451" s="45" t="str">
        <f t="shared" si="62"/>
        <v/>
      </c>
      <c r="H451" s="81"/>
      <c r="I451" s="81"/>
      <c r="J451" s="81"/>
      <c r="K451" s="93"/>
      <c r="L451" s="92"/>
      <c r="M451" s="92"/>
      <c r="N451" s="93"/>
      <c r="O451" s="218"/>
      <c r="P451" s="49"/>
      <c r="Q451" s="246" t="str">
        <f>IF(C451="","",'OPĆI DIO'!$C$1)</f>
        <v/>
      </c>
      <c r="R451" s="40" t="str">
        <f t="shared" si="63"/>
        <v/>
      </c>
      <c r="S451" s="40" t="str">
        <f t="shared" si="64"/>
        <v/>
      </c>
      <c r="T451" s="40" t="str">
        <f t="shared" si="65"/>
        <v/>
      </c>
      <c r="U451" s="40" t="str">
        <f t="shared" si="66"/>
        <v/>
      </c>
      <c r="AE451" s="90" t="s">
        <v>1916</v>
      </c>
      <c r="AF451" s="40" t="s">
        <v>1917</v>
      </c>
      <c r="AG451" s="40" t="str">
        <f t="shared" si="67"/>
        <v>A679078</v>
      </c>
      <c r="AH451" s="40" t="s">
        <v>3929</v>
      </c>
    </row>
    <row r="452" spans="1:34">
      <c r="A452" s="50"/>
      <c r="B452" s="45" t="str">
        <f t="shared" ref="B452:B501" si="68">IFERROR(VLOOKUP(A452,$V$6:$W$23,2,FALSE),"")</f>
        <v/>
      </c>
      <c r="C452" s="50"/>
      <c r="D452" s="45" t="str">
        <f t="shared" ref="D452:D501" si="69">IFERROR(VLOOKUP(C452,$Y$5:$AA$129,2,FALSE),"")</f>
        <v/>
      </c>
      <c r="E452" s="82"/>
      <c r="F452" s="45" t="str">
        <f t="shared" ref="F452:F501" si="70">IFERROR(VLOOKUP(E452,$AE$6:$AF$1090,2,FALSE),"")</f>
        <v/>
      </c>
      <c r="G452" s="45" t="str">
        <f t="shared" ref="G452:G501" si="71">IFERROR(VLOOKUP(E452,$AE$6:$AH$1090,4,FALSE),"")</f>
        <v/>
      </c>
      <c r="H452" s="81"/>
      <c r="I452" s="81"/>
      <c r="J452" s="81"/>
      <c r="K452" s="93"/>
      <c r="L452" s="92"/>
      <c r="M452" s="92"/>
      <c r="N452" s="93"/>
      <c r="O452" s="218"/>
      <c r="P452" s="49"/>
      <c r="Q452" s="246" t="str">
        <f>IF(C452="","",'OPĆI DIO'!$C$1)</f>
        <v/>
      </c>
      <c r="R452" s="40" t="str">
        <f t="shared" ref="R452:R501" si="72">LEFT(C452,3)</f>
        <v/>
      </c>
      <c r="S452" s="40" t="str">
        <f t="shared" ref="S452:S501" si="73">LEFT(C452,2)</f>
        <v/>
      </c>
      <c r="T452" s="40" t="str">
        <f t="shared" ref="T452:T501" si="74">MID(G452,2,2)</f>
        <v/>
      </c>
      <c r="U452" s="40" t="str">
        <f t="shared" ref="U452:U501" si="75">LEFT(C452,1)</f>
        <v/>
      </c>
      <c r="AE452" s="90" t="s">
        <v>1918</v>
      </c>
      <c r="AF452" s="40" t="s">
        <v>1919</v>
      </c>
      <c r="AG452" s="40" t="str">
        <f t="shared" si="67"/>
        <v>A679078</v>
      </c>
      <c r="AH452" s="40" t="s">
        <v>3929</v>
      </c>
    </row>
    <row r="453" spans="1:34">
      <c r="A453" s="50"/>
      <c r="B453" s="45" t="str">
        <f t="shared" si="68"/>
        <v/>
      </c>
      <c r="C453" s="50"/>
      <c r="D453" s="45" t="str">
        <f t="shared" si="69"/>
        <v/>
      </c>
      <c r="E453" s="82"/>
      <c r="F453" s="45" t="str">
        <f t="shared" si="70"/>
        <v/>
      </c>
      <c r="G453" s="45" t="str">
        <f t="shared" si="71"/>
        <v/>
      </c>
      <c r="H453" s="81"/>
      <c r="I453" s="81"/>
      <c r="J453" s="81"/>
      <c r="K453" s="93"/>
      <c r="L453" s="92"/>
      <c r="M453" s="92"/>
      <c r="N453" s="93"/>
      <c r="O453" s="218"/>
      <c r="P453" s="49"/>
      <c r="Q453" s="246" t="str">
        <f>IF(C453="","",'OPĆI DIO'!$C$1)</f>
        <v/>
      </c>
      <c r="R453" s="40" t="str">
        <f t="shared" si="72"/>
        <v/>
      </c>
      <c r="S453" s="40" t="str">
        <f t="shared" si="73"/>
        <v/>
      </c>
      <c r="T453" s="40" t="str">
        <f t="shared" si="74"/>
        <v/>
      </c>
      <c r="U453" s="40" t="str">
        <f t="shared" si="75"/>
        <v/>
      </c>
      <c r="AE453" s="90" t="s">
        <v>1920</v>
      </c>
      <c r="AF453" s="40" t="s">
        <v>1921</v>
      </c>
      <c r="AG453" s="40" t="str">
        <f t="shared" si="67"/>
        <v>A679078</v>
      </c>
      <c r="AH453" s="40" t="s">
        <v>3929</v>
      </c>
    </row>
    <row r="454" spans="1:34">
      <c r="A454" s="50"/>
      <c r="B454" s="45" t="str">
        <f t="shared" si="68"/>
        <v/>
      </c>
      <c r="C454" s="50"/>
      <c r="D454" s="45" t="str">
        <f t="shared" si="69"/>
        <v/>
      </c>
      <c r="E454" s="82"/>
      <c r="F454" s="45" t="str">
        <f t="shared" si="70"/>
        <v/>
      </c>
      <c r="G454" s="45" t="str">
        <f t="shared" si="71"/>
        <v/>
      </c>
      <c r="H454" s="81"/>
      <c r="I454" s="81"/>
      <c r="J454" s="81"/>
      <c r="K454" s="93"/>
      <c r="L454" s="92"/>
      <c r="M454" s="92"/>
      <c r="N454" s="93"/>
      <c r="O454" s="218"/>
      <c r="P454" s="49"/>
      <c r="Q454" s="246" t="str">
        <f>IF(C454="","",'OPĆI DIO'!$C$1)</f>
        <v/>
      </c>
      <c r="R454" s="40" t="str">
        <f t="shared" si="72"/>
        <v/>
      </c>
      <c r="S454" s="40" t="str">
        <f t="shared" si="73"/>
        <v/>
      </c>
      <c r="T454" s="40" t="str">
        <f t="shared" si="74"/>
        <v/>
      </c>
      <c r="U454" s="40" t="str">
        <f t="shared" si="75"/>
        <v/>
      </c>
      <c r="AE454" s="90" t="s">
        <v>1922</v>
      </c>
      <c r="AF454" s="40" t="s">
        <v>1923</v>
      </c>
      <c r="AG454" s="40" t="str">
        <f t="shared" si="67"/>
        <v>A679078</v>
      </c>
      <c r="AH454" s="40" t="s">
        <v>3929</v>
      </c>
    </row>
    <row r="455" spans="1:34">
      <c r="A455" s="50"/>
      <c r="B455" s="45" t="str">
        <f t="shared" si="68"/>
        <v/>
      </c>
      <c r="C455" s="50"/>
      <c r="D455" s="45" t="str">
        <f t="shared" si="69"/>
        <v/>
      </c>
      <c r="E455" s="82"/>
      <c r="F455" s="45" t="str">
        <f t="shared" si="70"/>
        <v/>
      </c>
      <c r="G455" s="45" t="str">
        <f t="shared" si="71"/>
        <v/>
      </c>
      <c r="H455" s="81"/>
      <c r="I455" s="81"/>
      <c r="J455" s="81"/>
      <c r="K455" s="93"/>
      <c r="L455" s="92"/>
      <c r="M455" s="92"/>
      <c r="N455" s="93"/>
      <c r="O455" s="218"/>
      <c r="P455" s="49"/>
      <c r="Q455" s="246" t="str">
        <f>IF(C455="","",'OPĆI DIO'!$C$1)</f>
        <v/>
      </c>
      <c r="R455" s="40" t="str">
        <f t="shared" si="72"/>
        <v/>
      </c>
      <c r="S455" s="40" t="str">
        <f t="shared" si="73"/>
        <v/>
      </c>
      <c r="T455" s="40" t="str">
        <f t="shared" si="74"/>
        <v/>
      </c>
      <c r="U455" s="40" t="str">
        <f t="shared" si="75"/>
        <v/>
      </c>
      <c r="AE455" s="90" t="s">
        <v>1924</v>
      </c>
      <c r="AF455" s="40" t="s">
        <v>1925</v>
      </c>
      <c r="AG455" s="40" t="str">
        <f t="shared" si="67"/>
        <v>A679078</v>
      </c>
      <c r="AH455" s="40" t="s">
        <v>3929</v>
      </c>
    </row>
    <row r="456" spans="1:34">
      <c r="A456" s="50"/>
      <c r="B456" s="45" t="str">
        <f t="shared" si="68"/>
        <v/>
      </c>
      <c r="C456" s="50"/>
      <c r="D456" s="45" t="str">
        <f t="shared" si="69"/>
        <v/>
      </c>
      <c r="E456" s="82"/>
      <c r="F456" s="45" t="str">
        <f t="shared" si="70"/>
        <v/>
      </c>
      <c r="G456" s="45" t="str">
        <f t="shared" si="71"/>
        <v/>
      </c>
      <c r="H456" s="81"/>
      <c r="I456" s="81"/>
      <c r="J456" s="81"/>
      <c r="K456" s="93"/>
      <c r="L456" s="92"/>
      <c r="M456" s="92"/>
      <c r="N456" s="93"/>
      <c r="O456" s="218"/>
      <c r="P456" s="49"/>
      <c r="Q456" s="246" t="str">
        <f>IF(C456="","",'OPĆI DIO'!$C$1)</f>
        <v/>
      </c>
      <c r="R456" s="40" t="str">
        <f t="shared" si="72"/>
        <v/>
      </c>
      <c r="S456" s="40" t="str">
        <f t="shared" si="73"/>
        <v/>
      </c>
      <c r="T456" s="40" t="str">
        <f t="shared" si="74"/>
        <v/>
      </c>
      <c r="U456" s="40" t="str">
        <f t="shared" si="75"/>
        <v/>
      </c>
      <c r="AE456" s="90" t="s">
        <v>1926</v>
      </c>
      <c r="AF456" s="40" t="s">
        <v>1927</v>
      </c>
      <c r="AG456" s="40" t="str">
        <f t="shared" ref="AG456:AG519" si="76">LEFT(AE456,7)</f>
        <v>A679078</v>
      </c>
      <c r="AH456" s="40" t="s">
        <v>3929</v>
      </c>
    </row>
    <row r="457" spans="1:34">
      <c r="A457" s="50"/>
      <c r="B457" s="45" t="str">
        <f t="shared" si="68"/>
        <v/>
      </c>
      <c r="C457" s="50"/>
      <c r="D457" s="45" t="str">
        <f t="shared" si="69"/>
        <v/>
      </c>
      <c r="E457" s="82"/>
      <c r="F457" s="45" t="str">
        <f t="shared" si="70"/>
        <v/>
      </c>
      <c r="G457" s="45" t="str">
        <f t="shared" si="71"/>
        <v/>
      </c>
      <c r="H457" s="81"/>
      <c r="I457" s="81"/>
      <c r="J457" s="81"/>
      <c r="K457" s="93"/>
      <c r="L457" s="92"/>
      <c r="M457" s="92"/>
      <c r="N457" s="93"/>
      <c r="O457" s="218"/>
      <c r="P457" s="49"/>
      <c r="Q457" s="246" t="str">
        <f>IF(C457="","",'OPĆI DIO'!$C$1)</f>
        <v/>
      </c>
      <c r="R457" s="40" t="str">
        <f t="shared" si="72"/>
        <v/>
      </c>
      <c r="S457" s="40" t="str">
        <f t="shared" si="73"/>
        <v/>
      </c>
      <c r="T457" s="40" t="str">
        <f t="shared" si="74"/>
        <v/>
      </c>
      <c r="U457" s="40" t="str">
        <f t="shared" si="75"/>
        <v/>
      </c>
      <c r="AE457" s="90" t="s">
        <v>1928</v>
      </c>
      <c r="AF457" s="40" t="s">
        <v>1929</v>
      </c>
      <c r="AG457" s="40" t="str">
        <f t="shared" si="76"/>
        <v>A679078</v>
      </c>
      <c r="AH457" s="40" t="s">
        <v>3929</v>
      </c>
    </row>
    <row r="458" spans="1:34">
      <c r="A458" s="50"/>
      <c r="B458" s="45" t="str">
        <f t="shared" si="68"/>
        <v/>
      </c>
      <c r="C458" s="50"/>
      <c r="D458" s="45" t="str">
        <f t="shared" si="69"/>
        <v/>
      </c>
      <c r="E458" s="82"/>
      <c r="F458" s="45" t="str">
        <f t="shared" si="70"/>
        <v/>
      </c>
      <c r="G458" s="45" t="str">
        <f t="shared" si="71"/>
        <v/>
      </c>
      <c r="H458" s="81"/>
      <c r="I458" s="81"/>
      <c r="J458" s="81"/>
      <c r="K458" s="93"/>
      <c r="L458" s="92"/>
      <c r="M458" s="92"/>
      <c r="N458" s="93"/>
      <c r="O458" s="218"/>
      <c r="P458" s="49"/>
      <c r="Q458" s="246" t="str">
        <f>IF(C458="","",'OPĆI DIO'!$C$1)</f>
        <v/>
      </c>
      <c r="R458" s="40" t="str">
        <f t="shared" si="72"/>
        <v/>
      </c>
      <c r="S458" s="40" t="str">
        <f t="shared" si="73"/>
        <v/>
      </c>
      <c r="T458" s="40" t="str">
        <f t="shared" si="74"/>
        <v/>
      </c>
      <c r="U458" s="40" t="str">
        <f t="shared" si="75"/>
        <v/>
      </c>
      <c r="AE458" s="90" t="s">
        <v>1930</v>
      </c>
      <c r="AF458" s="40" t="s">
        <v>1931</v>
      </c>
      <c r="AG458" s="40" t="str">
        <f t="shared" si="76"/>
        <v>A679078</v>
      </c>
      <c r="AH458" s="40" t="s">
        <v>3929</v>
      </c>
    </row>
    <row r="459" spans="1:34">
      <c r="A459" s="50"/>
      <c r="B459" s="45" t="str">
        <f t="shared" si="68"/>
        <v/>
      </c>
      <c r="C459" s="50"/>
      <c r="D459" s="45" t="str">
        <f t="shared" si="69"/>
        <v/>
      </c>
      <c r="E459" s="82"/>
      <c r="F459" s="45" t="str">
        <f t="shared" si="70"/>
        <v/>
      </c>
      <c r="G459" s="45" t="str">
        <f t="shared" si="71"/>
        <v/>
      </c>
      <c r="H459" s="81"/>
      <c r="I459" s="81"/>
      <c r="J459" s="81"/>
      <c r="K459" s="93"/>
      <c r="L459" s="92"/>
      <c r="M459" s="92"/>
      <c r="N459" s="93"/>
      <c r="O459" s="218"/>
      <c r="P459" s="49"/>
      <c r="Q459" s="246" t="str">
        <f>IF(C459="","",'OPĆI DIO'!$C$1)</f>
        <v/>
      </c>
      <c r="R459" s="40" t="str">
        <f t="shared" si="72"/>
        <v/>
      </c>
      <c r="S459" s="40" t="str">
        <f t="shared" si="73"/>
        <v/>
      </c>
      <c r="T459" s="40" t="str">
        <f t="shared" si="74"/>
        <v/>
      </c>
      <c r="U459" s="40" t="str">
        <f t="shared" si="75"/>
        <v/>
      </c>
      <c r="AE459" s="90" t="s">
        <v>1932</v>
      </c>
      <c r="AF459" s="40" t="s">
        <v>1933</v>
      </c>
      <c r="AG459" s="40" t="str">
        <f t="shared" si="76"/>
        <v>A679078</v>
      </c>
      <c r="AH459" s="40" t="s">
        <v>3929</v>
      </c>
    </row>
    <row r="460" spans="1:34">
      <c r="A460" s="50"/>
      <c r="B460" s="45" t="str">
        <f t="shared" si="68"/>
        <v/>
      </c>
      <c r="C460" s="50"/>
      <c r="D460" s="45" t="str">
        <f t="shared" si="69"/>
        <v/>
      </c>
      <c r="E460" s="82"/>
      <c r="F460" s="45" t="str">
        <f t="shared" si="70"/>
        <v/>
      </c>
      <c r="G460" s="45" t="str">
        <f t="shared" si="71"/>
        <v/>
      </c>
      <c r="H460" s="81"/>
      <c r="I460" s="81"/>
      <c r="J460" s="81"/>
      <c r="K460" s="93"/>
      <c r="L460" s="92"/>
      <c r="M460" s="92"/>
      <c r="N460" s="93"/>
      <c r="O460" s="218"/>
      <c r="P460" s="49"/>
      <c r="Q460" s="246" t="str">
        <f>IF(C460="","",'OPĆI DIO'!$C$1)</f>
        <v/>
      </c>
      <c r="R460" s="40" t="str">
        <f t="shared" si="72"/>
        <v/>
      </c>
      <c r="S460" s="40" t="str">
        <f t="shared" si="73"/>
        <v/>
      </c>
      <c r="T460" s="40" t="str">
        <f t="shared" si="74"/>
        <v/>
      </c>
      <c r="U460" s="40" t="str">
        <f t="shared" si="75"/>
        <v/>
      </c>
      <c r="AE460" s="90" t="s">
        <v>1934</v>
      </c>
      <c r="AF460" s="40" t="s">
        <v>1935</v>
      </c>
      <c r="AG460" s="40" t="str">
        <f t="shared" si="76"/>
        <v>A679078</v>
      </c>
      <c r="AH460" s="40" t="s">
        <v>3929</v>
      </c>
    </row>
    <row r="461" spans="1:34">
      <c r="A461" s="50"/>
      <c r="B461" s="45" t="str">
        <f t="shared" si="68"/>
        <v/>
      </c>
      <c r="C461" s="50"/>
      <c r="D461" s="45" t="str">
        <f t="shared" si="69"/>
        <v/>
      </c>
      <c r="E461" s="82"/>
      <c r="F461" s="45" t="str">
        <f t="shared" si="70"/>
        <v/>
      </c>
      <c r="G461" s="45" t="str">
        <f t="shared" si="71"/>
        <v/>
      </c>
      <c r="H461" s="81"/>
      <c r="I461" s="81"/>
      <c r="J461" s="81"/>
      <c r="K461" s="93"/>
      <c r="L461" s="92"/>
      <c r="M461" s="92"/>
      <c r="N461" s="93"/>
      <c r="O461" s="218"/>
      <c r="P461" s="49"/>
      <c r="Q461" s="246" t="str">
        <f>IF(C461="","",'OPĆI DIO'!$C$1)</f>
        <v/>
      </c>
      <c r="R461" s="40" t="str">
        <f t="shared" si="72"/>
        <v/>
      </c>
      <c r="S461" s="40" t="str">
        <f t="shared" si="73"/>
        <v/>
      </c>
      <c r="T461" s="40" t="str">
        <f t="shared" si="74"/>
        <v/>
      </c>
      <c r="U461" s="40" t="str">
        <f t="shared" si="75"/>
        <v/>
      </c>
      <c r="AE461" s="90" t="s">
        <v>1936</v>
      </c>
      <c r="AF461" s="40" t="s">
        <v>1937</v>
      </c>
      <c r="AG461" s="40" t="str">
        <f t="shared" si="76"/>
        <v>A679078</v>
      </c>
      <c r="AH461" s="40" t="s">
        <v>3929</v>
      </c>
    </row>
    <row r="462" spans="1:34">
      <c r="A462" s="50"/>
      <c r="B462" s="45" t="str">
        <f t="shared" si="68"/>
        <v/>
      </c>
      <c r="C462" s="50"/>
      <c r="D462" s="45" t="str">
        <f t="shared" si="69"/>
        <v/>
      </c>
      <c r="E462" s="82"/>
      <c r="F462" s="45" t="str">
        <f t="shared" si="70"/>
        <v/>
      </c>
      <c r="G462" s="45" t="str">
        <f t="shared" si="71"/>
        <v/>
      </c>
      <c r="H462" s="81"/>
      <c r="I462" s="81"/>
      <c r="J462" s="81"/>
      <c r="K462" s="93"/>
      <c r="L462" s="92"/>
      <c r="M462" s="92"/>
      <c r="N462" s="93"/>
      <c r="O462" s="218"/>
      <c r="P462" s="49"/>
      <c r="Q462" s="246" t="str">
        <f>IF(C462="","",'OPĆI DIO'!$C$1)</f>
        <v/>
      </c>
      <c r="R462" s="40" t="str">
        <f t="shared" si="72"/>
        <v/>
      </c>
      <c r="S462" s="40" t="str">
        <f t="shared" si="73"/>
        <v/>
      </c>
      <c r="T462" s="40" t="str">
        <f t="shared" si="74"/>
        <v/>
      </c>
      <c r="U462" s="40" t="str">
        <f t="shared" si="75"/>
        <v/>
      </c>
      <c r="AE462" s="90" t="s">
        <v>1938</v>
      </c>
      <c r="AF462" s="40" t="s">
        <v>1939</v>
      </c>
      <c r="AG462" s="40" t="str">
        <f t="shared" si="76"/>
        <v>A679078</v>
      </c>
      <c r="AH462" s="40" t="s">
        <v>3929</v>
      </c>
    </row>
    <row r="463" spans="1:34">
      <c r="A463" s="50"/>
      <c r="B463" s="45" t="str">
        <f t="shared" si="68"/>
        <v/>
      </c>
      <c r="C463" s="50"/>
      <c r="D463" s="45" t="str">
        <f t="shared" si="69"/>
        <v/>
      </c>
      <c r="E463" s="82"/>
      <c r="F463" s="45" t="str">
        <f t="shared" si="70"/>
        <v/>
      </c>
      <c r="G463" s="45" t="str">
        <f t="shared" si="71"/>
        <v/>
      </c>
      <c r="H463" s="81"/>
      <c r="I463" s="81"/>
      <c r="J463" s="81"/>
      <c r="K463" s="93"/>
      <c r="L463" s="92"/>
      <c r="M463" s="92"/>
      <c r="N463" s="93"/>
      <c r="O463" s="218"/>
      <c r="P463" s="49"/>
      <c r="Q463" s="246" t="str">
        <f>IF(C463="","",'OPĆI DIO'!$C$1)</f>
        <v/>
      </c>
      <c r="R463" s="40" t="str">
        <f t="shared" si="72"/>
        <v/>
      </c>
      <c r="S463" s="40" t="str">
        <f t="shared" si="73"/>
        <v/>
      </c>
      <c r="T463" s="40" t="str">
        <f t="shared" si="74"/>
        <v/>
      </c>
      <c r="U463" s="40" t="str">
        <f t="shared" si="75"/>
        <v/>
      </c>
      <c r="AE463" s="90" t="s">
        <v>1940</v>
      </c>
      <c r="AF463" s="40" t="s">
        <v>1941</v>
      </c>
      <c r="AG463" s="40" t="str">
        <f t="shared" si="76"/>
        <v>A679078</v>
      </c>
      <c r="AH463" s="40" t="s">
        <v>3929</v>
      </c>
    </row>
    <row r="464" spans="1:34">
      <c r="A464" s="50"/>
      <c r="B464" s="45" t="str">
        <f t="shared" si="68"/>
        <v/>
      </c>
      <c r="C464" s="50"/>
      <c r="D464" s="45" t="str">
        <f t="shared" si="69"/>
        <v/>
      </c>
      <c r="E464" s="82"/>
      <c r="F464" s="45" t="str">
        <f t="shared" si="70"/>
        <v/>
      </c>
      <c r="G464" s="45" t="str">
        <f t="shared" si="71"/>
        <v/>
      </c>
      <c r="H464" s="81"/>
      <c r="I464" s="81"/>
      <c r="J464" s="81"/>
      <c r="K464" s="93"/>
      <c r="L464" s="92"/>
      <c r="M464" s="92"/>
      <c r="N464" s="93"/>
      <c r="O464" s="218"/>
      <c r="P464" s="49"/>
      <c r="Q464" s="246" t="str">
        <f>IF(C464="","",'OPĆI DIO'!$C$1)</f>
        <v/>
      </c>
      <c r="R464" s="40" t="str">
        <f t="shared" si="72"/>
        <v/>
      </c>
      <c r="S464" s="40" t="str">
        <f t="shared" si="73"/>
        <v/>
      </c>
      <c r="T464" s="40" t="str">
        <f t="shared" si="74"/>
        <v/>
      </c>
      <c r="U464" s="40" t="str">
        <f t="shared" si="75"/>
        <v/>
      </c>
      <c r="AE464" s="90" t="s">
        <v>4380</v>
      </c>
      <c r="AF464" s="40" t="s">
        <v>4381</v>
      </c>
      <c r="AG464" s="40" t="str">
        <f t="shared" si="76"/>
        <v>A679078</v>
      </c>
      <c r="AH464" s="40" t="s">
        <v>3929</v>
      </c>
    </row>
    <row r="465" spans="1:34">
      <c r="A465" s="50"/>
      <c r="B465" s="45" t="str">
        <f t="shared" si="68"/>
        <v/>
      </c>
      <c r="C465" s="50"/>
      <c r="D465" s="45" t="str">
        <f t="shared" si="69"/>
        <v/>
      </c>
      <c r="E465" s="82"/>
      <c r="F465" s="45" t="str">
        <f t="shared" si="70"/>
        <v/>
      </c>
      <c r="G465" s="45" t="str">
        <f t="shared" si="71"/>
        <v/>
      </c>
      <c r="H465" s="81"/>
      <c r="I465" s="81"/>
      <c r="J465" s="81"/>
      <c r="K465" s="93"/>
      <c r="L465" s="92"/>
      <c r="M465" s="92"/>
      <c r="N465" s="93"/>
      <c r="O465" s="218"/>
      <c r="P465" s="49"/>
      <c r="Q465" s="246" t="str">
        <f>IF(C465="","",'OPĆI DIO'!$C$1)</f>
        <v/>
      </c>
      <c r="R465" s="40" t="str">
        <f t="shared" si="72"/>
        <v/>
      </c>
      <c r="S465" s="40" t="str">
        <f t="shared" si="73"/>
        <v/>
      </c>
      <c r="T465" s="40" t="str">
        <f t="shared" si="74"/>
        <v/>
      </c>
      <c r="U465" s="40" t="str">
        <f t="shared" si="75"/>
        <v/>
      </c>
      <c r="AE465" s="90" t="s">
        <v>1942</v>
      </c>
      <c r="AF465" s="40" t="s">
        <v>1943</v>
      </c>
      <c r="AG465" s="40" t="str">
        <f t="shared" si="76"/>
        <v>A679078</v>
      </c>
      <c r="AH465" s="40" t="s">
        <v>3929</v>
      </c>
    </row>
    <row r="466" spans="1:34">
      <c r="A466" s="50"/>
      <c r="B466" s="45" t="str">
        <f t="shared" si="68"/>
        <v/>
      </c>
      <c r="C466" s="50"/>
      <c r="D466" s="45" t="str">
        <f t="shared" si="69"/>
        <v/>
      </c>
      <c r="E466" s="82"/>
      <c r="F466" s="45" t="str">
        <f t="shared" si="70"/>
        <v/>
      </c>
      <c r="G466" s="45" t="str">
        <f t="shared" si="71"/>
        <v/>
      </c>
      <c r="H466" s="81"/>
      <c r="I466" s="81"/>
      <c r="J466" s="81"/>
      <c r="K466" s="93"/>
      <c r="L466" s="92"/>
      <c r="M466" s="92"/>
      <c r="N466" s="93"/>
      <c r="O466" s="218"/>
      <c r="P466" s="49"/>
      <c r="Q466" s="246" t="str">
        <f>IF(C466="","",'OPĆI DIO'!$C$1)</f>
        <v/>
      </c>
      <c r="R466" s="40" t="str">
        <f t="shared" si="72"/>
        <v/>
      </c>
      <c r="S466" s="40" t="str">
        <f t="shared" si="73"/>
        <v/>
      </c>
      <c r="T466" s="40" t="str">
        <f t="shared" si="74"/>
        <v/>
      </c>
      <c r="U466" s="40" t="str">
        <f t="shared" si="75"/>
        <v/>
      </c>
      <c r="AE466" s="90" t="s">
        <v>1944</v>
      </c>
      <c r="AF466" s="40" t="s">
        <v>1945</v>
      </c>
      <c r="AG466" s="40" t="str">
        <f t="shared" si="76"/>
        <v>A679078</v>
      </c>
      <c r="AH466" s="40" t="s">
        <v>3929</v>
      </c>
    </row>
    <row r="467" spans="1:34">
      <c r="A467" s="50"/>
      <c r="B467" s="45" t="str">
        <f t="shared" si="68"/>
        <v/>
      </c>
      <c r="C467" s="50"/>
      <c r="D467" s="45" t="str">
        <f t="shared" si="69"/>
        <v/>
      </c>
      <c r="E467" s="82"/>
      <c r="F467" s="45" t="str">
        <f t="shared" si="70"/>
        <v/>
      </c>
      <c r="G467" s="45" t="str">
        <f t="shared" si="71"/>
        <v/>
      </c>
      <c r="H467" s="81"/>
      <c r="I467" s="81"/>
      <c r="J467" s="81"/>
      <c r="K467" s="93"/>
      <c r="L467" s="92"/>
      <c r="M467" s="92"/>
      <c r="N467" s="93"/>
      <c r="O467" s="93"/>
      <c r="P467" s="49"/>
      <c r="Q467" s="246" t="str">
        <f>IF(C467="","",'OPĆI DIO'!$C$1)</f>
        <v/>
      </c>
      <c r="R467" s="40" t="str">
        <f t="shared" si="72"/>
        <v/>
      </c>
      <c r="S467" s="40" t="str">
        <f t="shared" si="73"/>
        <v/>
      </c>
      <c r="T467" s="40" t="str">
        <f t="shared" si="74"/>
        <v/>
      </c>
      <c r="U467" s="40" t="str">
        <f t="shared" si="75"/>
        <v/>
      </c>
      <c r="AE467" s="90" t="s">
        <v>1946</v>
      </c>
      <c r="AF467" s="40" t="s">
        <v>1947</v>
      </c>
      <c r="AG467" s="40" t="str">
        <f t="shared" si="76"/>
        <v>A679078</v>
      </c>
      <c r="AH467" s="40" t="s">
        <v>3929</v>
      </c>
    </row>
    <row r="468" spans="1:34">
      <c r="A468" s="50"/>
      <c r="B468" s="45" t="str">
        <f t="shared" si="68"/>
        <v/>
      </c>
      <c r="C468" s="50"/>
      <c r="D468" s="45" t="str">
        <f t="shared" si="69"/>
        <v/>
      </c>
      <c r="E468" s="82"/>
      <c r="F468" s="45" t="str">
        <f t="shared" si="70"/>
        <v/>
      </c>
      <c r="G468" s="45" t="str">
        <f t="shared" si="71"/>
        <v/>
      </c>
      <c r="H468" s="81"/>
      <c r="I468" s="81"/>
      <c r="J468" s="81"/>
      <c r="K468" s="93"/>
      <c r="L468" s="92"/>
      <c r="M468" s="92"/>
      <c r="N468" s="93"/>
      <c r="O468" s="93"/>
      <c r="P468" s="49"/>
      <c r="Q468" s="246" t="str">
        <f>IF(C468="","",'OPĆI DIO'!$C$1)</f>
        <v/>
      </c>
      <c r="R468" s="40" t="str">
        <f t="shared" si="72"/>
        <v/>
      </c>
      <c r="S468" s="40" t="str">
        <f t="shared" si="73"/>
        <v/>
      </c>
      <c r="T468" s="40" t="str">
        <f t="shared" si="74"/>
        <v/>
      </c>
      <c r="U468" s="40" t="str">
        <f t="shared" si="75"/>
        <v/>
      </c>
      <c r="AE468" s="90" t="s">
        <v>1948</v>
      </c>
      <c r="AF468" s="40" t="s">
        <v>1949</v>
      </c>
      <c r="AG468" s="40" t="str">
        <f t="shared" si="76"/>
        <v>A679078</v>
      </c>
      <c r="AH468" s="40" t="s">
        <v>3929</v>
      </c>
    </row>
    <row r="469" spans="1:34">
      <c r="A469" s="50"/>
      <c r="B469" s="45" t="str">
        <f t="shared" si="68"/>
        <v/>
      </c>
      <c r="C469" s="50"/>
      <c r="D469" s="45" t="str">
        <f t="shared" si="69"/>
        <v/>
      </c>
      <c r="E469" s="82"/>
      <c r="F469" s="45" t="str">
        <f t="shared" si="70"/>
        <v/>
      </c>
      <c r="G469" s="45" t="str">
        <f t="shared" si="71"/>
        <v/>
      </c>
      <c r="H469" s="81"/>
      <c r="I469" s="81"/>
      <c r="J469" s="81"/>
      <c r="K469" s="93"/>
      <c r="L469" s="92"/>
      <c r="M469" s="92"/>
      <c r="N469" s="93"/>
      <c r="O469" s="93"/>
      <c r="P469" s="49"/>
      <c r="Q469" s="246" t="str">
        <f>IF(C469="","",'OPĆI DIO'!$C$1)</f>
        <v/>
      </c>
      <c r="R469" s="40" t="str">
        <f t="shared" si="72"/>
        <v/>
      </c>
      <c r="S469" s="40" t="str">
        <f t="shared" si="73"/>
        <v/>
      </c>
      <c r="T469" s="40" t="str">
        <f t="shared" si="74"/>
        <v/>
      </c>
      <c r="U469" s="40" t="str">
        <f t="shared" si="75"/>
        <v/>
      </c>
      <c r="AE469" s="90" t="s">
        <v>1950</v>
      </c>
      <c r="AF469" s="40" t="s">
        <v>1951</v>
      </c>
      <c r="AG469" s="40" t="str">
        <f t="shared" si="76"/>
        <v>A679078</v>
      </c>
      <c r="AH469" s="40" t="s">
        <v>3929</v>
      </c>
    </row>
    <row r="470" spans="1:34">
      <c r="A470" s="50"/>
      <c r="B470" s="45" t="str">
        <f t="shared" si="68"/>
        <v/>
      </c>
      <c r="C470" s="50"/>
      <c r="D470" s="45" t="str">
        <f t="shared" si="69"/>
        <v/>
      </c>
      <c r="E470" s="82"/>
      <c r="F470" s="45" t="str">
        <f t="shared" si="70"/>
        <v/>
      </c>
      <c r="G470" s="45" t="str">
        <f t="shared" si="71"/>
        <v/>
      </c>
      <c r="H470" s="81"/>
      <c r="I470" s="81"/>
      <c r="J470" s="81"/>
      <c r="K470" s="93"/>
      <c r="L470" s="92"/>
      <c r="M470" s="92"/>
      <c r="N470" s="93"/>
      <c r="O470" s="93"/>
      <c r="P470" s="49"/>
      <c r="Q470" s="246" t="str">
        <f>IF(C470="","",'OPĆI DIO'!$C$1)</f>
        <v/>
      </c>
      <c r="R470" s="40" t="str">
        <f t="shared" si="72"/>
        <v/>
      </c>
      <c r="S470" s="40" t="str">
        <f t="shared" si="73"/>
        <v/>
      </c>
      <c r="T470" s="40" t="str">
        <f t="shared" si="74"/>
        <v/>
      </c>
      <c r="U470" s="40" t="str">
        <f t="shared" si="75"/>
        <v/>
      </c>
      <c r="AE470" s="90" t="s">
        <v>1952</v>
      </c>
      <c r="AF470" s="40" t="s">
        <v>1953</v>
      </c>
      <c r="AG470" s="40" t="str">
        <f t="shared" si="76"/>
        <v>A679078</v>
      </c>
      <c r="AH470" s="40" t="s">
        <v>3929</v>
      </c>
    </row>
    <row r="471" spans="1:34">
      <c r="A471" s="50"/>
      <c r="B471" s="45" t="str">
        <f t="shared" si="68"/>
        <v/>
      </c>
      <c r="C471" s="50"/>
      <c r="D471" s="45" t="str">
        <f t="shared" si="69"/>
        <v/>
      </c>
      <c r="E471" s="82"/>
      <c r="F471" s="45" t="str">
        <f t="shared" si="70"/>
        <v/>
      </c>
      <c r="G471" s="45" t="str">
        <f t="shared" si="71"/>
        <v/>
      </c>
      <c r="H471" s="81"/>
      <c r="I471" s="81"/>
      <c r="J471" s="81"/>
      <c r="K471" s="93"/>
      <c r="L471" s="92"/>
      <c r="M471" s="92"/>
      <c r="N471" s="93"/>
      <c r="O471" s="93"/>
      <c r="P471" s="49"/>
      <c r="Q471" s="246" t="str">
        <f>IF(C471="","",'OPĆI DIO'!$C$1)</f>
        <v/>
      </c>
      <c r="R471" s="40" t="str">
        <f t="shared" si="72"/>
        <v/>
      </c>
      <c r="S471" s="40" t="str">
        <f t="shared" si="73"/>
        <v/>
      </c>
      <c r="T471" s="40" t="str">
        <f t="shared" si="74"/>
        <v/>
      </c>
      <c r="U471" s="40" t="str">
        <f t="shared" si="75"/>
        <v/>
      </c>
      <c r="AE471" s="90" t="s">
        <v>1954</v>
      </c>
      <c r="AF471" s="40" t="s">
        <v>1955</v>
      </c>
      <c r="AG471" s="40" t="str">
        <f t="shared" si="76"/>
        <v>A679078</v>
      </c>
      <c r="AH471" s="40" t="s">
        <v>3929</v>
      </c>
    </row>
    <row r="472" spans="1:34">
      <c r="A472" s="50"/>
      <c r="B472" s="45" t="str">
        <f t="shared" si="68"/>
        <v/>
      </c>
      <c r="C472" s="50"/>
      <c r="D472" s="45" t="str">
        <f t="shared" si="69"/>
        <v/>
      </c>
      <c r="E472" s="82"/>
      <c r="F472" s="45" t="str">
        <f t="shared" si="70"/>
        <v/>
      </c>
      <c r="G472" s="45" t="str">
        <f t="shared" si="71"/>
        <v/>
      </c>
      <c r="H472" s="81"/>
      <c r="I472" s="81"/>
      <c r="J472" s="81"/>
      <c r="K472" s="93"/>
      <c r="L472" s="92"/>
      <c r="M472" s="92"/>
      <c r="N472" s="93"/>
      <c r="O472" s="93"/>
      <c r="P472" s="49"/>
      <c r="Q472" s="246" t="str">
        <f>IF(C472="","",'OPĆI DIO'!$C$1)</f>
        <v/>
      </c>
      <c r="R472" s="40" t="str">
        <f t="shared" si="72"/>
        <v/>
      </c>
      <c r="S472" s="40" t="str">
        <f t="shared" si="73"/>
        <v/>
      </c>
      <c r="T472" s="40" t="str">
        <f t="shared" si="74"/>
        <v/>
      </c>
      <c r="U472" s="40" t="str">
        <f t="shared" si="75"/>
        <v/>
      </c>
      <c r="AE472" s="90" t="s">
        <v>1956</v>
      </c>
      <c r="AF472" s="40" t="s">
        <v>1957</v>
      </c>
      <c r="AG472" s="40" t="str">
        <f t="shared" si="76"/>
        <v>A679078</v>
      </c>
      <c r="AH472" s="40" t="s">
        <v>3929</v>
      </c>
    </row>
    <row r="473" spans="1:34">
      <c r="A473" s="50"/>
      <c r="B473" s="45" t="str">
        <f t="shared" si="68"/>
        <v/>
      </c>
      <c r="C473" s="50"/>
      <c r="D473" s="45" t="str">
        <f t="shared" si="69"/>
        <v/>
      </c>
      <c r="E473" s="82"/>
      <c r="F473" s="45" t="str">
        <f t="shared" si="70"/>
        <v/>
      </c>
      <c r="G473" s="45" t="str">
        <f t="shared" si="71"/>
        <v/>
      </c>
      <c r="H473" s="81"/>
      <c r="I473" s="81"/>
      <c r="J473" s="81"/>
      <c r="K473" s="93"/>
      <c r="L473" s="92"/>
      <c r="M473" s="92"/>
      <c r="N473" s="93"/>
      <c r="O473" s="93"/>
      <c r="P473" s="49"/>
      <c r="Q473" s="246" t="str">
        <f>IF(C473="","",'OPĆI DIO'!$C$1)</f>
        <v/>
      </c>
      <c r="R473" s="40" t="str">
        <f t="shared" si="72"/>
        <v/>
      </c>
      <c r="S473" s="40" t="str">
        <f t="shared" si="73"/>
        <v/>
      </c>
      <c r="T473" s="40" t="str">
        <f t="shared" si="74"/>
        <v/>
      </c>
      <c r="U473" s="40" t="str">
        <f t="shared" si="75"/>
        <v/>
      </c>
      <c r="AE473" s="90" t="s">
        <v>1958</v>
      </c>
      <c r="AF473" s="40" t="s">
        <v>1959</v>
      </c>
      <c r="AG473" s="40" t="str">
        <f t="shared" si="76"/>
        <v>A679078</v>
      </c>
      <c r="AH473" s="40" t="s">
        <v>3929</v>
      </c>
    </row>
    <row r="474" spans="1:34">
      <c r="A474" s="50"/>
      <c r="B474" s="45" t="str">
        <f t="shared" si="68"/>
        <v/>
      </c>
      <c r="C474" s="50"/>
      <c r="D474" s="45" t="str">
        <f t="shared" si="69"/>
        <v/>
      </c>
      <c r="E474" s="82"/>
      <c r="F474" s="45" t="str">
        <f t="shared" si="70"/>
        <v/>
      </c>
      <c r="G474" s="45" t="str">
        <f t="shared" si="71"/>
        <v/>
      </c>
      <c r="H474" s="81"/>
      <c r="I474" s="81"/>
      <c r="J474" s="81"/>
      <c r="K474" s="93"/>
      <c r="L474" s="92"/>
      <c r="M474" s="92"/>
      <c r="N474" s="93"/>
      <c r="O474" s="93"/>
      <c r="P474" s="49"/>
      <c r="Q474" s="246" t="str">
        <f>IF(C474="","",'OPĆI DIO'!$C$1)</f>
        <v/>
      </c>
      <c r="R474" s="40" t="str">
        <f t="shared" si="72"/>
        <v/>
      </c>
      <c r="S474" s="40" t="str">
        <f t="shared" si="73"/>
        <v/>
      </c>
      <c r="T474" s="40" t="str">
        <f t="shared" si="74"/>
        <v/>
      </c>
      <c r="U474" s="40" t="str">
        <f t="shared" si="75"/>
        <v/>
      </c>
      <c r="AE474" s="90" t="s">
        <v>1960</v>
      </c>
      <c r="AF474" s="40" t="s">
        <v>1961</v>
      </c>
      <c r="AG474" s="40" t="str">
        <f t="shared" si="76"/>
        <v>A679078</v>
      </c>
      <c r="AH474" s="40" t="s">
        <v>3929</v>
      </c>
    </row>
    <row r="475" spans="1:34">
      <c r="A475" s="50"/>
      <c r="B475" s="45" t="str">
        <f t="shared" si="68"/>
        <v/>
      </c>
      <c r="C475" s="50"/>
      <c r="D475" s="45" t="str">
        <f t="shared" si="69"/>
        <v/>
      </c>
      <c r="E475" s="82"/>
      <c r="F475" s="45" t="str">
        <f t="shared" si="70"/>
        <v/>
      </c>
      <c r="G475" s="45" t="str">
        <f t="shared" si="71"/>
        <v/>
      </c>
      <c r="H475" s="81"/>
      <c r="I475" s="81"/>
      <c r="J475" s="81"/>
      <c r="K475" s="93"/>
      <c r="L475" s="92"/>
      <c r="M475" s="92"/>
      <c r="N475" s="93"/>
      <c r="O475" s="93"/>
      <c r="P475" s="49"/>
      <c r="Q475" s="246" t="str">
        <f>IF(C475="","",'OPĆI DIO'!$C$1)</f>
        <v/>
      </c>
      <c r="R475" s="40" t="str">
        <f t="shared" si="72"/>
        <v/>
      </c>
      <c r="S475" s="40" t="str">
        <f t="shared" si="73"/>
        <v/>
      </c>
      <c r="T475" s="40" t="str">
        <f t="shared" si="74"/>
        <v/>
      </c>
      <c r="U475" s="40" t="str">
        <f t="shared" si="75"/>
        <v/>
      </c>
      <c r="AE475" s="90" t="s">
        <v>1962</v>
      </c>
      <c r="AF475" s="40" t="s">
        <v>1963</v>
      </c>
      <c r="AG475" s="40" t="str">
        <f t="shared" si="76"/>
        <v>A679078</v>
      </c>
      <c r="AH475" s="40" t="s">
        <v>3929</v>
      </c>
    </row>
    <row r="476" spans="1:34">
      <c r="A476" s="50"/>
      <c r="B476" s="45" t="str">
        <f t="shared" si="68"/>
        <v/>
      </c>
      <c r="C476" s="50"/>
      <c r="D476" s="45" t="str">
        <f t="shared" si="69"/>
        <v/>
      </c>
      <c r="E476" s="82"/>
      <c r="F476" s="45" t="str">
        <f t="shared" si="70"/>
        <v/>
      </c>
      <c r="G476" s="45" t="str">
        <f t="shared" si="71"/>
        <v/>
      </c>
      <c r="H476" s="81"/>
      <c r="I476" s="81"/>
      <c r="J476" s="81"/>
      <c r="K476" s="93"/>
      <c r="L476" s="92"/>
      <c r="M476" s="92"/>
      <c r="N476" s="93"/>
      <c r="O476" s="93"/>
      <c r="P476" s="49"/>
      <c r="Q476" s="246" t="str">
        <f>IF(C476="","",'OPĆI DIO'!$C$1)</f>
        <v/>
      </c>
      <c r="R476" s="40" t="str">
        <f t="shared" si="72"/>
        <v/>
      </c>
      <c r="S476" s="40" t="str">
        <f t="shared" si="73"/>
        <v/>
      </c>
      <c r="T476" s="40" t="str">
        <f t="shared" si="74"/>
        <v/>
      </c>
      <c r="U476" s="40" t="str">
        <f t="shared" si="75"/>
        <v/>
      </c>
      <c r="AE476" s="90" t="s">
        <v>1964</v>
      </c>
      <c r="AF476" s="40" t="s">
        <v>1965</v>
      </c>
      <c r="AG476" s="40" t="str">
        <f t="shared" si="76"/>
        <v>A679078</v>
      </c>
      <c r="AH476" s="40" t="s">
        <v>3929</v>
      </c>
    </row>
    <row r="477" spans="1:34">
      <c r="A477" s="50"/>
      <c r="B477" s="45" t="str">
        <f t="shared" si="68"/>
        <v/>
      </c>
      <c r="C477" s="50"/>
      <c r="D477" s="45" t="str">
        <f t="shared" si="69"/>
        <v/>
      </c>
      <c r="E477" s="82"/>
      <c r="F477" s="45" t="str">
        <f t="shared" si="70"/>
        <v/>
      </c>
      <c r="G477" s="45" t="str">
        <f t="shared" si="71"/>
        <v/>
      </c>
      <c r="H477" s="81"/>
      <c r="I477" s="81"/>
      <c r="J477" s="81"/>
      <c r="K477" s="93"/>
      <c r="L477" s="92"/>
      <c r="M477" s="92"/>
      <c r="N477" s="93"/>
      <c r="O477" s="93"/>
      <c r="P477" s="49"/>
      <c r="Q477" s="246" t="str">
        <f>IF(C477="","",'OPĆI DIO'!$C$1)</f>
        <v/>
      </c>
      <c r="R477" s="40" t="str">
        <f t="shared" si="72"/>
        <v/>
      </c>
      <c r="S477" s="40" t="str">
        <f t="shared" si="73"/>
        <v/>
      </c>
      <c r="T477" s="40" t="str">
        <f t="shared" si="74"/>
        <v/>
      </c>
      <c r="U477" s="40" t="str">
        <f t="shared" si="75"/>
        <v/>
      </c>
      <c r="AE477" s="90" t="s">
        <v>1966</v>
      </c>
      <c r="AF477" s="40" t="s">
        <v>1967</v>
      </c>
      <c r="AG477" s="40" t="str">
        <f t="shared" si="76"/>
        <v>A679078</v>
      </c>
      <c r="AH477" s="40" t="s">
        <v>3929</v>
      </c>
    </row>
    <row r="478" spans="1:34">
      <c r="A478" s="50"/>
      <c r="B478" s="45" t="str">
        <f t="shared" si="68"/>
        <v/>
      </c>
      <c r="C478" s="50"/>
      <c r="D478" s="45" t="str">
        <f t="shared" si="69"/>
        <v/>
      </c>
      <c r="E478" s="82"/>
      <c r="F478" s="45" t="str">
        <f t="shared" si="70"/>
        <v/>
      </c>
      <c r="G478" s="45" t="str">
        <f t="shared" si="71"/>
        <v/>
      </c>
      <c r="H478" s="81"/>
      <c r="I478" s="81"/>
      <c r="J478" s="81"/>
      <c r="K478" s="93"/>
      <c r="L478" s="92"/>
      <c r="M478" s="92"/>
      <c r="N478" s="93"/>
      <c r="O478" s="93"/>
      <c r="P478" s="49"/>
      <c r="Q478" s="246" t="str">
        <f>IF(C478="","",'OPĆI DIO'!$C$1)</f>
        <v/>
      </c>
      <c r="R478" s="40" t="str">
        <f t="shared" si="72"/>
        <v/>
      </c>
      <c r="S478" s="40" t="str">
        <f t="shared" si="73"/>
        <v/>
      </c>
      <c r="T478" s="40" t="str">
        <f t="shared" si="74"/>
        <v/>
      </c>
      <c r="U478" s="40" t="str">
        <f t="shared" si="75"/>
        <v/>
      </c>
      <c r="AE478" s="90" t="s">
        <v>1968</v>
      </c>
      <c r="AF478" s="40" t="s">
        <v>1969</v>
      </c>
      <c r="AG478" s="40" t="str">
        <f t="shared" si="76"/>
        <v>A679078</v>
      </c>
      <c r="AH478" s="40" t="s">
        <v>3929</v>
      </c>
    </row>
    <row r="479" spans="1:34">
      <c r="A479" s="50"/>
      <c r="B479" s="45" t="str">
        <f t="shared" si="68"/>
        <v/>
      </c>
      <c r="C479" s="50"/>
      <c r="D479" s="45" t="str">
        <f t="shared" si="69"/>
        <v/>
      </c>
      <c r="E479" s="82"/>
      <c r="F479" s="45" t="str">
        <f t="shared" si="70"/>
        <v/>
      </c>
      <c r="G479" s="45" t="str">
        <f t="shared" si="71"/>
        <v/>
      </c>
      <c r="H479" s="81"/>
      <c r="I479" s="81"/>
      <c r="J479" s="81"/>
      <c r="K479" s="93"/>
      <c r="L479" s="92"/>
      <c r="M479" s="92"/>
      <c r="N479" s="93"/>
      <c r="O479" s="93"/>
      <c r="P479" s="49"/>
      <c r="Q479" s="246" t="str">
        <f>IF(C479="","",'OPĆI DIO'!$C$1)</f>
        <v/>
      </c>
      <c r="R479" s="40" t="str">
        <f t="shared" si="72"/>
        <v/>
      </c>
      <c r="S479" s="40" t="str">
        <f t="shared" si="73"/>
        <v/>
      </c>
      <c r="T479" s="40" t="str">
        <f t="shared" si="74"/>
        <v/>
      </c>
      <c r="U479" s="40" t="str">
        <f t="shared" si="75"/>
        <v/>
      </c>
      <c r="AE479" s="90" t="s">
        <v>1970</v>
      </c>
      <c r="AF479" s="40" t="s">
        <v>1971</v>
      </c>
      <c r="AG479" s="40" t="str">
        <f t="shared" si="76"/>
        <v>A679078</v>
      </c>
      <c r="AH479" s="40" t="s">
        <v>3929</v>
      </c>
    </row>
    <row r="480" spans="1:34">
      <c r="A480" s="50"/>
      <c r="B480" s="45" t="str">
        <f t="shared" si="68"/>
        <v/>
      </c>
      <c r="C480" s="50"/>
      <c r="D480" s="45" t="str">
        <f t="shared" si="69"/>
        <v/>
      </c>
      <c r="E480" s="82"/>
      <c r="F480" s="45" t="str">
        <f t="shared" si="70"/>
        <v/>
      </c>
      <c r="G480" s="45" t="str">
        <f t="shared" si="71"/>
        <v/>
      </c>
      <c r="H480" s="81"/>
      <c r="I480" s="81"/>
      <c r="J480" s="81"/>
      <c r="K480" s="93"/>
      <c r="L480" s="92"/>
      <c r="M480" s="92"/>
      <c r="N480" s="93"/>
      <c r="O480" s="93"/>
      <c r="P480" s="49"/>
      <c r="Q480" s="246" t="str">
        <f>IF(C480="","",'OPĆI DIO'!$C$1)</f>
        <v/>
      </c>
      <c r="R480" s="40" t="str">
        <f t="shared" si="72"/>
        <v/>
      </c>
      <c r="S480" s="40" t="str">
        <f t="shared" si="73"/>
        <v/>
      </c>
      <c r="T480" s="40" t="str">
        <f t="shared" si="74"/>
        <v/>
      </c>
      <c r="U480" s="40" t="str">
        <f t="shared" si="75"/>
        <v/>
      </c>
      <c r="AE480" s="90" t="s">
        <v>2099</v>
      </c>
      <c r="AF480" s="40" t="s">
        <v>2100</v>
      </c>
      <c r="AG480" s="40" t="str">
        <f t="shared" si="76"/>
        <v>A679078</v>
      </c>
      <c r="AH480" s="40" t="s">
        <v>3929</v>
      </c>
    </row>
    <row r="481" spans="1:34">
      <c r="A481" s="50"/>
      <c r="B481" s="45" t="str">
        <f t="shared" si="68"/>
        <v/>
      </c>
      <c r="C481" s="50"/>
      <c r="D481" s="45" t="str">
        <f t="shared" si="69"/>
        <v/>
      </c>
      <c r="E481" s="82"/>
      <c r="F481" s="45" t="str">
        <f t="shared" si="70"/>
        <v/>
      </c>
      <c r="G481" s="45" t="str">
        <f t="shared" si="71"/>
        <v/>
      </c>
      <c r="H481" s="81"/>
      <c r="I481" s="81"/>
      <c r="J481" s="81"/>
      <c r="K481" s="93"/>
      <c r="L481" s="92"/>
      <c r="M481" s="92"/>
      <c r="N481" s="93"/>
      <c r="O481" s="93"/>
      <c r="P481" s="49"/>
      <c r="Q481" s="246" t="str">
        <f>IF(C481="","",'OPĆI DIO'!$C$1)</f>
        <v/>
      </c>
      <c r="R481" s="40" t="str">
        <f t="shared" si="72"/>
        <v/>
      </c>
      <c r="S481" s="40" t="str">
        <f t="shared" si="73"/>
        <v/>
      </c>
      <c r="T481" s="40" t="str">
        <f t="shared" si="74"/>
        <v/>
      </c>
      <c r="U481" s="40" t="str">
        <f t="shared" si="75"/>
        <v/>
      </c>
      <c r="AE481" s="90" t="s">
        <v>2101</v>
      </c>
      <c r="AF481" s="40" t="s">
        <v>2102</v>
      </c>
      <c r="AG481" s="40" t="str">
        <f t="shared" si="76"/>
        <v>A679078</v>
      </c>
      <c r="AH481" s="40" t="s">
        <v>3929</v>
      </c>
    </row>
    <row r="482" spans="1:34">
      <c r="A482" s="50"/>
      <c r="B482" s="45" t="str">
        <f t="shared" si="68"/>
        <v/>
      </c>
      <c r="C482" s="50"/>
      <c r="D482" s="45" t="str">
        <f t="shared" si="69"/>
        <v/>
      </c>
      <c r="E482" s="82"/>
      <c r="F482" s="45" t="str">
        <f t="shared" si="70"/>
        <v/>
      </c>
      <c r="G482" s="45" t="str">
        <f t="shared" si="71"/>
        <v/>
      </c>
      <c r="H482" s="81"/>
      <c r="I482" s="81"/>
      <c r="J482" s="81"/>
      <c r="K482" s="93"/>
      <c r="L482" s="92"/>
      <c r="M482" s="92"/>
      <c r="N482" s="93"/>
      <c r="O482" s="93"/>
      <c r="P482" s="49"/>
      <c r="Q482" s="246" t="str">
        <f>IF(C482="","",'OPĆI DIO'!$C$1)</f>
        <v/>
      </c>
      <c r="R482" s="40" t="str">
        <f t="shared" si="72"/>
        <v/>
      </c>
      <c r="S482" s="40" t="str">
        <f t="shared" si="73"/>
        <v/>
      </c>
      <c r="T482" s="40" t="str">
        <f t="shared" si="74"/>
        <v/>
      </c>
      <c r="U482" s="40" t="str">
        <f t="shared" si="75"/>
        <v/>
      </c>
      <c r="AE482" s="90" t="s">
        <v>2103</v>
      </c>
      <c r="AF482" s="40" t="s">
        <v>2104</v>
      </c>
      <c r="AG482" s="40" t="str">
        <f t="shared" si="76"/>
        <v>A679078</v>
      </c>
      <c r="AH482" s="40" t="s">
        <v>3929</v>
      </c>
    </row>
    <row r="483" spans="1:34">
      <c r="A483" s="50"/>
      <c r="B483" s="45" t="str">
        <f t="shared" si="68"/>
        <v/>
      </c>
      <c r="C483" s="50"/>
      <c r="D483" s="45" t="str">
        <f t="shared" si="69"/>
        <v/>
      </c>
      <c r="E483" s="82"/>
      <c r="F483" s="45" t="str">
        <f t="shared" si="70"/>
        <v/>
      </c>
      <c r="G483" s="45" t="str">
        <f t="shared" si="71"/>
        <v/>
      </c>
      <c r="H483" s="81"/>
      <c r="I483" s="81"/>
      <c r="J483" s="81"/>
      <c r="K483" s="93"/>
      <c r="L483" s="92"/>
      <c r="M483" s="92"/>
      <c r="N483" s="93"/>
      <c r="O483" s="93"/>
      <c r="P483" s="49"/>
      <c r="Q483" s="246" t="str">
        <f>IF(C483="","",'OPĆI DIO'!$C$1)</f>
        <v/>
      </c>
      <c r="R483" s="40" t="str">
        <f t="shared" si="72"/>
        <v/>
      </c>
      <c r="S483" s="40" t="str">
        <f t="shared" si="73"/>
        <v/>
      </c>
      <c r="T483" s="40" t="str">
        <f t="shared" si="74"/>
        <v/>
      </c>
      <c r="U483" s="40" t="str">
        <f t="shared" si="75"/>
        <v/>
      </c>
      <c r="AE483" s="90" t="s">
        <v>2105</v>
      </c>
      <c r="AF483" s="40" t="s">
        <v>2106</v>
      </c>
      <c r="AG483" s="40" t="str">
        <f t="shared" si="76"/>
        <v>A679078</v>
      </c>
      <c r="AH483" s="40" t="s">
        <v>3929</v>
      </c>
    </row>
    <row r="484" spans="1:34">
      <c r="A484" s="50"/>
      <c r="B484" s="45" t="str">
        <f t="shared" si="68"/>
        <v/>
      </c>
      <c r="C484" s="50"/>
      <c r="D484" s="45" t="str">
        <f t="shared" si="69"/>
        <v/>
      </c>
      <c r="E484" s="82"/>
      <c r="F484" s="45" t="str">
        <f t="shared" si="70"/>
        <v/>
      </c>
      <c r="G484" s="45" t="str">
        <f t="shared" si="71"/>
        <v/>
      </c>
      <c r="H484" s="81"/>
      <c r="I484" s="81"/>
      <c r="J484" s="81"/>
      <c r="K484" s="93"/>
      <c r="L484" s="92"/>
      <c r="M484" s="92"/>
      <c r="N484" s="93"/>
      <c r="O484" s="93"/>
      <c r="P484" s="49"/>
      <c r="Q484" s="246" t="str">
        <f>IF(C484="","",'OPĆI DIO'!$C$1)</f>
        <v/>
      </c>
      <c r="R484" s="40" t="str">
        <f t="shared" si="72"/>
        <v/>
      </c>
      <c r="S484" s="40" t="str">
        <f t="shared" si="73"/>
        <v/>
      </c>
      <c r="T484" s="40" t="str">
        <f t="shared" si="74"/>
        <v/>
      </c>
      <c r="U484" s="40" t="str">
        <f t="shared" si="75"/>
        <v/>
      </c>
      <c r="AE484" s="90" t="s">
        <v>2107</v>
      </c>
      <c r="AF484" s="40" t="s">
        <v>2108</v>
      </c>
      <c r="AG484" s="40" t="str">
        <f t="shared" si="76"/>
        <v>A679078</v>
      </c>
      <c r="AH484" s="40" t="s">
        <v>3929</v>
      </c>
    </row>
    <row r="485" spans="1:34">
      <c r="A485" s="50"/>
      <c r="B485" s="45" t="str">
        <f t="shared" si="68"/>
        <v/>
      </c>
      <c r="C485" s="50"/>
      <c r="D485" s="45" t="str">
        <f t="shared" si="69"/>
        <v/>
      </c>
      <c r="E485" s="82"/>
      <c r="F485" s="45" t="str">
        <f t="shared" si="70"/>
        <v/>
      </c>
      <c r="G485" s="45" t="str">
        <f t="shared" si="71"/>
        <v/>
      </c>
      <c r="H485" s="81"/>
      <c r="I485" s="81"/>
      <c r="J485" s="81"/>
      <c r="K485" s="93"/>
      <c r="L485" s="92"/>
      <c r="M485" s="92"/>
      <c r="N485" s="93"/>
      <c r="O485" s="93"/>
      <c r="P485" s="49"/>
      <c r="Q485" s="246" t="str">
        <f>IF(C485="","",'OPĆI DIO'!$C$1)</f>
        <v/>
      </c>
      <c r="R485" s="40" t="str">
        <f t="shared" si="72"/>
        <v/>
      </c>
      <c r="S485" s="40" t="str">
        <f t="shared" si="73"/>
        <v/>
      </c>
      <c r="T485" s="40" t="str">
        <f t="shared" si="74"/>
        <v/>
      </c>
      <c r="U485" s="40" t="str">
        <f t="shared" si="75"/>
        <v/>
      </c>
      <c r="AE485" s="90" t="s">
        <v>2109</v>
      </c>
      <c r="AF485" s="40" t="s">
        <v>2110</v>
      </c>
      <c r="AG485" s="40" t="str">
        <f t="shared" si="76"/>
        <v>A679078</v>
      </c>
      <c r="AH485" s="40" t="s">
        <v>3929</v>
      </c>
    </row>
    <row r="486" spans="1:34">
      <c r="A486" s="50"/>
      <c r="B486" s="45" t="str">
        <f t="shared" si="68"/>
        <v/>
      </c>
      <c r="C486" s="50"/>
      <c r="D486" s="45" t="str">
        <f t="shared" si="69"/>
        <v/>
      </c>
      <c r="E486" s="82"/>
      <c r="F486" s="45" t="str">
        <f t="shared" si="70"/>
        <v/>
      </c>
      <c r="G486" s="45" t="str">
        <f t="shared" si="71"/>
        <v/>
      </c>
      <c r="H486" s="81"/>
      <c r="I486" s="81"/>
      <c r="J486" s="81"/>
      <c r="K486" s="93"/>
      <c r="L486" s="92"/>
      <c r="M486" s="92"/>
      <c r="N486" s="93"/>
      <c r="O486" s="93"/>
      <c r="P486" s="49"/>
      <c r="Q486" s="246" t="str">
        <f>IF(C486="","",'OPĆI DIO'!$C$1)</f>
        <v/>
      </c>
      <c r="R486" s="40" t="str">
        <f t="shared" si="72"/>
        <v/>
      </c>
      <c r="S486" s="40" t="str">
        <f t="shared" si="73"/>
        <v/>
      </c>
      <c r="T486" s="40" t="str">
        <f t="shared" si="74"/>
        <v/>
      </c>
      <c r="U486" s="40" t="str">
        <f t="shared" si="75"/>
        <v/>
      </c>
      <c r="AE486" s="90" t="s">
        <v>2111</v>
      </c>
      <c r="AF486" s="40" t="s">
        <v>2112</v>
      </c>
      <c r="AG486" s="40" t="str">
        <f t="shared" si="76"/>
        <v>A679078</v>
      </c>
      <c r="AH486" s="40" t="s">
        <v>3929</v>
      </c>
    </row>
    <row r="487" spans="1:34">
      <c r="A487" s="50"/>
      <c r="B487" s="45" t="str">
        <f t="shared" si="68"/>
        <v/>
      </c>
      <c r="C487" s="50"/>
      <c r="D487" s="45" t="str">
        <f t="shared" si="69"/>
        <v/>
      </c>
      <c r="E487" s="82"/>
      <c r="F487" s="45" t="str">
        <f t="shared" si="70"/>
        <v/>
      </c>
      <c r="G487" s="45" t="str">
        <f t="shared" si="71"/>
        <v/>
      </c>
      <c r="H487" s="81"/>
      <c r="I487" s="81"/>
      <c r="J487" s="81"/>
      <c r="K487" s="93"/>
      <c r="L487" s="92"/>
      <c r="M487" s="92"/>
      <c r="N487" s="93"/>
      <c r="O487" s="93"/>
      <c r="P487" s="49"/>
      <c r="Q487" s="246" t="str">
        <f>IF(C487="","",'OPĆI DIO'!$C$1)</f>
        <v/>
      </c>
      <c r="R487" s="40" t="str">
        <f t="shared" si="72"/>
        <v/>
      </c>
      <c r="S487" s="40" t="str">
        <f t="shared" si="73"/>
        <v/>
      </c>
      <c r="T487" s="40" t="str">
        <f t="shared" si="74"/>
        <v/>
      </c>
      <c r="U487" s="40" t="str">
        <f t="shared" si="75"/>
        <v/>
      </c>
      <c r="AE487" s="90" t="s">
        <v>2113</v>
      </c>
      <c r="AF487" s="40" t="s">
        <v>2114</v>
      </c>
      <c r="AG487" s="40" t="str">
        <f t="shared" si="76"/>
        <v>A679078</v>
      </c>
      <c r="AH487" s="40" t="s">
        <v>3929</v>
      </c>
    </row>
    <row r="488" spans="1:34">
      <c r="A488" s="50"/>
      <c r="B488" s="45" t="str">
        <f t="shared" si="68"/>
        <v/>
      </c>
      <c r="C488" s="50"/>
      <c r="D488" s="45" t="str">
        <f t="shared" si="69"/>
        <v/>
      </c>
      <c r="E488" s="82"/>
      <c r="F488" s="45" t="str">
        <f t="shared" si="70"/>
        <v/>
      </c>
      <c r="G488" s="45" t="str">
        <f t="shared" si="71"/>
        <v/>
      </c>
      <c r="H488" s="81"/>
      <c r="I488" s="81"/>
      <c r="J488" s="81"/>
      <c r="K488" s="93"/>
      <c r="L488" s="92"/>
      <c r="M488" s="92"/>
      <c r="N488" s="93"/>
      <c r="O488" s="93"/>
      <c r="P488" s="49"/>
      <c r="Q488" s="246" t="str">
        <f>IF(C488="","",'OPĆI DIO'!$C$1)</f>
        <v/>
      </c>
      <c r="R488" s="40" t="str">
        <f t="shared" si="72"/>
        <v/>
      </c>
      <c r="S488" s="40" t="str">
        <f t="shared" si="73"/>
        <v/>
      </c>
      <c r="T488" s="40" t="str">
        <f t="shared" si="74"/>
        <v/>
      </c>
      <c r="U488" s="40" t="str">
        <f t="shared" si="75"/>
        <v/>
      </c>
      <c r="AE488" s="90" t="s">
        <v>2115</v>
      </c>
      <c r="AF488" s="40" t="s">
        <v>2116</v>
      </c>
      <c r="AG488" s="40" t="str">
        <f t="shared" si="76"/>
        <v>A679078</v>
      </c>
      <c r="AH488" s="40" t="s">
        <v>3929</v>
      </c>
    </row>
    <row r="489" spans="1:34">
      <c r="A489" s="50"/>
      <c r="B489" s="45" t="str">
        <f t="shared" si="68"/>
        <v/>
      </c>
      <c r="C489" s="50"/>
      <c r="D489" s="45" t="str">
        <f t="shared" si="69"/>
        <v/>
      </c>
      <c r="E489" s="82"/>
      <c r="F489" s="45" t="str">
        <f t="shared" si="70"/>
        <v/>
      </c>
      <c r="G489" s="45" t="str">
        <f t="shared" si="71"/>
        <v/>
      </c>
      <c r="H489" s="81"/>
      <c r="I489" s="81"/>
      <c r="J489" s="81"/>
      <c r="K489" s="93"/>
      <c r="L489" s="92"/>
      <c r="M489" s="92"/>
      <c r="N489" s="93"/>
      <c r="O489" s="93"/>
      <c r="P489" s="49"/>
      <c r="Q489" s="246" t="str">
        <f>IF(C489="","",'OPĆI DIO'!$C$1)</f>
        <v/>
      </c>
      <c r="R489" s="40" t="str">
        <f t="shared" si="72"/>
        <v/>
      </c>
      <c r="S489" s="40" t="str">
        <f t="shared" si="73"/>
        <v/>
      </c>
      <c r="T489" s="40" t="str">
        <f t="shared" si="74"/>
        <v/>
      </c>
      <c r="U489" s="40" t="str">
        <f t="shared" si="75"/>
        <v/>
      </c>
      <c r="AE489" s="90" t="s">
        <v>2117</v>
      </c>
      <c r="AF489" s="40" t="s">
        <v>2118</v>
      </c>
      <c r="AG489" s="40" t="str">
        <f t="shared" si="76"/>
        <v>A679078</v>
      </c>
      <c r="AH489" s="40" t="s">
        <v>3929</v>
      </c>
    </row>
    <row r="490" spans="1:34">
      <c r="A490" s="50"/>
      <c r="B490" s="45" t="str">
        <f t="shared" si="68"/>
        <v/>
      </c>
      <c r="C490" s="50"/>
      <c r="D490" s="45" t="str">
        <f t="shared" si="69"/>
        <v/>
      </c>
      <c r="E490" s="82"/>
      <c r="F490" s="45" t="str">
        <f t="shared" si="70"/>
        <v/>
      </c>
      <c r="G490" s="45" t="str">
        <f t="shared" si="71"/>
        <v/>
      </c>
      <c r="H490" s="81"/>
      <c r="I490" s="81"/>
      <c r="J490" s="81"/>
      <c r="K490" s="93"/>
      <c r="L490" s="92"/>
      <c r="M490" s="92"/>
      <c r="N490" s="93"/>
      <c r="O490" s="93"/>
      <c r="P490" s="49"/>
      <c r="Q490" s="246" t="str">
        <f>IF(C490="","",'OPĆI DIO'!$C$1)</f>
        <v/>
      </c>
      <c r="R490" s="40" t="str">
        <f t="shared" si="72"/>
        <v/>
      </c>
      <c r="S490" s="40" t="str">
        <f t="shared" si="73"/>
        <v/>
      </c>
      <c r="T490" s="40" t="str">
        <f t="shared" si="74"/>
        <v/>
      </c>
      <c r="U490" s="40" t="str">
        <f t="shared" si="75"/>
        <v/>
      </c>
      <c r="AE490" s="90" t="s">
        <v>2119</v>
      </c>
      <c r="AF490" s="40" t="s">
        <v>2120</v>
      </c>
      <c r="AG490" s="40" t="str">
        <f t="shared" si="76"/>
        <v>A679078</v>
      </c>
      <c r="AH490" s="40" t="s">
        <v>3929</v>
      </c>
    </row>
    <row r="491" spans="1:34">
      <c r="A491" s="50"/>
      <c r="B491" s="45" t="str">
        <f t="shared" si="68"/>
        <v/>
      </c>
      <c r="C491" s="50"/>
      <c r="D491" s="45" t="str">
        <f t="shared" si="69"/>
        <v/>
      </c>
      <c r="E491" s="82"/>
      <c r="F491" s="45" t="str">
        <f t="shared" si="70"/>
        <v/>
      </c>
      <c r="G491" s="45" t="str">
        <f t="shared" si="71"/>
        <v/>
      </c>
      <c r="H491" s="81"/>
      <c r="I491" s="81"/>
      <c r="J491" s="81"/>
      <c r="K491" s="93"/>
      <c r="L491" s="92"/>
      <c r="M491" s="92"/>
      <c r="N491" s="93"/>
      <c r="O491" s="93"/>
      <c r="P491" s="49"/>
      <c r="Q491" s="246" t="str">
        <f>IF(C491="","",'OPĆI DIO'!$C$1)</f>
        <v/>
      </c>
      <c r="R491" s="40" t="str">
        <f t="shared" si="72"/>
        <v/>
      </c>
      <c r="S491" s="40" t="str">
        <f t="shared" si="73"/>
        <v/>
      </c>
      <c r="T491" s="40" t="str">
        <f t="shared" si="74"/>
        <v/>
      </c>
      <c r="U491" s="40" t="str">
        <f t="shared" si="75"/>
        <v/>
      </c>
      <c r="AE491" s="90" t="s">
        <v>2121</v>
      </c>
      <c r="AF491" s="40" t="s">
        <v>2122</v>
      </c>
      <c r="AG491" s="40" t="str">
        <f t="shared" si="76"/>
        <v>A679078</v>
      </c>
      <c r="AH491" s="40" t="s">
        <v>3929</v>
      </c>
    </row>
    <row r="492" spans="1:34">
      <c r="A492" s="50"/>
      <c r="B492" s="45" t="str">
        <f t="shared" si="68"/>
        <v/>
      </c>
      <c r="C492" s="50"/>
      <c r="D492" s="45" t="str">
        <f t="shared" si="69"/>
        <v/>
      </c>
      <c r="E492" s="82"/>
      <c r="F492" s="45" t="str">
        <f t="shared" si="70"/>
        <v/>
      </c>
      <c r="G492" s="45" t="str">
        <f t="shared" si="71"/>
        <v/>
      </c>
      <c r="H492" s="81"/>
      <c r="I492" s="81"/>
      <c r="J492" s="81"/>
      <c r="K492" s="93"/>
      <c r="L492" s="92"/>
      <c r="M492" s="92"/>
      <c r="N492" s="93"/>
      <c r="O492" s="93"/>
      <c r="P492" s="49"/>
      <c r="Q492" s="246" t="str">
        <f>IF(C492="","",'OPĆI DIO'!$C$1)</f>
        <v/>
      </c>
      <c r="R492" s="40" t="str">
        <f t="shared" si="72"/>
        <v/>
      </c>
      <c r="S492" s="40" t="str">
        <f t="shared" si="73"/>
        <v/>
      </c>
      <c r="T492" s="40" t="str">
        <f t="shared" si="74"/>
        <v/>
      </c>
      <c r="U492" s="40" t="str">
        <f t="shared" si="75"/>
        <v/>
      </c>
      <c r="AE492" s="90" t="s">
        <v>2123</v>
      </c>
      <c r="AF492" s="40" t="s">
        <v>2124</v>
      </c>
      <c r="AG492" s="40" t="str">
        <f t="shared" si="76"/>
        <v>A679078</v>
      </c>
      <c r="AH492" s="40" t="s">
        <v>3929</v>
      </c>
    </row>
    <row r="493" spans="1:34">
      <c r="A493" s="50"/>
      <c r="B493" s="45" t="str">
        <f t="shared" si="68"/>
        <v/>
      </c>
      <c r="C493" s="50"/>
      <c r="D493" s="45" t="str">
        <f t="shared" si="69"/>
        <v/>
      </c>
      <c r="E493" s="82"/>
      <c r="F493" s="45" t="str">
        <f t="shared" si="70"/>
        <v/>
      </c>
      <c r="G493" s="45" t="str">
        <f t="shared" si="71"/>
        <v/>
      </c>
      <c r="H493" s="81"/>
      <c r="I493" s="81"/>
      <c r="J493" s="81"/>
      <c r="K493" s="93"/>
      <c r="L493" s="92"/>
      <c r="M493" s="92"/>
      <c r="N493" s="93"/>
      <c r="O493" s="93"/>
      <c r="P493" s="49"/>
      <c r="Q493" s="246" t="str">
        <f>IF(C493="","",'OPĆI DIO'!$C$1)</f>
        <v/>
      </c>
      <c r="R493" s="40" t="str">
        <f t="shared" si="72"/>
        <v/>
      </c>
      <c r="S493" s="40" t="str">
        <f t="shared" si="73"/>
        <v/>
      </c>
      <c r="T493" s="40" t="str">
        <f t="shared" si="74"/>
        <v/>
      </c>
      <c r="U493" s="40" t="str">
        <f t="shared" si="75"/>
        <v/>
      </c>
      <c r="AE493" s="90" t="s">
        <v>2125</v>
      </c>
      <c r="AF493" s="40" t="s">
        <v>2126</v>
      </c>
      <c r="AG493" s="40" t="str">
        <f t="shared" si="76"/>
        <v>A679078</v>
      </c>
      <c r="AH493" s="40" t="s">
        <v>3929</v>
      </c>
    </row>
    <row r="494" spans="1:34">
      <c r="A494" s="50"/>
      <c r="B494" s="45" t="str">
        <f t="shared" si="68"/>
        <v/>
      </c>
      <c r="C494" s="50"/>
      <c r="D494" s="45" t="str">
        <f t="shared" si="69"/>
        <v/>
      </c>
      <c r="E494" s="82"/>
      <c r="F494" s="45" t="str">
        <f t="shared" si="70"/>
        <v/>
      </c>
      <c r="G494" s="45" t="str">
        <f t="shared" si="71"/>
        <v/>
      </c>
      <c r="H494" s="81"/>
      <c r="I494" s="81"/>
      <c r="J494" s="81"/>
      <c r="K494" s="93"/>
      <c r="L494" s="92"/>
      <c r="M494" s="92"/>
      <c r="N494" s="93"/>
      <c r="O494" s="93"/>
      <c r="P494" s="49"/>
      <c r="Q494" s="246" t="str">
        <f>IF(C494="","",'OPĆI DIO'!$C$1)</f>
        <v/>
      </c>
      <c r="R494" s="40" t="str">
        <f t="shared" si="72"/>
        <v/>
      </c>
      <c r="S494" s="40" t="str">
        <f t="shared" si="73"/>
        <v/>
      </c>
      <c r="T494" s="40" t="str">
        <f t="shared" si="74"/>
        <v/>
      </c>
      <c r="U494" s="40" t="str">
        <f t="shared" si="75"/>
        <v/>
      </c>
      <c r="AE494" s="90" t="s">
        <v>2127</v>
      </c>
      <c r="AF494" s="40" t="s">
        <v>2062</v>
      </c>
      <c r="AG494" s="40" t="str">
        <f t="shared" si="76"/>
        <v>A679078</v>
      </c>
      <c r="AH494" s="40" t="s">
        <v>3929</v>
      </c>
    </row>
    <row r="495" spans="1:34">
      <c r="A495" s="50"/>
      <c r="B495" s="45" t="str">
        <f t="shared" si="68"/>
        <v/>
      </c>
      <c r="C495" s="50"/>
      <c r="D495" s="45" t="str">
        <f t="shared" si="69"/>
        <v/>
      </c>
      <c r="E495" s="82"/>
      <c r="F495" s="45" t="str">
        <f t="shared" si="70"/>
        <v/>
      </c>
      <c r="G495" s="45" t="str">
        <f t="shared" si="71"/>
        <v/>
      </c>
      <c r="H495" s="81"/>
      <c r="I495" s="81"/>
      <c r="J495" s="81"/>
      <c r="K495" s="93"/>
      <c r="L495" s="92"/>
      <c r="M495" s="92"/>
      <c r="N495" s="93"/>
      <c r="O495" s="93"/>
      <c r="P495" s="49"/>
      <c r="Q495" s="246" t="str">
        <f>IF(C495="","",'OPĆI DIO'!$C$1)</f>
        <v/>
      </c>
      <c r="R495" s="40" t="str">
        <f t="shared" si="72"/>
        <v/>
      </c>
      <c r="S495" s="40" t="str">
        <f t="shared" si="73"/>
        <v/>
      </c>
      <c r="T495" s="40" t="str">
        <f t="shared" si="74"/>
        <v/>
      </c>
      <c r="U495" s="40" t="str">
        <f t="shared" si="75"/>
        <v/>
      </c>
      <c r="AE495" s="90" t="s">
        <v>2128</v>
      </c>
      <c r="AF495" s="40" t="s">
        <v>2129</v>
      </c>
      <c r="AG495" s="40" t="str">
        <f t="shared" si="76"/>
        <v>A679078</v>
      </c>
      <c r="AH495" s="40" t="s">
        <v>3929</v>
      </c>
    </row>
    <row r="496" spans="1:34">
      <c r="A496" s="50"/>
      <c r="B496" s="45" t="str">
        <f t="shared" si="68"/>
        <v/>
      </c>
      <c r="C496" s="50"/>
      <c r="D496" s="45" t="str">
        <f t="shared" si="69"/>
        <v/>
      </c>
      <c r="E496" s="82"/>
      <c r="F496" s="45" t="str">
        <f t="shared" si="70"/>
        <v/>
      </c>
      <c r="G496" s="45" t="str">
        <f t="shared" si="71"/>
        <v/>
      </c>
      <c r="H496" s="81"/>
      <c r="I496" s="81"/>
      <c r="J496" s="81"/>
      <c r="K496" s="93"/>
      <c r="L496" s="92"/>
      <c r="M496" s="92"/>
      <c r="N496" s="93"/>
      <c r="O496" s="93"/>
      <c r="P496" s="49"/>
      <c r="Q496" s="246" t="str">
        <f>IF(C496="","",'OPĆI DIO'!$C$1)</f>
        <v/>
      </c>
      <c r="R496" s="40" t="str">
        <f t="shared" si="72"/>
        <v/>
      </c>
      <c r="S496" s="40" t="str">
        <f t="shared" si="73"/>
        <v/>
      </c>
      <c r="T496" s="40" t="str">
        <f t="shared" si="74"/>
        <v/>
      </c>
      <c r="U496" s="40" t="str">
        <f t="shared" si="75"/>
        <v/>
      </c>
      <c r="AE496" s="90" t="s">
        <v>2130</v>
      </c>
      <c r="AF496" s="40" t="s">
        <v>2131</v>
      </c>
      <c r="AG496" s="40" t="str">
        <f t="shared" si="76"/>
        <v>A679078</v>
      </c>
      <c r="AH496" s="40" t="s">
        <v>3929</v>
      </c>
    </row>
    <row r="497" spans="1:34">
      <c r="A497" s="50"/>
      <c r="B497" s="45" t="str">
        <f t="shared" si="68"/>
        <v/>
      </c>
      <c r="C497" s="50"/>
      <c r="D497" s="45" t="str">
        <f t="shared" si="69"/>
        <v/>
      </c>
      <c r="E497" s="82"/>
      <c r="F497" s="45" t="str">
        <f t="shared" si="70"/>
        <v/>
      </c>
      <c r="G497" s="45" t="str">
        <f t="shared" si="71"/>
        <v/>
      </c>
      <c r="H497" s="81"/>
      <c r="I497" s="81"/>
      <c r="J497" s="81"/>
      <c r="K497" s="93"/>
      <c r="L497" s="92"/>
      <c r="M497" s="92"/>
      <c r="N497" s="93"/>
      <c r="O497" s="93"/>
      <c r="P497" s="49"/>
      <c r="Q497" s="246" t="str">
        <f>IF(C497="","",'OPĆI DIO'!$C$1)</f>
        <v/>
      </c>
      <c r="R497" s="40" t="str">
        <f t="shared" si="72"/>
        <v/>
      </c>
      <c r="S497" s="40" t="str">
        <f t="shared" si="73"/>
        <v/>
      </c>
      <c r="T497" s="40" t="str">
        <f t="shared" si="74"/>
        <v/>
      </c>
      <c r="U497" s="40" t="str">
        <f t="shared" si="75"/>
        <v/>
      </c>
      <c r="AE497" s="90" t="s">
        <v>2132</v>
      </c>
      <c r="AF497" s="40" t="s">
        <v>2133</v>
      </c>
      <c r="AG497" s="40" t="str">
        <f t="shared" si="76"/>
        <v>A679078</v>
      </c>
      <c r="AH497" s="40" t="s">
        <v>3929</v>
      </c>
    </row>
    <row r="498" spans="1:34">
      <c r="A498" s="50"/>
      <c r="B498" s="45" t="str">
        <f t="shared" si="68"/>
        <v/>
      </c>
      <c r="C498" s="50"/>
      <c r="D498" s="45" t="str">
        <f t="shared" si="69"/>
        <v/>
      </c>
      <c r="E498" s="82"/>
      <c r="F498" s="45" t="str">
        <f t="shared" si="70"/>
        <v/>
      </c>
      <c r="G498" s="45" t="str">
        <f t="shared" si="71"/>
        <v/>
      </c>
      <c r="H498" s="81"/>
      <c r="I498" s="81"/>
      <c r="J498" s="81"/>
      <c r="K498" s="93"/>
      <c r="L498" s="92"/>
      <c r="M498" s="92"/>
      <c r="N498" s="93"/>
      <c r="O498" s="93"/>
      <c r="P498" s="49"/>
      <c r="Q498" s="246" t="str">
        <f>IF(C498="","",'OPĆI DIO'!$C$1)</f>
        <v/>
      </c>
      <c r="R498" s="40" t="str">
        <f t="shared" si="72"/>
        <v/>
      </c>
      <c r="S498" s="40" t="str">
        <f t="shared" si="73"/>
        <v/>
      </c>
      <c r="T498" s="40" t="str">
        <f t="shared" si="74"/>
        <v/>
      </c>
      <c r="U498" s="40" t="str">
        <f t="shared" si="75"/>
        <v/>
      </c>
      <c r="AE498" s="90" t="s">
        <v>2134</v>
      </c>
      <c r="AF498" s="40" t="s">
        <v>1830</v>
      </c>
      <c r="AG498" s="40" t="str">
        <f t="shared" si="76"/>
        <v>A679078</v>
      </c>
      <c r="AH498" s="40" t="s">
        <v>3929</v>
      </c>
    </row>
    <row r="499" spans="1:34">
      <c r="A499" s="50"/>
      <c r="B499" s="45" t="str">
        <f t="shared" si="68"/>
        <v/>
      </c>
      <c r="C499" s="50"/>
      <c r="D499" s="45" t="str">
        <f t="shared" si="69"/>
        <v/>
      </c>
      <c r="E499" s="82"/>
      <c r="F499" s="45" t="str">
        <f t="shared" si="70"/>
        <v/>
      </c>
      <c r="G499" s="45" t="str">
        <f t="shared" si="71"/>
        <v/>
      </c>
      <c r="H499" s="81"/>
      <c r="I499" s="81"/>
      <c r="J499" s="81"/>
      <c r="K499" s="93"/>
      <c r="L499" s="92"/>
      <c r="M499" s="92"/>
      <c r="N499" s="93"/>
      <c r="O499" s="93"/>
      <c r="P499" s="49"/>
      <c r="Q499" s="246" t="str">
        <f>IF(C499="","",'OPĆI DIO'!$C$1)</f>
        <v/>
      </c>
      <c r="R499" s="40" t="str">
        <f t="shared" si="72"/>
        <v/>
      </c>
      <c r="S499" s="40" t="str">
        <f t="shared" si="73"/>
        <v/>
      </c>
      <c r="T499" s="40" t="str">
        <f t="shared" si="74"/>
        <v/>
      </c>
      <c r="U499" s="40" t="str">
        <f t="shared" si="75"/>
        <v/>
      </c>
      <c r="AE499" s="90" t="s">
        <v>2135</v>
      </c>
      <c r="AF499" s="40" t="s">
        <v>2136</v>
      </c>
      <c r="AG499" s="40" t="str">
        <f t="shared" si="76"/>
        <v>A679078</v>
      </c>
      <c r="AH499" s="40" t="s">
        <v>3929</v>
      </c>
    </row>
    <row r="500" spans="1:34">
      <c r="A500" s="50"/>
      <c r="B500" s="45" t="str">
        <f t="shared" si="68"/>
        <v/>
      </c>
      <c r="C500" s="50"/>
      <c r="D500" s="45" t="str">
        <f t="shared" si="69"/>
        <v/>
      </c>
      <c r="E500" s="82"/>
      <c r="F500" s="45" t="str">
        <f t="shared" si="70"/>
        <v/>
      </c>
      <c r="G500" s="45" t="str">
        <f t="shared" si="71"/>
        <v/>
      </c>
      <c r="H500" s="81"/>
      <c r="I500" s="81"/>
      <c r="J500" s="81"/>
      <c r="K500" s="93"/>
      <c r="L500" s="92"/>
      <c r="M500" s="92"/>
      <c r="N500" s="93"/>
      <c r="O500" s="93"/>
      <c r="P500" s="49"/>
      <c r="Q500" s="246" t="str">
        <f>IF(C500="","",'OPĆI DIO'!$C$1)</f>
        <v/>
      </c>
      <c r="R500" s="40" t="str">
        <f t="shared" si="72"/>
        <v/>
      </c>
      <c r="S500" s="40" t="str">
        <f t="shared" si="73"/>
        <v/>
      </c>
      <c r="T500" s="40" t="str">
        <f t="shared" si="74"/>
        <v/>
      </c>
      <c r="U500" s="40" t="str">
        <f t="shared" si="75"/>
        <v/>
      </c>
      <c r="AE500" s="90" t="s">
        <v>2137</v>
      </c>
      <c r="AF500" s="40" t="s">
        <v>2138</v>
      </c>
      <c r="AG500" s="40" t="str">
        <f t="shared" si="76"/>
        <v>A679078</v>
      </c>
      <c r="AH500" s="40" t="s">
        <v>3929</v>
      </c>
    </row>
    <row r="501" spans="1:34">
      <c r="A501" s="50"/>
      <c r="B501" s="45" t="str">
        <f t="shared" si="68"/>
        <v/>
      </c>
      <c r="C501" s="50"/>
      <c r="D501" s="45" t="str">
        <f t="shared" si="69"/>
        <v/>
      </c>
      <c r="E501" s="82"/>
      <c r="F501" s="45" t="str">
        <f t="shared" si="70"/>
        <v/>
      </c>
      <c r="G501" s="45" t="str">
        <f t="shared" si="71"/>
        <v/>
      </c>
      <c r="H501" s="81"/>
      <c r="I501" s="81"/>
      <c r="J501" s="81"/>
      <c r="K501" s="93"/>
      <c r="L501" s="92"/>
      <c r="M501" s="92"/>
      <c r="N501" s="93"/>
      <c r="O501" s="93"/>
      <c r="P501" s="49"/>
      <c r="Q501" s="246" t="str">
        <f>IF(C501="","",'OPĆI DIO'!$C$1)</f>
        <v/>
      </c>
      <c r="R501" s="40" t="str">
        <f t="shared" si="72"/>
        <v/>
      </c>
      <c r="S501" s="40" t="str">
        <f t="shared" si="73"/>
        <v/>
      </c>
      <c r="T501" s="40" t="str">
        <f t="shared" si="74"/>
        <v/>
      </c>
      <c r="U501" s="40" t="str">
        <f t="shared" si="75"/>
        <v/>
      </c>
      <c r="AE501" s="90" t="s">
        <v>2139</v>
      </c>
      <c r="AF501" s="40" t="s">
        <v>2140</v>
      </c>
      <c r="AG501" s="40" t="str">
        <f t="shared" si="76"/>
        <v>A679078</v>
      </c>
      <c r="AH501" s="40" t="s">
        <v>3929</v>
      </c>
    </row>
    <row r="502" spans="1:34" ht="15.75" customHeight="1">
      <c r="AE502" s="90" t="s">
        <v>2141</v>
      </c>
      <c r="AF502" s="40" t="s">
        <v>2142</v>
      </c>
      <c r="AG502" s="40" t="str">
        <f t="shared" si="76"/>
        <v>A679078</v>
      </c>
      <c r="AH502" s="40" t="s">
        <v>3929</v>
      </c>
    </row>
    <row r="503" spans="1:34">
      <c r="AE503" s="90" t="s">
        <v>2143</v>
      </c>
      <c r="AF503" s="40" t="s">
        <v>2144</v>
      </c>
      <c r="AG503" s="40" t="str">
        <f t="shared" si="76"/>
        <v>A679078</v>
      </c>
      <c r="AH503" s="40" t="s">
        <v>3929</v>
      </c>
    </row>
    <row r="504" spans="1:34">
      <c r="AE504" s="90" t="s">
        <v>2145</v>
      </c>
      <c r="AF504" s="40" t="s">
        <v>2146</v>
      </c>
      <c r="AG504" s="40" t="str">
        <f t="shared" si="76"/>
        <v>A679078</v>
      </c>
      <c r="AH504" s="40" t="s">
        <v>3929</v>
      </c>
    </row>
    <row r="505" spans="1:34">
      <c r="AE505" s="90" t="s">
        <v>2147</v>
      </c>
      <c r="AF505" s="40" t="s">
        <v>2148</v>
      </c>
      <c r="AG505" s="40" t="str">
        <f t="shared" si="76"/>
        <v>A679078</v>
      </c>
      <c r="AH505" s="40" t="s">
        <v>3929</v>
      </c>
    </row>
    <row r="506" spans="1:34">
      <c r="AE506" s="90" t="s">
        <v>2149</v>
      </c>
      <c r="AF506" s="40" t="s">
        <v>2150</v>
      </c>
      <c r="AG506" s="40" t="str">
        <f t="shared" si="76"/>
        <v>A679078</v>
      </c>
      <c r="AH506" s="40" t="s">
        <v>3929</v>
      </c>
    </row>
    <row r="507" spans="1:34">
      <c r="AE507" s="90" t="s">
        <v>2151</v>
      </c>
      <c r="AF507" s="40" t="s">
        <v>2152</v>
      </c>
      <c r="AG507" s="40" t="str">
        <f t="shared" si="76"/>
        <v>A679078</v>
      </c>
      <c r="AH507" s="40" t="s">
        <v>3929</v>
      </c>
    </row>
    <row r="508" spans="1:34">
      <c r="AE508" s="90" t="s">
        <v>2153</v>
      </c>
      <c r="AF508" s="40" t="s">
        <v>2154</v>
      </c>
      <c r="AG508" s="40" t="str">
        <f t="shared" si="76"/>
        <v>A679078</v>
      </c>
      <c r="AH508" s="40" t="s">
        <v>3929</v>
      </c>
    </row>
    <row r="509" spans="1:34">
      <c r="AE509" s="90" t="s">
        <v>2155</v>
      </c>
      <c r="AF509" s="40" t="s">
        <v>2156</v>
      </c>
      <c r="AG509" s="40" t="str">
        <f t="shared" si="76"/>
        <v>A679078</v>
      </c>
      <c r="AH509" s="40" t="s">
        <v>3929</v>
      </c>
    </row>
    <row r="510" spans="1:34">
      <c r="AE510" s="90" t="s">
        <v>2157</v>
      </c>
      <c r="AF510" s="40" t="s">
        <v>2158</v>
      </c>
      <c r="AG510" s="40" t="str">
        <f t="shared" si="76"/>
        <v>A679078</v>
      </c>
      <c r="AH510" s="40" t="s">
        <v>3929</v>
      </c>
    </row>
    <row r="511" spans="1:34">
      <c r="AE511" s="90" t="s">
        <v>2159</v>
      </c>
      <c r="AF511" s="40" t="s">
        <v>2160</v>
      </c>
      <c r="AG511" s="40" t="str">
        <f t="shared" si="76"/>
        <v>A679078</v>
      </c>
      <c r="AH511" s="40" t="s">
        <v>3929</v>
      </c>
    </row>
    <row r="512" spans="1:34">
      <c r="AE512" s="90" t="s">
        <v>2162</v>
      </c>
      <c r="AF512" s="40" t="s">
        <v>2163</v>
      </c>
      <c r="AG512" s="40" t="str">
        <f t="shared" si="76"/>
        <v>A679078</v>
      </c>
      <c r="AH512" s="40" t="s">
        <v>3929</v>
      </c>
    </row>
    <row r="513" spans="31:34">
      <c r="AE513" s="90" t="s">
        <v>2164</v>
      </c>
      <c r="AF513" s="40" t="s">
        <v>2165</v>
      </c>
      <c r="AG513" s="40" t="str">
        <f t="shared" si="76"/>
        <v>A679078</v>
      </c>
      <c r="AH513" s="40" t="s">
        <v>3929</v>
      </c>
    </row>
    <row r="514" spans="31:34">
      <c r="AE514" s="90" t="s">
        <v>2166</v>
      </c>
      <c r="AF514" s="40" t="s">
        <v>2167</v>
      </c>
      <c r="AG514" s="40" t="str">
        <f t="shared" si="76"/>
        <v>A679078</v>
      </c>
      <c r="AH514" s="40" t="s">
        <v>3929</v>
      </c>
    </row>
    <row r="515" spans="31:34">
      <c r="AE515" s="90" t="s">
        <v>2168</v>
      </c>
      <c r="AF515" s="40" t="s">
        <v>2169</v>
      </c>
      <c r="AG515" s="40" t="str">
        <f t="shared" si="76"/>
        <v>A679078</v>
      </c>
      <c r="AH515" s="40" t="s">
        <v>3929</v>
      </c>
    </row>
    <row r="516" spans="31:34">
      <c r="AE516" s="90" t="s">
        <v>2170</v>
      </c>
      <c r="AF516" s="40" t="s">
        <v>2171</v>
      </c>
      <c r="AG516" s="40" t="str">
        <f t="shared" si="76"/>
        <v>A679078</v>
      </c>
      <c r="AH516" s="40" t="s">
        <v>3929</v>
      </c>
    </row>
    <row r="517" spans="31:34">
      <c r="AE517" s="90" t="s">
        <v>2172</v>
      </c>
      <c r="AF517" s="40" t="s">
        <v>2173</v>
      </c>
      <c r="AG517" s="40" t="str">
        <f t="shared" si="76"/>
        <v>A679078</v>
      </c>
      <c r="AH517" s="40" t="s">
        <v>3929</v>
      </c>
    </row>
    <row r="518" spans="31:34">
      <c r="AE518" s="90" t="s">
        <v>2174</v>
      </c>
      <c r="AF518" s="40" t="s">
        <v>2175</v>
      </c>
      <c r="AG518" s="40" t="str">
        <f t="shared" si="76"/>
        <v>A679078</v>
      </c>
      <c r="AH518" s="40" t="s">
        <v>3929</v>
      </c>
    </row>
    <row r="519" spans="31:34">
      <c r="AE519" s="90" t="s">
        <v>2176</v>
      </c>
      <c r="AF519" s="40" t="s">
        <v>2177</v>
      </c>
      <c r="AG519" s="40" t="str">
        <f t="shared" si="76"/>
        <v>A679078</v>
      </c>
      <c r="AH519" s="40" t="s">
        <v>3929</v>
      </c>
    </row>
    <row r="520" spans="31:34">
      <c r="AE520" s="90" t="s">
        <v>2178</v>
      </c>
      <c r="AF520" s="40" t="s">
        <v>2179</v>
      </c>
      <c r="AG520" s="40" t="str">
        <f t="shared" ref="AG520:AG583" si="77">LEFT(AE520,7)</f>
        <v>A679078</v>
      </c>
      <c r="AH520" s="40" t="s">
        <v>3929</v>
      </c>
    </row>
    <row r="521" spans="31:34">
      <c r="AE521" s="90" t="s">
        <v>2180</v>
      </c>
      <c r="AF521" s="40" t="s">
        <v>2181</v>
      </c>
      <c r="AG521" s="40" t="str">
        <f t="shared" si="77"/>
        <v>A679078</v>
      </c>
      <c r="AH521" s="40" t="s">
        <v>3929</v>
      </c>
    </row>
    <row r="522" spans="31:34">
      <c r="AE522" s="90" t="s">
        <v>2182</v>
      </c>
      <c r="AF522" s="40" t="s">
        <v>2183</v>
      </c>
      <c r="AG522" s="40" t="str">
        <f t="shared" si="77"/>
        <v>A679078</v>
      </c>
      <c r="AH522" s="40" t="s">
        <v>3929</v>
      </c>
    </row>
    <row r="523" spans="31:34">
      <c r="AE523" s="90" t="s">
        <v>2184</v>
      </c>
      <c r="AF523" s="40" t="s">
        <v>2185</v>
      </c>
      <c r="AG523" s="40" t="str">
        <f t="shared" si="77"/>
        <v>A679078</v>
      </c>
      <c r="AH523" s="40" t="s">
        <v>3929</v>
      </c>
    </row>
    <row r="524" spans="31:34">
      <c r="AE524" s="90" t="s">
        <v>2186</v>
      </c>
      <c r="AF524" s="40" t="s">
        <v>2187</v>
      </c>
      <c r="AG524" s="40" t="str">
        <f t="shared" si="77"/>
        <v>A679078</v>
      </c>
      <c r="AH524" s="40" t="s">
        <v>3929</v>
      </c>
    </row>
    <row r="525" spans="31:34">
      <c r="AE525" s="90" t="s">
        <v>2188</v>
      </c>
      <c r="AF525" s="40" t="s">
        <v>2189</v>
      </c>
      <c r="AG525" s="40" t="str">
        <f t="shared" si="77"/>
        <v>A679078</v>
      </c>
      <c r="AH525" s="40" t="s">
        <v>3929</v>
      </c>
    </row>
    <row r="526" spans="31:34">
      <c r="AE526" s="90" t="s">
        <v>2190</v>
      </c>
      <c r="AF526" s="40" t="s">
        <v>2191</v>
      </c>
      <c r="AG526" s="40" t="str">
        <f t="shared" si="77"/>
        <v>A679078</v>
      </c>
      <c r="AH526" s="40" t="s">
        <v>3929</v>
      </c>
    </row>
    <row r="527" spans="31:34">
      <c r="AE527" s="90" t="s">
        <v>2192</v>
      </c>
      <c r="AF527" s="40" t="s">
        <v>2193</v>
      </c>
      <c r="AG527" s="40" t="str">
        <f t="shared" si="77"/>
        <v>A679078</v>
      </c>
      <c r="AH527" s="40" t="s">
        <v>3929</v>
      </c>
    </row>
    <row r="528" spans="31:34">
      <c r="AE528" s="90" t="s">
        <v>2194</v>
      </c>
      <c r="AF528" s="40" t="s">
        <v>2195</v>
      </c>
      <c r="AG528" s="40" t="str">
        <f t="shared" si="77"/>
        <v>A679078</v>
      </c>
      <c r="AH528" s="40" t="s">
        <v>3929</v>
      </c>
    </row>
    <row r="529" spans="31:34">
      <c r="AE529" s="90" t="s">
        <v>2196</v>
      </c>
      <c r="AF529" s="40" t="s">
        <v>2197</v>
      </c>
      <c r="AG529" s="40" t="str">
        <f t="shared" si="77"/>
        <v>A679078</v>
      </c>
      <c r="AH529" s="40" t="s">
        <v>3929</v>
      </c>
    </row>
    <row r="530" spans="31:34">
      <c r="AE530" s="90" t="s">
        <v>2198</v>
      </c>
      <c r="AF530" s="40" t="s">
        <v>2199</v>
      </c>
      <c r="AG530" s="40" t="str">
        <f t="shared" si="77"/>
        <v>A679078</v>
      </c>
      <c r="AH530" s="40" t="s">
        <v>3929</v>
      </c>
    </row>
    <row r="531" spans="31:34">
      <c r="AE531" s="90" t="s">
        <v>2200</v>
      </c>
      <c r="AF531" s="40" t="s">
        <v>1043</v>
      </c>
      <c r="AG531" s="40" t="str">
        <f t="shared" si="77"/>
        <v>A679078</v>
      </c>
      <c r="AH531" s="40" t="s">
        <v>3929</v>
      </c>
    </row>
    <row r="532" spans="31:34">
      <c r="AE532" s="90" t="s">
        <v>2201</v>
      </c>
      <c r="AF532" s="40" t="s">
        <v>2202</v>
      </c>
      <c r="AG532" s="40" t="str">
        <f t="shared" si="77"/>
        <v>A679078</v>
      </c>
      <c r="AH532" s="40" t="s">
        <v>3929</v>
      </c>
    </row>
    <row r="533" spans="31:34">
      <c r="AE533" s="90" t="s">
        <v>2203</v>
      </c>
      <c r="AF533" s="40" t="s">
        <v>1040</v>
      </c>
      <c r="AG533" s="40" t="str">
        <f t="shared" si="77"/>
        <v>A679078</v>
      </c>
      <c r="AH533" s="40" t="s">
        <v>3929</v>
      </c>
    </row>
    <row r="534" spans="31:34">
      <c r="AE534" s="90" t="s">
        <v>2204</v>
      </c>
      <c r="AF534" s="40" t="s">
        <v>2205</v>
      </c>
      <c r="AG534" s="40" t="str">
        <f t="shared" si="77"/>
        <v>A679078</v>
      </c>
      <c r="AH534" s="40" t="s">
        <v>3929</v>
      </c>
    </row>
    <row r="535" spans="31:34">
      <c r="AE535" s="90" t="s">
        <v>2206</v>
      </c>
      <c r="AF535" s="40" t="s">
        <v>2207</v>
      </c>
      <c r="AG535" s="40" t="str">
        <f t="shared" si="77"/>
        <v>A679078</v>
      </c>
      <c r="AH535" s="40" t="s">
        <v>3929</v>
      </c>
    </row>
    <row r="536" spans="31:34">
      <c r="AE536" s="90" t="s">
        <v>4382</v>
      </c>
      <c r="AF536" s="40" t="s">
        <v>4383</v>
      </c>
      <c r="AG536" s="40" t="str">
        <f t="shared" si="77"/>
        <v>A679078</v>
      </c>
      <c r="AH536" s="40" t="s">
        <v>3929</v>
      </c>
    </row>
    <row r="537" spans="31:34">
      <c r="AE537" s="90" t="s">
        <v>4384</v>
      </c>
      <c r="AF537" s="40" t="s">
        <v>4385</v>
      </c>
      <c r="AG537" s="40" t="str">
        <f t="shared" si="77"/>
        <v>A679078</v>
      </c>
      <c r="AH537" s="40" t="s">
        <v>3929</v>
      </c>
    </row>
    <row r="538" spans="31:34">
      <c r="AE538" s="90" t="s">
        <v>4386</v>
      </c>
      <c r="AF538" s="40" t="s">
        <v>4387</v>
      </c>
      <c r="AG538" s="40" t="str">
        <f t="shared" si="77"/>
        <v>A679078</v>
      </c>
      <c r="AH538" s="40" t="s">
        <v>3929</v>
      </c>
    </row>
    <row r="539" spans="31:34">
      <c r="AE539" s="90" t="s">
        <v>4388</v>
      </c>
      <c r="AF539" s="40" t="s">
        <v>4389</v>
      </c>
      <c r="AG539" s="40" t="str">
        <f t="shared" si="77"/>
        <v>A679078</v>
      </c>
      <c r="AH539" s="40" t="s">
        <v>3929</v>
      </c>
    </row>
    <row r="540" spans="31:34">
      <c r="AE540" s="90" t="s">
        <v>4390</v>
      </c>
      <c r="AF540" s="40" t="s">
        <v>4391</v>
      </c>
      <c r="AG540" s="40" t="str">
        <f t="shared" si="77"/>
        <v>A679078</v>
      </c>
      <c r="AH540" s="40" t="s">
        <v>3929</v>
      </c>
    </row>
    <row r="541" spans="31:34">
      <c r="AE541" s="90" t="s">
        <v>4392</v>
      </c>
      <c r="AF541" s="40" t="s">
        <v>4393</v>
      </c>
      <c r="AG541" s="40" t="str">
        <f t="shared" si="77"/>
        <v>A679078</v>
      </c>
      <c r="AH541" s="40" t="s">
        <v>3929</v>
      </c>
    </row>
    <row r="542" spans="31:34">
      <c r="AE542" s="90" t="s">
        <v>4394</v>
      </c>
      <c r="AF542" s="40" t="s">
        <v>4395</v>
      </c>
      <c r="AG542" s="40" t="str">
        <f t="shared" si="77"/>
        <v>A679078</v>
      </c>
      <c r="AH542" s="40" t="s">
        <v>3929</v>
      </c>
    </row>
    <row r="543" spans="31:34">
      <c r="AE543" s="90" t="s">
        <v>4396</v>
      </c>
      <c r="AF543" s="40" t="s">
        <v>4397</v>
      </c>
      <c r="AG543" s="40" t="str">
        <f t="shared" si="77"/>
        <v>A679078</v>
      </c>
      <c r="AH543" s="40" t="s">
        <v>3929</v>
      </c>
    </row>
    <row r="544" spans="31:34">
      <c r="AE544" s="90" t="s">
        <v>4398</v>
      </c>
      <c r="AF544" s="40" t="s">
        <v>4399</v>
      </c>
      <c r="AG544" s="40" t="str">
        <f t="shared" si="77"/>
        <v>A679078</v>
      </c>
      <c r="AH544" s="40" t="s">
        <v>3929</v>
      </c>
    </row>
    <row r="545" spans="31:34">
      <c r="AE545" s="90" t="s">
        <v>4400</v>
      </c>
      <c r="AF545" s="40" t="s">
        <v>4401</v>
      </c>
      <c r="AG545" s="40" t="str">
        <f t="shared" si="77"/>
        <v>A679078</v>
      </c>
      <c r="AH545" s="40" t="s">
        <v>3929</v>
      </c>
    </row>
    <row r="546" spans="31:34">
      <c r="AE546" s="90" t="s">
        <v>4402</v>
      </c>
      <c r="AF546" s="40" t="s">
        <v>4403</v>
      </c>
      <c r="AG546" s="40" t="str">
        <f t="shared" si="77"/>
        <v>A679078</v>
      </c>
      <c r="AH546" s="40" t="s">
        <v>3929</v>
      </c>
    </row>
    <row r="547" spans="31:34">
      <c r="AE547" s="90" t="s">
        <v>4404</v>
      </c>
      <c r="AF547" s="40" t="s">
        <v>4405</v>
      </c>
      <c r="AG547" s="40" t="str">
        <f t="shared" si="77"/>
        <v>A679078</v>
      </c>
      <c r="AH547" s="40" t="s">
        <v>3929</v>
      </c>
    </row>
    <row r="548" spans="31:34">
      <c r="AE548" s="90" t="s">
        <v>4406</v>
      </c>
      <c r="AF548" s="40" t="s">
        <v>4407</v>
      </c>
      <c r="AG548" s="40" t="str">
        <f t="shared" si="77"/>
        <v>A679078</v>
      </c>
      <c r="AH548" s="40" t="s">
        <v>3929</v>
      </c>
    </row>
    <row r="549" spans="31:34">
      <c r="AE549" s="90" t="s">
        <v>4408</v>
      </c>
      <c r="AF549" s="40" t="s">
        <v>4409</v>
      </c>
      <c r="AG549" s="40" t="str">
        <f t="shared" si="77"/>
        <v>A679078</v>
      </c>
      <c r="AH549" s="40" t="s">
        <v>3929</v>
      </c>
    </row>
    <row r="550" spans="31:34">
      <c r="AE550" s="90" t="s">
        <v>4410</v>
      </c>
      <c r="AF550" s="40" t="s">
        <v>4411</v>
      </c>
      <c r="AG550" s="40" t="str">
        <f t="shared" si="77"/>
        <v>A679078</v>
      </c>
      <c r="AH550" s="40" t="s">
        <v>3929</v>
      </c>
    </row>
    <row r="551" spans="31:34">
      <c r="AE551" s="90" t="s">
        <v>4412</v>
      </c>
      <c r="AF551" s="40" t="s">
        <v>4413</v>
      </c>
      <c r="AG551" s="40" t="str">
        <f t="shared" si="77"/>
        <v>A679078</v>
      </c>
      <c r="AH551" s="40" t="s">
        <v>3929</v>
      </c>
    </row>
    <row r="552" spans="31:34">
      <c r="AE552" s="90" t="s">
        <v>4414</v>
      </c>
      <c r="AF552" s="40" t="s">
        <v>4415</v>
      </c>
      <c r="AG552" s="40" t="str">
        <f t="shared" si="77"/>
        <v>A679078</v>
      </c>
      <c r="AH552" s="40" t="s">
        <v>3929</v>
      </c>
    </row>
    <row r="553" spans="31:34">
      <c r="AE553" s="90" t="s">
        <v>4416</v>
      </c>
      <c r="AF553" s="40" t="s">
        <v>4417</v>
      </c>
      <c r="AG553" s="40" t="str">
        <f t="shared" si="77"/>
        <v>A679078</v>
      </c>
      <c r="AH553" s="40" t="s">
        <v>3929</v>
      </c>
    </row>
    <row r="554" spans="31:34">
      <c r="AE554" s="90" t="s">
        <v>4418</v>
      </c>
      <c r="AF554" s="40" t="s">
        <v>4419</v>
      </c>
      <c r="AG554" s="40" t="str">
        <f t="shared" si="77"/>
        <v>A679078</v>
      </c>
      <c r="AH554" s="40" t="s">
        <v>3929</v>
      </c>
    </row>
    <row r="555" spans="31:34">
      <c r="AE555" s="90" t="s">
        <v>4420</v>
      </c>
      <c r="AF555" s="40" t="s">
        <v>4421</v>
      </c>
      <c r="AG555" s="40" t="str">
        <f t="shared" si="77"/>
        <v>A679078</v>
      </c>
      <c r="AH555" s="40" t="s">
        <v>3929</v>
      </c>
    </row>
    <row r="556" spans="31:34">
      <c r="AE556" s="90" t="s">
        <v>4422</v>
      </c>
      <c r="AF556" s="40" t="s">
        <v>4423</v>
      </c>
      <c r="AG556" s="40" t="str">
        <f t="shared" si="77"/>
        <v>A679078</v>
      </c>
      <c r="AH556" s="40" t="s">
        <v>3929</v>
      </c>
    </row>
    <row r="557" spans="31:34">
      <c r="AE557" s="90" t="s">
        <v>4424</v>
      </c>
      <c r="AF557" s="40" t="s">
        <v>4425</v>
      </c>
      <c r="AG557" s="40" t="str">
        <f t="shared" si="77"/>
        <v>A679078</v>
      </c>
      <c r="AH557" s="40" t="s">
        <v>3929</v>
      </c>
    </row>
    <row r="558" spans="31:34">
      <c r="AE558" s="90" t="s">
        <v>4426</v>
      </c>
      <c r="AF558" s="40" t="s">
        <v>4427</v>
      </c>
      <c r="AG558" s="40" t="str">
        <f t="shared" si="77"/>
        <v>A679078</v>
      </c>
      <c r="AH558" s="40" t="s">
        <v>3929</v>
      </c>
    </row>
    <row r="559" spans="31:34">
      <c r="AE559" s="90" t="s">
        <v>4428</v>
      </c>
      <c r="AF559" s="40" t="s">
        <v>4429</v>
      </c>
      <c r="AG559" s="40" t="str">
        <f t="shared" si="77"/>
        <v>A679078</v>
      </c>
      <c r="AH559" s="40" t="s">
        <v>3929</v>
      </c>
    </row>
    <row r="560" spans="31:34">
      <c r="AE560" s="90" t="s">
        <v>4430</v>
      </c>
      <c r="AF560" s="40" t="s">
        <v>4431</v>
      </c>
      <c r="AG560" s="40" t="str">
        <f t="shared" si="77"/>
        <v>A679078</v>
      </c>
      <c r="AH560" s="40" t="s">
        <v>3929</v>
      </c>
    </row>
    <row r="561" spans="31:34">
      <c r="AE561" s="90" t="s">
        <v>4432</v>
      </c>
      <c r="AF561" s="40" t="s">
        <v>4433</v>
      </c>
      <c r="AG561" s="40" t="str">
        <f t="shared" si="77"/>
        <v>A679078</v>
      </c>
      <c r="AH561" s="40" t="s">
        <v>3929</v>
      </c>
    </row>
    <row r="562" spans="31:34">
      <c r="AE562" s="90" t="s">
        <v>4434</v>
      </c>
      <c r="AF562" s="40" t="s">
        <v>4435</v>
      </c>
      <c r="AG562" s="40" t="str">
        <f t="shared" si="77"/>
        <v>A679078</v>
      </c>
      <c r="AH562" s="40" t="s">
        <v>3929</v>
      </c>
    </row>
    <row r="563" spans="31:34">
      <c r="AE563" s="90" t="s">
        <v>4436</v>
      </c>
      <c r="AF563" s="40" t="s">
        <v>4437</v>
      </c>
      <c r="AG563" s="40" t="str">
        <f t="shared" si="77"/>
        <v>A679078</v>
      </c>
      <c r="AH563" s="40" t="s">
        <v>3929</v>
      </c>
    </row>
    <row r="564" spans="31:34">
      <c r="AE564" s="90" t="s">
        <v>4438</v>
      </c>
      <c r="AF564" s="40" t="s">
        <v>4439</v>
      </c>
      <c r="AG564" s="40" t="str">
        <f t="shared" si="77"/>
        <v>A679078</v>
      </c>
      <c r="AH564" s="40" t="s">
        <v>3929</v>
      </c>
    </row>
    <row r="565" spans="31:34">
      <c r="AE565" s="90" t="s">
        <v>4440</v>
      </c>
      <c r="AF565" s="40" t="s">
        <v>4441</v>
      </c>
      <c r="AG565" s="40" t="str">
        <f t="shared" si="77"/>
        <v>A679078</v>
      </c>
      <c r="AH565" s="40" t="s">
        <v>3929</v>
      </c>
    </row>
    <row r="566" spans="31:34">
      <c r="AE566" s="90" t="s">
        <v>4442</v>
      </c>
      <c r="AF566" s="40" t="s">
        <v>4443</v>
      </c>
      <c r="AG566" s="40" t="str">
        <f t="shared" si="77"/>
        <v>A679078</v>
      </c>
      <c r="AH566" s="40" t="s">
        <v>3929</v>
      </c>
    </row>
    <row r="567" spans="31:34">
      <c r="AE567" s="90" t="s">
        <v>4444</v>
      </c>
      <c r="AF567" s="40" t="s">
        <v>4445</v>
      </c>
      <c r="AG567" s="40" t="str">
        <f t="shared" si="77"/>
        <v>A679078</v>
      </c>
      <c r="AH567" s="40" t="s">
        <v>3929</v>
      </c>
    </row>
    <row r="568" spans="31:34">
      <c r="AE568" s="90" t="s">
        <v>4446</v>
      </c>
      <c r="AF568" s="40" t="s">
        <v>4447</v>
      </c>
      <c r="AG568" s="40" t="str">
        <f t="shared" si="77"/>
        <v>A679078</v>
      </c>
      <c r="AH568" s="40" t="s">
        <v>3929</v>
      </c>
    </row>
    <row r="569" spans="31:34">
      <c r="AE569" s="90" t="s">
        <v>4448</v>
      </c>
      <c r="AF569" s="40" t="s">
        <v>4449</v>
      </c>
      <c r="AG569" s="40" t="str">
        <f t="shared" si="77"/>
        <v>A679078</v>
      </c>
      <c r="AH569" s="40" t="s">
        <v>3929</v>
      </c>
    </row>
    <row r="570" spans="31:34">
      <c r="AE570" s="90" t="s">
        <v>4450</v>
      </c>
      <c r="AF570" s="40" t="s">
        <v>4451</v>
      </c>
      <c r="AG570" s="40" t="str">
        <f t="shared" si="77"/>
        <v>A679078</v>
      </c>
      <c r="AH570" s="40" t="s">
        <v>3929</v>
      </c>
    </row>
    <row r="571" spans="31:34">
      <c r="AE571" s="90" t="s">
        <v>4452</v>
      </c>
      <c r="AF571" s="40" t="s">
        <v>4453</v>
      </c>
      <c r="AG571" s="40" t="str">
        <f t="shared" si="77"/>
        <v>A679078</v>
      </c>
      <c r="AH571" s="40" t="s">
        <v>3929</v>
      </c>
    </row>
    <row r="572" spans="31:34">
      <c r="AE572" s="90" t="s">
        <v>4454</v>
      </c>
      <c r="AF572" s="40" t="s">
        <v>4455</v>
      </c>
      <c r="AG572" s="40" t="str">
        <f t="shared" si="77"/>
        <v>A679078</v>
      </c>
      <c r="AH572" s="40" t="s">
        <v>3929</v>
      </c>
    </row>
    <row r="573" spans="31:34">
      <c r="AE573" s="90" t="s">
        <v>4456</v>
      </c>
      <c r="AF573" s="40" t="s">
        <v>4457</v>
      </c>
      <c r="AG573" s="40" t="str">
        <f t="shared" si="77"/>
        <v>A679078</v>
      </c>
      <c r="AH573" s="40" t="s">
        <v>3929</v>
      </c>
    </row>
    <row r="574" spans="31:34">
      <c r="AE574" s="90" t="s">
        <v>4458</v>
      </c>
      <c r="AF574" s="40" t="s">
        <v>4459</v>
      </c>
      <c r="AG574" s="40" t="str">
        <f t="shared" si="77"/>
        <v>A679078</v>
      </c>
      <c r="AH574" s="40" t="s">
        <v>3929</v>
      </c>
    </row>
    <row r="575" spans="31:34">
      <c r="AE575" s="90" t="s">
        <v>4460</v>
      </c>
      <c r="AF575" s="40" t="s">
        <v>4461</v>
      </c>
      <c r="AG575" s="40" t="str">
        <f t="shared" si="77"/>
        <v>A679078</v>
      </c>
      <c r="AH575" s="40" t="s">
        <v>3929</v>
      </c>
    </row>
    <row r="576" spans="31:34">
      <c r="AE576" s="90" t="s">
        <v>4462</v>
      </c>
      <c r="AF576" s="40" t="s">
        <v>4463</v>
      </c>
      <c r="AG576" s="40" t="str">
        <f t="shared" si="77"/>
        <v>A679078</v>
      </c>
      <c r="AH576" s="40" t="s">
        <v>3929</v>
      </c>
    </row>
    <row r="577" spans="31:34">
      <c r="AE577" s="90" t="s">
        <v>4464</v>
      </c>
      <c r="AF577" s="40" t="s">
        <v>4465</v>
      </c>
      <c r="AG577" s="40" t="str">
        <f t="shared" si="77"/>
        <v>A679078</v>
      </c>
      <c r="AH577" s="40" t="s">
        <v>3929</v>
      </c>
    </row>
    <row r="578" spans="31:34">
      <c r="AE578" s="90" t="s">
        <v>4466</v>
      </c>
      <c r="AF578" s="40" t="s">
        <v>4467</v>
      </c>
      <c r="AG578" s="40" t="str">
        <f t="shared" si="77"/>
        <v>A679078</v>
      </c>
      <c r="AH578" s="40" t="s">
        <v>3929</v>
      </c>
    </row>
    <row r="579" spans="31:34">
      <c r="AE579" s="90" t="s">
        <v>4468</v>
      </c>
      <c r="AF579" s="40" t="s">
        <v>4469</v>
      </c>
      <c r="AG579" s="40" t="str">
        <f t="shared" si="77"/>
        <v>A679078</v>
      </c>
      <c r="AH579" s="40" t="s">
        <v>3929</v>
      </c>
    </row>
    <row r="580" spans="31:34">
      <c r="AE580" s="90" t="s">
        <v>4470</v>
      </c>
      <c r="AF580" s="40" t="s">
        <v>4471</v>
      </c>
      <c r="AG580" s="40" t="str">
        <f t="shared" si="77"/>
        <v>A679078</v>
      </c>
      <c r="AH580" s="40" t="s">
        <v>3929</v>
      </c>
    </row>
    <row r="581" spans="31:34">
      <c r="AE581" s="90" t="s">
        <v>4472</v>
      </c>
      <c r="AF581" s="40" t="s">
        <v>4473</v>
      </c>
      <c r="AG581" s="40" t="str">
        <f t="shared" si="77"/>
        <v>A679078</v>
      </c>
      <c r="AH581" s="40" t="s">
        <v>3929</v>
      </c>
    </row>
    <row r="582" spans="31:34">
      <c r="AE582" s="90" t="s">
        <v>4474</v>
      </c>
      <c r="AF582" s="40" t="s">
        <v>4475</v>
      </c>
      <c r="AG582" s="40" t="str">
        <f t="shared" si="77"/>
        <v>A679078</v>
      </c>
      <c r="AH582" s="40" t="s">
        <v>3929</v>
      </c>
    </row>
    <row r="583" spans="31:34">
      <c r="AE583" s="90" t="s">
        <v>4476</v>
      </c>
      <c r="AF583" s="40" t="s">
        <v>4477</v>
      </c>
      <c r="AG583" s="40" t="str">
        <f t="shared" si="77"/>
        <v>A679078</v>
      </c>
      <c r="AH583" s="40" t="s">
        <v>3929</v>
      </c>
    </row>
    <row r="584" spans="31:34">
      <c r="AE584" s="90" t="s">
        <v>4478</v>
      </c>
      <c r="AF584" s="40" t="s">
        <v>4479</v>
      </c>
      <c r="AG584" s="40" t="str">
        <f t="shared" ref="AG584:AG647" si="78">LEFT(AE584,7)</f>
        <v>A679078</v>
      </c>
      <c r="AH584" s="40" t="s">
        <v>3929</v>
      </c>
    </row>
    <row r="585" spans="31:34">
      <c r="AE585" s="90" t="s">
        <v>4480</v>
      </c>
      <c r="AF585" s="40" t="s">
        <v>4481</v>
      </c>
      <c r="AG585" s="40" t="str">
        <f t="shared" si="78"/>
        <v>A679078</v>
      </c>
      <c r="AH585" s="40" t="s">
        <v>3929</v>
      </c>
    </row>
    <row r="586" spans="31:34">
      <c r="AE586" s="90" t="s">
        <v>4482</v>
      </c>
      <c r="AF586" s="40" t="s">
        <v>4483</v>
      </c>
      <c r="AG586" s="40" t="str">
        <f t="shared" si="78"/>
        <v>A679078</v>
      </c>
      <c r="AH586" s="40" t="s">
        <v>3929</v>
      </c>
    </row>
    <row r="587" spans="31:34">
      <c r="AE587" s="90" t="s">
        <v>4484</v>
      </c>
      <c r="AF587" s="40" t="s">
        <v>4485</v>
      </c>
      <c r="AG587" s="40" t="str">
        <f t="shared" si="78"/>
        <v>A679078</v>
      </c>
      <c r="AH587" s="40" t="s">
        <v>3929</v>
      </c>
    </row>
    <row r="588" spans="31:34">
      <c r="AE588" s="90" t="s">
        <v>4486</v>
      </c>
      <c r="AF588" s="40" t="s">
        <v>4487</v>
      </c>
      <c r="AG588" s="40" t="str">
        <f t="shared" si="78"/>
        <v>A679078</v>
      </c>
      <c r="AH588" s="40" t="s">
        <v>3929</v>
      </c>
    </row>
    <row r="589" spans="31:34">
      <c r="AE589" s="90" t="s">
        <v>4488</v>
      </c>
      <c r="AF589" s="40" t="s">
        <v>4489</v>
      </c>
      <c r="AG589" s="40" t="str">
        <f t="shared" si="78"/>
        <v>A679078</v>
      </c>
      <c r="AH589" s="40" t="s">
        <v>3929</v>
      </c>
    </row>
    <row r="590" spans="31:34">
      <c r="AE590" s="90" t="s">
        <v>4490</v>
      </c>
      <c r="AF590" s="40" t="s">
        <v>4491</v>
      </c>
      <c r="AG590" s="40" t="str">
        <f t="shared" si="78"/>
        <v>A679078</v>
      </c>
      <c r="AH590" s="40" t="s">
        <v>3929</v>
      </c>
    </row>
    <row r="591" spans="31:34">
      <c r="AE591" s="90" t="s">
        <v>4492</v>
      </c>
      <c r="AF591" s="40" t="s">
        <v>4493</v>
      </c>
      <c r="AG591" s="40" t="str">
        <f t="shared" si="78"/>
        <v>A679078</v>
      </c>
      <c r="AH591" s="40" t="s">
        <v>3929</v>
      </c>
    </row>
    <row r="592" spans="31:34">
      <c r="AE592" s="90" t="s">
        <v>4494</v>
      </c>
      <c r="AF592" s="40" t="s">
        <v>4495</v>
      </c>
      <c r="AG592" s="40" t="str">
        <f t="shared" si="78"/>
        <v>A679078</v>
      </c>
      <c r="AH592" s="40" t="s">
        <v>3929</v>
      </c>
    </row>
    <row r="593" spans="31:34">
      <c r="AE593" s="90" t="s">
        <v>4496</v>
      </c>
      <c r="AF593" s="40" t="s">
        <v>4497</v>
      </c>
      <c r="AG593" s="40" t="str">
        <f t="shared" si="78"/>
        <v>A679078</v>
      </c>
      <c r="AH593" s="40" t="s">
        <v>3929</v>
      </c>
    </row>
    <row r="594" spans="31:34">
      <c r="AE594" s="90" t="s">
        <v>4498</v>
      </c>
      <c r="AF594" s="40" t="s">
        <v>4499</v>
      </c>
      <c r="AG594" s="40" t="str">
        <f t="shared" si="78"/>
        <v>A679078</v>
      </c>
      <c r="AH594" s="40" t="s">
        <v>3929</v>
      </c>
    </row>
    <row r="595" spans="31:34">
      <c r="AE595" s="90" t="s">
        <v>4500</v>
      </c>
      <c r="AF595" s="40" t="s">
        <v>4501</v>
      </c>
      <c r="AG595" s="40" t="str">
        <f t="shared" si="78"/>
        <v>A679078</v>
      </c>
      <c r="AH595" s="40" t="s">
        <v>3929</v>
      </c>
    </row>
    <row r="596" spans="31:34">
      <c r="AE596" s="90" t="s">
        <v>4502</v>
      </c>
      <c r="AF596" s="40" t="s">
        <v>4503</v>
      </c>
      <c r="AG596" s="40" t="str">
        <f t="shared" si="78"/>
        <v>A679078</v>
      </c>
      <c r="AH596" s="40" t="s">
        <v>3929</v>
      </c>
    </row>
    <row r="597" spans="31:34">
      <c r="AE597" s="90" t="s">
        <v>4504</v>
      </c>
      <c r="AF597" s="40" t="s">
        <v>4505</v>
      </c>
      <c r="AG597" s="40" t="str">
        <f t="shared" si="78"/>
        <v>A679078</v>
      </c>
      <c r="AH597" s="40" t="s">
        <v>3929</v>
      </c>
    </row>
    <row r="598" spans="31:34">
      <c r="AE598" s="90" t="s">
        <v>4506</v>
      </c>
      <c r="AF598" s="40" t="s">
        <v>4507</v>
      </c>
      <c r="AG598" s="40" t="str">
        <f t="shared" si="78"/>
        <v>A679078</v>
      </c>
      <c r="AH598" s="40" t="s">
        <v>3929</v>
      </c>
    </row>
    <row r="599" spans="31:34">
      <c r="AE599" s="90" t="s">
        <v>4508</v>
      </c>
      <c r="AF599" s="40" t="s">
        <v>4509</v>
      </c>
      <c r="AG599" s="40" t="str">
        <f t="shared" si="78"/>
        <v>A679078</v>
      </c>
      <c r="AH599" s="40" t="s">
        <v>3929</v>
      </c>
    </row>
    <row r="600" spans="31:34">
      <c r="AE600" s="90" t="s">
        <v>4510</v>
      </c>
      <c r="AF600" s="40" t="s">
        <v>4511</v>
      </c>
      <c r="AG600" s="40" t="str">
        <f t="shared" si="78"/>
        <v>A679078</v>
      </c>
      <c r="AH600" s="40" t="s">
        <v>3929</v>
      </c>
    </row>
    <row r="601" spans="31:34">
      <c r="AE601" s="90" t="s">
        <v>4512</v>
      </c>
      <c r="AF601" s="40" t="s">
        <v>4513</v>
      </c>
      <c r="AG601" s="40" t="str">
        <f t="shared" si="78"/>
        <v>A679078</v>
      </c>
      <c r="AH601" s="40" t="s">
        <v>3929</v>
      </c>
    </row>
    <row r="602" spans="31:34">
      <c r="AE602" s="90" t="s">
        <v>4514</v>
      </c>
      <c r="AF602" s="40" t="s">
        <v>4515</v>
      </c>
      <c r="AG602" s="40" t="str">
        <f t="shared" si="78"/>
        <v>A679078</v>
      </c>
      <c r="AH602" s="40" t="s">
        <v>3929</v>
      </c>
    </row>
    <row r="603" spans="31:34">
      <c r="AE603" s="90" t="s">
        <v>4516</v>
      </c>
      <c r="AF603" s="40" t="s">
        <v>4517</v>
      </c>
      <c r="AG603" s="40" t="str">
        <f t="shared" si="78"/>
        <v>A679078</v>
      </c>
      <c r="AH603" s="40" t="s">
        <v>3929</v>
      </c>
    </row>
    <row r="604" spans="31:34">
      <c r="AE604" s="90" t="s">
        <v>4518</v>
      </c>
      <c r="AF604" s="40" t="s">
        <v>4519</v>
      </c>
      <c r="AG604" s="40" t="str">
        <f t="shared" si="78"/>
        <v>A679078</v>
      </c>
      <c r="AH604" s="40" t="s">
        <v>3929</v>
      </c>
    </row>
    <row r="605" spans="31:34">
      <c r="AE605" s="90" t="s">
        <v>4520</v>
      </c>
      <c r="AF605" s="40" t="s">
        <v>4521</v>
      </c>
      <c r="AG605" s="40" t="str">
        <f t="shared" si="78"/>
        <v>A679078</v>
      </c>
      <c r="AH605" s="40" t="s">
        <v>3929</v>
      </c>
    </row>
    <row r="606" spans="31:34">
      <c r="AE606" s="90" t="s">
        <v>4522</v>
      </c>
      <c r="AF606" s="40" t="s">
        <v>4523</v>
      </c>
      <c r="AG606" s="40" t="str">
        <f t="shared" si="78"/>
        <v>A679078</v>
      </c>
      <c r="AH606" s="40" t="s">
        <v>3929</v>
      </c>
    </row>
    <row r="607" spans="31:34">
      <c r="AE607" s="90" t="s">
        <v>4524</v>
      </c>
      <c r="AF607" s="40" t="s">
        <v>4525</v>
      </c>
      <c r="AG607" s="40" t="str">
        <f t="shared" si="78"/>
        <v>A679078</v>
      </c>
      <c r="AH607" s="40" t="s">
        <v>3929</v>
      </c>
    </row>
    <row r="608" spans="31:34">
      <c r="AE608" s="90" t="s">
        <v>4526</v>
      </c>
      <c r="AF608" s="40" t="s">
        <v>4527</v>
      </c>
      <c r="AG608" s="40" t="str">
        <f t="shared" si="78"/>
        <v>A679078</v>
      </c>
      <c r="AH608" s="40" t="s">
        <v>3929</v>
      </c>
    </row>
    <row r="609" spans="31:34">
      <c r="AE609" s="90" t="s">
        <v>4528</v>
      </c>
      <c r="AF609" s="40" t="s">
        <v>4529</v>
      </c>
      <c r="AG609" s="40" t="str">
        <f t="shared" si="78"/>
        <v>A679078</v>
      </c>
      <c r="AH609" s="40" t="s">
        <v>3929</v>
      </c>
    </row>
    <row r="610" spans="31:34">
      <c r="AE610" s="90" t="s">
        <v>4530</v>
      </c>
      <c r="AF610" s="40" t="s">
        <v>4531</v>
      </c>
      <c r="AG610" s="40" t="str">
        <f t="shared" si="78"/>
        <v>A679078</v>
      </c>
      <c r="AH610" s="40" t="s">
        <v>3929</v>
      </c>
    </row>
    <row r="611" spans="31:34">
      <c r="AE611" s="90" t="s">
        <v>4532</v>
      </c>
      <c r="AF611" s="40" t="s">
        <v>4533</v>
      </c>
      <c r="AG611" s="40" t="str">
        <f t="shared" si="78"/>
        <v>A679078</v>
      </c>
      <c r="AH611" s="40" t="s">
        <v>3929</v>
      </c>
    </row>
    <row r="612" spans="31:34">
      <c r="AE612" s="90" t="s">
        <v>4534</v>
      </c>
      <c r="AF612" s="40" t="s">
        <v>4535</v>
      </c>
      <c r="AG612" s="40" t="str">
        <f t="shared" si="78"/>
        <v>A679078</v>
      </c>
      <c r="AH612" s="40" t="s">
        <v>3929</v>
      </c>
    </row>
    <row r="613" spans="31:34">
      <c r="AE613" s="90" t="s">
        <v>4536</v>
      </c>
      <c r="AF613" s="40" t="s">
        <v>4537</v>
      </c>
      <c r="AG613" s="40" t="str">
        <f t="shared" si="78"/>
        <v>A679078</v>
      </c>
      <c r="AH613" s="40" t="s">
        <v>3929</v>
      </c>
    </row>
    <row r="614" spans="31:34">
      <c r="AE614" s="90" t="s">
        <v>4538</v>
      </c>
      <c r="AF614" s="40" t="s">
        <v>4539</v>
      </c>
      <c r="AG614" s="40" t="str">
        <f t="shared" si="78"/>
        <v>A679078</v>
      </c>
      <c r="AH614" s="40" t="s">
        <v>3929</v>
      </c>
    </row>
    <row r="615" spans="31:34">
      <c r="AE615" s="90" t="s">
        <v>4540</v>
      </c>
      <c r="AF615" s="40" t="s">
        <v>4541</v>
      </c>
      <c r="AG615" s="40" t="str">
        <f t="shared" si="78"/>
        <v>A679078</v>
      </c>
      <c r="AH615" s="40" t="s">
        <v>3929</v>
      </c>
    </row>
    <row r="616" spans="31:34">
      <c r="AE616" s="90" t="s">
        <v>4542</v>
      </c>
      <c r="AF616" s="40" t="s">
        <v>4543</v>
      </c>
      <c r="AG616" s="40" t="str">
        <f t="shared" si="78"/>
        <v>A679078</v>
      </c>
      <c r="AH616" s="40" t="s">
        <v>3929</v>
      </c>
    </row>
    <row r="617" spans="31:34">
      <c r="AE617" s="90" t="s">
        <v>4544</v>
      </c>
      <c r="AF617" s="40" t="s">
        <v>4545</v>
      </c>
      <c r="AG617" s="40" t="str">
        <f t="shared" si="78"/>
        <v>A679078</v>
      </c>
      <c r="AH617" s="40" t="s">
        <v>3929</v>
      </c>
    </row>
    <row r="618" spans="31:34">
      <c r="AE618" s="90" t="s">
        <v>4546</v>
      </c>
      <c r="AF618" s="40" t="s">
        <v>4547</v>
      </c>
      <c r="AG618" s="40" t="str">
        <f t="shared" si="78"/>
        <v>A679078</v>
      </c>
      <c r="AH618" s="40" t="s">
        <v>3929</v>
      </c>
    </row>
    <row r="619" spans="31:34">
      <c r="AE619" s="90" t="s">
        <v>4548</v>
      </c>
      <c r="AF619" s="40" t="s">
        <v>4549</v>
      </c>
      <c r="AG619" s="40" t="str">
        <f t="shared" si="78"/>
        <v>A679078</v>
      </c>
      <c r="AH619" s="40" t="s">
        <v>3929</v>
      </c>
    </row>
    <row r="620" spans="31:34">
      <c r="AE620" s="90" t="s">
        <v>4550</v>
      </c>
      <c r="AF620" s="40" t="s">
        <v>4551</v>
      </c>
      <c r="AG620" s="40" t="str">
        <f t="shared" si="78"/>
        <v>A679078</v>
      </c>
      <c r="AH620" s="40" t="s">
        <v>3929</v>
      </c>
    </row>
    <row r="621" spans="31:34">
      <c r="AE621" s="90" t="s">
        <v>4552</v>
      </c>
      <c r="AF621" s="40" t="s">
        <v>4553</v>
      </c>
      <c r="AG621" s="40" t="str">
        <f t="shared" si="78"/>
        <v>A679078</v>
      </c>
      <c r="AH621" s="40" t="s">
        <v>3929</v>
      </c>
    </row>
    <row r="622" spans="31:34">
      <c r="AE622" s="90" t="s">
        <v>4554</v>
      </c>
      <c r="AF622" s="40" t="s">
        <v>4555</v>
      </c>
      <c r="AG622" s="40" t="str">
        <f t="shared" si="78"/>
        <v>A679078</v>
      </c>
      <c r="AH622" s="40" t="s">
        <v>3929</v>
      </c>
    </row>
    <row r="623" spans="31:34">
      <c r="AE623" s="90" t="s">
        <v>4556</v>
      </c>
      <c r="AF623" s="40" t="s">
        <v>4557</v>
      </c>
      <c r="AG623" s="40" t="str">
        <f t="shared" si="78"/>
        <v>A679078</v>
      </c>
      <c r="AH623" s="40" t="s">
        <v>3929</v>
      </c>
    </row>
    <row r="624" spans="31:34">
      <c r="AE624" s="90" t="s">
        <v>4558</v>
      </c>
      <c r="AF624" s="40" t="s">
        <v>4559</v>
      </c>
      <c r="AG624" s="40" t="str">
        <f t="shared" si="78"/>
        <v>A679078</v>
      </c>
      <c r="AH624" s="40" t="s">
        <v>3929</v>
      </c>
    </row>
    <row r="625" spans="31:34">
      <c r="AE625" s="90" t="s">
        <v>4560</v>
      </c>
      <c r="AF625" s="40" t="s">
        <v>4561</v>
      </c>
      <c r="AG625" s="40" t="str">
        <f t="shared" si="78"/>
        <v>A679078</v>
      </c>
      <c r="AH625" s="40" t="s">
        <v>3929</v>
      </c>
    </row>
    <row r="626" spans="31:34">
      <c r="AE626" s="90" t="s">
        <v>4562</v>
      </c>
      <c r="AF626" s="40" t="s">
        <v>4563</v>
      </c>
      <c r="AG626" s="40" t="str">
        <f t="shared" si="78"/>
        <v>A679078</v>
      </c>
      <c r="AH626" s="40" t="s">
        <v>3929</v>
      </c>
    </row>
    <row r="627" spans="31:34">
      <c r="AE627" s="90" t="s">
        <v>4564</v>
      </c>
      <c r="AF627" s="40" t="s">
        <v>4565</v>
      </c>
      <c r="AG627" s="40" t="str">
        <f t="shared" si="78"/>
        <v>A679078</v>
      </c>
      <c r="AH627" s="40" t="s">
        <v>3929</v>
      </c>
    </row>
    <row r="628" spans="31:34">
      <c r="AE628" s="90" t="s">
        <v>4566</v>
      </c>
      <c r="AF628" s="40" t="s">
        <v>4567</v>
      </c>
      <c r="AG628" s="40" t="str">
        <f t="shared" si="78"/>
        <v>A679078</v>
      </c>
      <c r="AH628" s="40" t="s">
        <v>3929</v>
      </c>
    </row>
    <row r="629" spans="31:34">
      <c r="AE629" s="90" t="s">
        <v>4568</v>
      </c>
      <c r="AF629" s="40" t="s">
        <v>4569</v>
      </c>
      <c r="AG629" s="40" t="str">
        <f t="shared" si="78"/>
        <v>A679078</v>
      </c>
      <c r="AH629" s="40" t="s">
        <v>3929</v>
      </c>
    </row>
    <row r="630" spans="31:34">
      <c r="AE630" s="90" t="s">
        <v>4570</v>
      </c>
      <c r="AF630" s="40" t="s">
        <v>4571</v>
      </c>
      <c r="AG630" s="40" t="str">
        <f t="shared" si="78"/>
        <v>A679078</v>
      </c>
      <c r="AH630" s="40" t="s">
        <v>3929</v>
      </c>
    </row>
    <row r="631" spans="31:34">
      <c r="AE631" s="90" t="s">
        <v>4572</v>
      </c>
      <c r="AF631" s="40" t="s">
        <v>4573</v>
      </c>
      <c r="AG631" s="40" t="str">
        <f t="shared" si="78"/>
        <v>A679078</v>
      </c>
      <c r="AH631" s="40" t="s">
        <v>3929</v>
      </c>
    </row>
    <row r="632" spans="31:34">
      <c r="AE632" s="90" t="s">
        <v>4574</v>
      </c>
      <c r="AF632" s="40" t="s">
        <v>4575</v>
      </c>
      <c r="AG632" s="40" t="str">
        <f t="shared" si="78"/>
        <v>A679078</v>
      </c>
      <c r="AH632" s="40" t="s">
        <v>3929</v>
      </c>
    </row>
    <row r="633" spans="31:34">
      <c r="AE633" s="90" t="s">
        <v>4576</v>
      </c>
      <c r="AF633" s="40" t="s">
        <v>4577</v>
      </c>
      <c r="AG633" s="40" t="str">
        <f t="shared" si="78"/>
        <v>A679078</v>
      </c>
      <c r="AH633" s="40" t="s">
        <v>3929</v>
      </c>
    </row>
    <row r="634" spans="31:34">
      <c r="AE634" s="90" t="s">
        <v>4578</v>
      </c>
      <c r="AF634" s="40" t="s">
        <v>4579</v>
      </c>
      <c r="AG634" s="40" t="str">
        <f t="shared" si="78"/>
        <v>A679078</v>
      </c>
      <c r="AH634" s="40" t="s">
        <v>3929</v>
      </c>
    </row>
    <row r="635" spans="31:34">
      <c r="AE635" s="90" t="s">
        <v>4580</v>
      </c>
      <c r="AF635" s="40" t="s">
        <v>4581</v>
      </c>
      <c r="AG635" s="40" t="str">
        <f t="shared" si="78"/>
        <v>A679078</v>
      </c>
      <c r="AH635" s="40" t="s">
        <v>3929</v>
      </c>
    </row>
    <row r="636" spans="31:34">
      <c r="AE636" s="90" t="s">
        <v>4582</v>
      </c>
      <c r="AF636" s="40" t="s">
        <v>4583</v>
      </c>
      <c r="AG636" s="40" t="str">
        <f t="shared" si="78"/>
        <v>A679078</v>
      </c>
      <c r="AH636" s="40" t="s">
        <v>3929</v>
      </c>
    </row>
    <row r="637" spans="31:34">
      <c r="AE637" s="90" t="s">
        <v>4584</v>
      </c>
      <c r="AF637" s="40" t="s">
        <v>4585</v>
      </c>
      <c r="AG637" s="40" t="str">
        <f t="shared" si="78"/>
        <v>A679078</v>
      </c>
      <c r="AH637" s="40" t="s">
        <v>3929</v>
      </c>
    </row>
    <row r="638" spans="31:34">
      <c r="AE638" s="90" t="s">
        <v>4586</v>
      </c>
      <c r="AF638" s="40" t="s">
        <v>4587</v>
      </c>
      <c r="AG638" s="40" t="str">
        <f t="shared" si="78"/>
        <v>A679078</v>
      </c>
      <c r="AH638" s="40" t="s">
        <v>3929</v>
      </c>
    </row>
    <row r="639" spans="31:34">
      <c r="AE639" s="90" t="s">
        <v>4588</v>
      </c>
      <c r="AF639" s="40" t="s">
        <v>4589</v>
      </c>
      <c r="AG639" s="40" t="str">
        <f t="shared" si="78"/>
        <v>A679078</v>
      </c>
      <c r="AH639" s="40" t="s">
        <v>3929</v>
      </c>
    </row>
    <row r="640" spans="31:34">
      <c r="AE640" s="90" t="s">
        <v>4590</v>
      </c>
      <c r="AF640" s="40" t="s">
        <v>4591</v>
      </c>
      <c r="AG640" s="40" t="str">
        <f t="shared" si="78"/>
        <v>A679078</v>
      </c>
      <c r="AH640" s="40" t="s">
        <v>3929</v>
      </c>
    </row>
    <row r="641" spans="31:34">
      <c r="AE641" s="90" t="s">
        <v>4592</v>
      </c>
      <c r="AF641" s="40" t="s">
        <v>4593</v>
      </c>
      <c r="AG641" s="40" t="str">
        <f t="shared" si="78"/>
        <v>A679078</v>
      </c>
      <c r="AH641" s="40" t="s">
        <v>3929</v>
      </c>
    </row>
    <row r="642" spans="31:34">
      <c r="AE642" s="90" t="s">
        <v>4594</v>
      </c>
      <c r="AF642" s="40" t="s">
        <v>4595</v>
      </c>
      <c r="AG642" s="40" t="str">
        <f t="shared" si="78"/>
        <v>A679078</v>
      </c>
      <c r="AH642" s="40" t="s">
        <v>3929</v>
      </c>
    </row>
    <row r="643" spans="31:34">
      <c r="AE643" s="90" t="s">
        <v>4596</v>
      </c>
      <c r="AF643" s="40" t="s">
        <v>4597</v>
      </c>
      <c r="AG643" s="40" t="str">
        <f t="shared" si="78"/>
        <v>A679078</v>
      </c>
      <c r="AH643" s="40" t="s">
        <v>3929</v>
      </c>
    </row>
    <row r="644" spans="31:34">
      <c r="AE644" s="90" t="s">
        <v>4598</v>
      </c>
      <c r="AF644" s="40" t="s">
        <v>4599</v>
      </c>
      <c r="AG644" s="40" t="str">
        <f t="shared" si="78"/>
        <v>A679078</v>
      </c>
      <c r="AH644" s="40" t="s">
        <v>3929</v>
      </c>
    </row>
    <row r="645" spans="31:34">
      <c r="AE645" s="90" t="s">
        <v>4600</v>
      </c>
      <c r="AF645" s="40" t="s">
        <v>4601</v>
      </c>
      <c r="AG645" s="40" t="str">
        <f t="shared" si="78"/>
        <v>A679078</v>
      </c>
      <c r="AH645" s="40" t="s">
        <v>3929</v>
      </c>
    </row>
    <row r="646" spans="31:34">
      <c r="AE646" s="90" t="s">
        <v>4602</v>
      </c>
      <c r="AF646" s="40" t="s">
        <v>4603</v>
      </c>
      <c r="AG646" s="40" t="str">
        <f t="shared" si="78"/>
        <v>A679078</v>
      </c>
      <c r="AH646" s="40" t="s">
        <v>3929</v>
      </c>
    </row>
    <row r="647" spans="31:34">
      <c r="AE647" s="90" t="s">
        <v>4604</v>
      </c>
      <c r="AF647" s="40" t="s">
        <v>4605</v>
      </c>
      <c r="AG647" s="40" t="str">
        <f t="shared" si="78"/>
        <v>A679078</v>
      </c>
      <c r="AH647" s="40" t="s">
        <v>3929</v>
      </c>
    </row>
    <row r="648" spans="31:34">
      <c r="AE648" s="90" t="s">
        <v>4606</v>
      </c>
      <c r="AF648" s="40" t="s">
        <v>4607</v>
      </c>
      <c r="AG648" s="40" t="str">
        <f t="shared" ref="AG648:AG711" si="79">LEFT(AE648,7)</f>
        <v>A679078</v>
      </c>
      <c r="AH648" s="40" t="s">
        <v>3929</v>
      </c>
    </row>
    <row r="649" spans="31:34">
      <c r="AE649" s="90" t="s">
        <v>4608</v>
      </c>
      <c r="AF649" s="40" t="s">
        <v>4609</v>
      </c>
      <c r="AG649" s="40" t="str">
        <f t="shared" si="79"/>
        <v>A679078</v>
      </c>
      <c r="AH649" s="40" t="s">
        <v>3929</v>
      </c>
    </row>
    <row r="650" spans="31:34">
      <c r="AE650" s="90" t="s">
        <v>4610</v>
      </c>
      <c r="AF650" s="40" t="s">
        <v>2161</v>
      </c>
      <c r="AG650" s="40" t="str">
        <f t="shared" si="79"/>
        <v>A679078</v>
      </c>
      <c r="AH650" s="40" t="s">
        <v>3929</v>
      </c>
    </row>
    <row r="651" spans="31:34">
      <c r="AE651" s="90" t="s">
        <v>4611</v>
      </c>
      <c r="AF651" s="40" t="s">
        <v>4612</v>
      </c>
      <c r="AG651" s="40" t="str">
        <f t="shared" si="79"/>
        <v>A679078</v>
      </c>
      <c r="AH651" s="40" t="s">
        <v>3929</v>
      </c>
    </row>
    <row r="652" spans="31:34">
      <c r="AE652" s="90" t="s">
        <v>735</v>
      </c>
      <c r="AF652" s="40" t="s">
        <v>736</v>
      </c>
      <c r="AG652" s="40" t="str">
        <f t="shared" si="79"/>
        <v>A679081</v>
      </c>
      <c r="AH652" s="40" t="s">
        <v>3929</v>
      </c>
    </row>
    <row r="653" spans="31:34">
      <c r="AE653" s="90" t="s">
        <v>737</v>
      </c>
      <c r="AF653" s="40" t="s">
        <v>738</v>
      </c>
      <c r="AG653" s="40" t="str">
        <f t="shared" si="79"/>
        <v>A679081</v>
      </c>
      <c r="AH653" s="40" t="s">
        <v>3929</v>
      </c>
    </row>
    <row r="654" spans="31:34">
      <c r="AE654" s="90" t="s">
        <v>2208</v>
      </c>
      <c r="AF654" s="40" t="s">
        <v>2209</v>
      </c>
      <c r="AG654" s="40" t="str">
        <f t="shared" si="79"/>
        <v>A679081</v>
      </c>
      <c r="AH654" s="40" t="s">
        <v>3929</v>
      </c>
    </row>
    <row r="655" spans="31:34">
      <c r="AE655" s="90" t="s">
        <v>2210</v>
      </c>
      <c r="AF655" s="40" t="s">
        <v>2118</v>
      </c>
      <c r="AG655" s="40" t="str">
        <f t="shared" si="79"/>
        <v>A679081</v>
      </c>
      <c r="AH655" s="40" t="s">
        <v>3929</v>
      </c>
    </row>
    <row r="656" spans="31:34">
      <c r="AE656" s="90" t="s">
        <v>2211</v>
      </c>
      <c r="AF656" s="40" t="s">
        <v>2212</v>
      </c>
      <c r="AG656" s="40" t="str">
        <f t="shared" si="79"/>
        <v>A679081</v>
      </c>
      <c r="AH656" s="40" t="s">
        <v>3929</v>
      </c>
    </row>
    <row r="657" spans="31:34">
      <c r="AE657" s="90" t="s">
        <v>4613</v>
      </c>
      <c r="AF657" s="40" t="s">
        <v>4614</v>
      </c>
      <c r="AG657" s="40" t="str">
        <f t="shared" si="79"/>
        <v>A679081</v>
      </c>
      <c r="AH657" s="40" t="s">
        <v>3929</v>
      </c>
    </row>
    <row r="658" spans="31:34">
      <c r="AE658" s="90" t="s">
        <v>4615</v>
      </c>
      <c r="AF658" s="40" t="s">
        <v>4616</v>
      </c>
      <c r="AG658" s="40" t="str">
        <f t="shared" si="79"/>
        <v>A679081</v>
      </c>
      <c r="AH658" s="40" t="s">
        <v>3929</v>
      </c>
    </row>
    <row r="659" spans="31:34">
      <c r="AE659" s="90" t="s">
        <v>1973</v>
      </c>
      <c r="AF659" s="40" t="s">
        <v>1972</v>
      </c>
      <c r="AG659" s="40" t="str">
        <f t="shared" si="79"/>
        <v>A679115</v>
      </c>
      <c r="AH659" s="40" t="s">
        <v>3929</v>
      </c>
    </row>
    <row r="660" spans="31:34">
      <c r="AE660" s="90" t="s">
        <v>1974</v>
      </c>
      <c r="AF660" s="40" t="s">
        <v>1975</v>
      </c>
      <c r="AG660" s="40" t="str">
        <f t="shared" si="79"/>
        <v>A679115</v>
      </c>
      <c r="AH660" s="40" t="s">
        <v>3929</v>
      </c>
    </row>
    <row r="661" spans="31:34">
      <c r="AE661" s="90" t="s">
        <v>2213</v>
      </c>
      <c r="AF661" s="40" t="s">
        <v>2214</v>
      </c>
      <c r="AG661" s="40" t="str">
        <f t="shared" si="79"/>
        <v>A679115</v>
      </c>
      <c r="AH661" s="40" t="s">
        <v>3929</v>
      </c>
    </row>
    <row r="662" spans="31:34">
      <c r="AE662" s="90" t="s">
        <v>2215</v>
      </c>
      <c r="AF662" s="40" t="s">
        <v>2216</v>
      </c>
      <c r="AG662" s="40" t="str">
        <f t="shared" si="79"/>
        <v>A679115</v>
      </c>
      <c r="AH662" s="40" t="s">
        <v>3929</v>
      </c>
    </row>
    <row r="663" spans="31:34">
      <c r="AE663" s="90" t="s">
        <v>4617</v>
      </c>
      <c r="AF663" s="40" t="s">
        <v>4618</v>
      </c>
      <c r="AG663" s="40" t="str">
        <f t="shared" si="79"/>
        <v>A679115</v>
      </c>
      <c r="AH663" s="40" t="s">
        <v>3929</v>
      </c>
    </row>
    <row r="664" spans="31:34">
      <c r="AE664" s="90" t="s">
        <v>4619</v>
      </c>
      <c r="AF664" s="40" t="s">
        <v>4620</v>
      </c>
      <c r="AG664" s="40" t="str">
        <f t="shared" si="79"/>
        <v>A679115</v>
      </c>
      <c r="AH664" s="40" t="s">
        <v>3929</v>
      </c>
    </row>
    <row r="665" spans="31:34">
      <c r="AE665" s="90" t="s">
        <v>4621</v>
      </c>
      <c r="AF665" s="40" t="s">
        <v>4622</v>
      </c>
      <c r="AG665" s="40" t="str">
        <f t="shared" si="79"/>
        <v>A679115</v>
      </c>
      <c r="AH665" s="40" t="s">
        <v>3929</v>
      </c>
    </row>
    <row r="666" spans="31:34">
      <c r="AE666" s="90" t="s">
        <v>4623</v>
      </c>
      <c r="AF666" s="40" t="s">
        <v>4624</v>
      </c>
      <c r="AG666" s="40" t="str">
        <f t="shared" si="79"/>
        <v>A679115</v>
      </c>
      <c r="AH666" s="40" t="s">
        <v>3929</v>
      </c>
    </row>
    <row r="667" spans="31:34">
      <c r="AE667" s="90" t="s">
        <v>739</v>
      </c>
      <c r="AF667" s="40" t="s">
        <v>249</v>
      </c>
      <c r="AG667" s="40" t="str">
        <f t="shared" si="79"/>
        <v>K679084</v>
      </c>
      <c r="AH667" s="40" t="s">
        <v>3929</v>
      </c>
    </row>
    <row r="668" spans="31:34">
      <c r="AE668" s="90" t="s">
        <v>740</v>
      </c>
      <c r="AF668" s="40" t="s">
        <v>250</v>
      </c>
      <c r="AG668" s="40" t="str">
        <f t="shared" si="79"/>
        <v>K679084</v>
      </c>
      <c r="AH668" s="40" t="s">
        <v>3929</v>
      </c>
    </row>
    <row r="669" spans="31:34">
      <c r="AE669" s="90" t="s">
        <v>741</v>
      </c>
      <c r="AF669" s="40" t="s">
        <v>742</v>
      </c>
      <c r="AG669" s="40" t="str">
        <f t="shared" si="79"/>
        <v>K679084</v>
      </c>
      <c r="AH669" s="40" t="s">
        <v>3929</v>
      </c>
    </row>
    <row r="670" spans="31:34">
      <c r="AE670" s="90" t="s">
        <v>1149</v>
      </c>
      <c r="AF670" s="40" t="s">
        <v>966</v>
      </c>
      <c r="AG670" s="40" t="str">
        <f t="shared" si="79"/>
        <v>K679084</v>
      </c>
      <c r="AH670" s="40" t="s">
        <v>3929</v>
      </c>
    </row>
    <row r="671" spans="31:34">
      <c r="AE671" s="90" t="s">
        <v>1976</v>
      </c>
      <c r="AF671" s="40" t="s">
        <v>1977</v>
      </c>
      <c r="AG671" s="40" t="str">
        <f t="shared" si="79"/>
        <v>K679084</v>
      </c>
      <c r="AH671" s="40" t="s">
        <v>3929</v>
      </c>
    </row>
    <row r="672" spans="31:34">
      <c r="AE672" s="90" t="s">
        <v>1978</v>
      </c>
      <c r="AF672" s="40" t="s">
        <v>972</v>
      </c>
      <c r="AG672" s="40" t="str">
        <f t="shared" si="79"/>
        <v>K679084</v>
      </c>
      <c r="AH672" s="40" t="s">
        <v>3929</v>
      </c>
    </row>
    <row r="673" spans="31:34">
      <c r="AE673" s="90" t="s">
        <v>744</v>
      </c>
      <c r="AF673" s="40" t="s">
        <v>745</v>
      </c>
      <c r="AG673" s="40" t="str">
        <f t="shared" si="79"/>
        <v>K679106</v>
      </c>
      <c r="AH673" s="40" t="s">
        <v>3929</v>
      </c>
    </row>
    <row r="674" spans="31:34">
      <c r="AE674" s="90" t="s">
        <v>746</v>
      </c>
      <c r="AF674" s="40" t="s">
        <v>747</v>
      </c>
      <c r="AG674" s="40" t="str">
        <f t="shared" si="79"/>
        <v>A622125</v>
      </c>
      <c r="AH674" s="40" t="s">
        <v>3923</v>
      </c>
    </row>
    <row r="675" spans="31:34">
      <c r="AE675" s="90" t="s">
        <v>748</v>
      </c>
      <c r="AF675" s="40" t="s">
        <v>749</v>
      </c>
      <c r="AG675" s="40" t="str">
        <f t="shared" si="79"/>
        <v>A622125</v>
      </c>
      <c r="AH675" s="40" t="s">
        <v>3923</v>
      </c>
    </row>
    <row r="676" spans="31:34">
      <c r="AE676" s="90" t="s">
        <v>4625</v>
      </c>
      <c r="AF676" s="40" t="s">
        <v>4626</v>
      </c>
      <c r="AG676" s="40" t="str">
        <f t="shared" si="79"/>
        <v>A622125</v>
      </c>
      <c r="AH676" s="40" t="s">
        <v>3923</v>
      </c>
    </row>
    <row r="677" spans="31:34">
      <c r="AE677" s="90" t="s">
        <v>750</v>
      </c>
      <c r="AF677" s="40" t="s">
        <v>751</v>
      </c>
      <c r="AG677" s="40" t="str">
        <f t="shared" si="79"/>
        <v>A622125</v>
      </c>
      <c r="AH677" s="40" t="s">
        <v>3923</v>
      </c>
    </row>
    <row r="678" spans="31:34">
      <c r="AE678" s="90" t="s">
        <v>752</v>
      </c>
      <c r="AF678" s="40" t="s">
        <v>753</v>
      </c>
      <c r="AG678" s="40" t="str">
        <f t="shared" si="79"/>
        <v>A622125</v>
      </c>
      <c r="AH678" s="40" t="s">
        <v>3923</v>
      </c>
    </row>
    <row r="679" spans="31:34">
      <c r="AE679" s="90" t="s">
        <v>754</v>
      </c>
      <c r="AF679" s="40" t="s">
        <v>755</v>
      </c>
      <c r="AG679" s="40" t="str">
        <f t="shared" si="79"/>
        <v>A622125</v>
      </c>
      <c r="AH679" s="40" t="s">
        <v>3923</v>
      </c>
    </row>
    <row r="680" spans="31:34">
      <c r="AE680" s="90" t="s">
        <v>756</v>
      </c>
      <c r="AF680" s="40" t="s">
        <v>757</v>
      </c>
      <c r="AG680" s="40" t="str">
        <f t="shared" si="79"/>
        <v>A622125</v>
      </c>
      <c r="AH680" s="40" t="s">
        <v>3923</v>
      </c>
    </row>
    <row r="681" spans="31:34">
      <c r="AE681" s="90" t="s">
        <v>758</v>
      </c>
      <c r="AF681" s="40" t="s">
        <v>759</v>
      </c>
      <c r="AG681" s="40" t="str">
        <f t="shared" si="79"/>
        <v>A622125</v>
      </c>
      <c r="AH681" s="40" t="s">
        <v>3923</v>
      </c>
    </row>
    <row r="682" spans="31:34">
      <c r="AE682" s="90" t="s">
        <v>1150</v>
      </c>
      <c r="AF682" s="40" t="s">
        <v>1151</v>
      </c>
      <c r="AG682" s="40" t="str">
        <f t="shared" si="79"/>
        <v>A622125</v>
      </c>
      <c r="AH682" s="40" t="s">
        <v>3923</v>
      </c>
    </row>
    <row r="683" spans="31:34">
      <c r="AE683" s="90" t="s">
        <v>1152</v>
      </c>
      <c r="AF683" s="40" t="s">
        <v>1153</v>
      </c>
      <c r="AG683" s="40" t="str">
        <f t="shared" si="79"/>
        <v>A622125</v>
      </c>
      <c r="AH683" s="40" t="s">
        <v>3923</v>
      </c>
    </row>
    <row r="684" spans="31:34">
      <c r="AE684" s="90" t="s">
        <v>1154</v>
      </c>
      <c r="AF684" s="40" t="s">
        <v>1155</v>
      </c>
      <c r="AG684" s="40" t="str">
        <f t="shared" si="79"/>
        <v>A622125</v>
      </c>
      <c r="AH684" s="40" t="s">
        <v>3923</v>
      </c>
    </row>
    <row r="685" spans="31:34">
      <c r="AE685" s="90" t="s">
        <v>1156</v>
      </c>
      <c r="AF685" s="40" t="s">
        <v>1157</v>
      </c>
      <c r="AG685" s="40" t="str">
        <f t="shared" si="79"/>
        <v>A622125</v>
      </c>
      <c r="AH685" s="40" t="s">
        <v>3923</v>
      </c>
    </row>
    <row r="686" spans="31:34">
      <c r="AE686" s="90" t="s">
        <v>1158</v>
      </c>
      <c r="AF686" s="40" t="s">
        <v>1159</v>
      </c>
      <c r="AG686" s="40" t="str">
        <f t="shared" si="79"/>
        <v>A622125</v>
      </c>
      <c r="AH686" s="40" t="s">
        <v>3923</v>
      </c>
    </row>
    <row r="687" spans="31:34">
      <c r="AE687" s="90" t="s">
        <v>1160</v>
      </c>
      <c r="AF687" s="40" t="s">
        <v>1161</v>
      </c>
      <c r="AG687" s="40" t="str">
        <f t="shared" si="79"/>
        <v>A622125</v>
      </c>
      <c r="AH687" s="40" t="s">
        <v>3923</v>
      </c>
    </row>
    <row r="688" spans="31:34">
      <c r="AE688" s="90" t="s">
        <v>1163</v>
      </c>
      <c r="AF688" s="40" t="s">
        <v>1164</v>
      </c>
      <c r="AG688" s="40" t="str">
        <f t="shared" si="79"/>
        <v>A622125</v>
      </c>
      <c r="AH688" s="40" t="s">
        <v>3923</v>
      </c>
    </row>
    <row r="689" spans="31:34">
      <c r="AE689" s="90" t="s">
        <v>1165</v>
      </c>
      <c r="AF689" s="40" t="s">
        <v>1166</v>
      </c>
      <c r="AG689" s="40" t="str">
        <f t="shared" si="79"/>
        <v>A622125</v>
      </c>
      <c r="AH689" s="40" t="s">
        <v>3923</v>
      </c>
    </row>
    <row r="690" spans="31:34">
      <c r="AE690" s="90" t="s">
        <v>1167</v>
      </c>
      <c r="AF690" s="40" t="s">
        <v>1168</v>
      </c>
      <c r="AG690" s="40" t="str">
        <f t="shared" si="79"/>
        <v>A622125</v>
      </c>
      <c r="AH690" s="40" t="s">
        <v>3923</v>
      </c>
    </row>
    <row r="691" spans="31:34">
      <c r="AE691" s="90" t="s">
        <v>1169</v>
      </c>
      <c r="AF691" s="40" t="s">
        <v>1170</v>
      </c>
      <c r="AG691" s="40" t="str">
        <f t="shared" si="79"/>
        <v>A622125</v>
      </c>
      <c r="AH691" s="40" t="s">
        <v>3923</v>
      </c>
    </row>
    <row r="692" spans="31:34">
      <c r="AE692" s="90" t="s">
        <v>1171</v>
      </c>
      <c r="AF692" s="40" t="s">
        <v>1172</v>
      </c>
      <c r="AG692" s="40" t="str">
        <f t="shared" si="79"/>
        <v>A622125</v>
      </c>
      <c r="AH692" s="40" t="s">
        <v>3923</v>
      </c>
    </row>
    <row r="693" spans="31:34">
      <c r="AE693" s="90" t="s">
        <v>1173</v>
      </c>
      <c r="AF693" s="40" t="s">
        <v>1174</v>
      </c>
      <c r="AG693" s="40" t="str">
        <f t="shared" si="79"/>
        <v>A622125</v>
      </c>
      <c r="AH693" s="40" t="s">
        <v>3923</v>
      </c>
    </row>
    <row r="694" spans="31:34">
      <c r="AE694" s="90" t="s">
        <v>1979</v>
      </c>
      <c r="AF694" s="40" t="s">
        <v>1980</v>
      </c>
      <c r="AG694" s="40" t="str">
        <f t="shared" si="79"/>
        <v>A622125</v>
      </c>
      <c r="AH694" s="40" t="s">
        <v>3923</v>
      </c>
    </row>
    <row r="695" spans="31:34">
      <c r="AE695" s="90" t="s">
        <v>1981</v>
      </c>
      <c r="AF695" s="40" t="s">
        <v>1982</v>
      </c>
      <c r="AG695" s="40" t="str">
        <f t="shared" si="79"/>
        <v>A622125</v>
      </c>
      <c r="AH695" s="40" t="s">
        <v>3923</v>
      </c>
    </row>
    <row r="696" spans="31:34">
      <c r="AE696" s="90" t="s">
        <v>1983</v>
      </c>
      <c r="AF696" s="40" t="s">
        <v>1984</v>
      </c>
      <c r="AG696" s="40" t="str">
        <f t="shared" si="79"/>
        <v>A622125</v>
      </c>
      <c r="AH696" s="40" t="s">
        <v>3923</v>
      </c>
    </row>
    <row r="697" spans="31:34">
      <c r="AE697" s="90" t="s">
        <v>1985</v>
      </c>
      <c r="AF697" s="40" t="s">
        <v>1986</v>
      </c>
      <c r="AG697" s="40" t="str">
        <f t="shared" si="79"/>
        <v>A622125</v>
      </c>
      <c r="AH697" s="40" t="s">
        <v>3923</v>
      </c>
    </row>
    <row r="698" spans="31:34">
      <c r="AE698" s="90" t="s">
        <v>1987</v>
      </c>
      <c r="AF698" s="40" t="s">
        <v>1988</v>
      </c>
      <c r="AG698" s="40" t="str">
        <f t="shared" si="79"/>
        <v>A622125</v>
      </c>
      <c r="AH698" s="40" t="s">
        <v>3923</v>
      </c>
    </row>
    <row r="699" spans="31:34">
      <c r="AE699" s="90" t="s">
        <v>1989</v>
      </c>
      <c r="AF699" s="40" t="s">
        <v>1990</v>
      </c>
      <c r="AG699" s="40" t="str">
        <f t="shared" si="79"/>
        <v>A622125</v>
      </c>
      <c r="AH699" s="40" t="s">
        <v>3923</v>
      </c>
    </row>
    <row r="700" spans="31:34">
      <c r="AE700" s="90" t="s">
        <v>1991</v>
      </c>
      <c r="AF700" s="40" t="s">
        <v>1992</v>
      </c>
      <c r="AG700" s="40" t="str">
        <f t="shared" si="79"/>
        <v>A622125</v>
      </c>
      <c r="AH700" s="40" t="s">
        <v>3923</v>
      </c>
    </row>
    <row r="701" spans="31:34">
      <c r="AE701" s="90" t="s">
        <v>1993</v>
      </c>
      <c r="AF701" s="40" t="s">
        <v>1994</v>
      </c>
      <c r="AG701" s="40" t="str">
        <f t="shared" si="79"/>
        <v>A622125</v>
      </c>
      <c r="AH701" s="40" t="s">
        <v>3923</v>
      </c>
    </row>
    <row r="702" spans="31:34">
      <c r="AE702" s="90" t="s">
        <v>1995</v>
      </c>
      <c r="AF702" s="40" t="s">
        <v>1996</v>
      </c>
      <c r="AG702" s="40" t="str">
        <f t="shared" si="79"/>
        <v>A622125</v>
      </c>
      <c r="AH702" s="40" t="s">
        <v>3923</v>
      </c>
    </row>
    <row r="703" spans="31:34">
      <c r="AE703" s="90" t="s">
        <v>1997</v>
      </c>
      <c r="AF703" s="40" t="s">
        <v>1998</v>
      </c>
      <c r="AG703" s="40" t="str">
        <f t="shared" si="79"/>
        <v>A622125</v>
      </c>
      <c r="AH703" s="40" t="s">
        <v>3923</v>
      </c>
    </row>
    <row r="704" spans="31:34">
      <c r="AE704" s="90" t="s">
        <v>1999</v>
      </c>
      <c r="AF704" s="40" t="s">
        <v>2000</v>
      </c>
      <c r="AG704" s="40" t="str">
        <f t="shared" si="79"/>
        <v>A622125</v>
      </c>
      <c r="AH704" s="40" t="s">
        <v>3923</v>
      </c>
    </row>
    <row r="705" spans="31:34">
      <c r="AE705" s="90" t="s">
        <v>2001</v>
      </c>
      <c r="AF705" s="40" t="s">
        <v>2002</v>
      </c>
      <c r="AG705" s="40" t="str">
        <f t="shared" si="79"/>
        <v>A622125</v>
      </c>
      <c r="AH705" s="40" t="s">
        <v>3923</v>
      </c>
    </row>
    <row r="706" spans="31:34">
      <c r="AE706" s="90" t="s">
        <v>2003</v>
      </c>
      <c r="AF706" s="40" t="s">
        <v>2004</v>
      </c>
      <c r="AG706" s="40" t="str">
        <f t="shared" si="79"/>
        <v>A622125</v>
      </c>
      <c r="AH706" s="40" t="s">
        <v>3923</v>
      </c>
    </row>
    <row r="707" spans="31:34">
      <c r="AE707" s="90" t="s">
        <v>2005</v>
      </c>
      <c r="AF707" s="40" t="s">
        <v>2006</v>
      </c>
      <c r="AG707" s="40" t="str">
        <f t="shared" si="79"/>
        <v>A622125</v>
      </c>
      <c r="AH707" s="40" t="s">
        <v>3923</v>
      </c>
    </row>
    <row r="708" spans="31:34">
      <c r="AE708" s="90" t="s">
        <v>2007</v>
      </c>
      <c r="AF708" s="40" t="s">
        <v>2008</v>
      </c>
      <c r="AG708" s="40" t="str">
        <f t="shared" si="79"/>
        <v>A622125</v>
      </c>
      <c r="AH708" s="40" t="s">
        <v>3923</v>
      </c>
    </row>
    <row r="709" spans="31:34">
      <c r="AE709" s="90" t="s">
        <v>2009</v>
      </c>
      <c r="AF709" s="40" t="s">
        <v>2010</v>
      </c>
      <c r="AG709" s="40" t="str">
        <f t="shared" si="79"/>
        <v>A622125</v>
      </c>
      <c r="AH709" s="40" t="s">
        <v>3923</v>
      </c>
    </row>
    <row r="710" spans="31:34">
      <c r="AE710" s="90" t="s">
        <v>2011</v>
      </c>
      <c r="AF710" s="40" t="s">
        <v>1162</v>
      </c>
      <c r="AG710" s="40" t="str">
        <f t="shared" si="79"/>
        <v>A622125</v>
      </c>
      <c r="AH710" s="40" t="s">
        <v>3923</v>
      </c>
    </row>
    <row r="711" spans="31:34">
      <c r="AE711" s="90" t="s">
        <v>2012</v>
      </c>
      <c r="AF711" s="40" t="s">
        <v>2013</v>
      </c>
      <c r="AG711" s="40" t="str">
        <f t="shared" si="79"/>
        <v>A622125</v>
      </c>
      <c r="AH711" s="40" t="s">
        <v>3923</v>
      </c>
    </row>
    <row r="712" spans="31:34">
      <c r="AE712" s="90" t="s">
        <v>2014</v>
      </c>
      <c r="AF712" s="40" t="s">
        <v>2015</v>
      </c>
      <c r="AG712" s="40" t="str">
        <f t="shared" ref="AG712:AG775" si="80">LEFT(AE712,7)</f>
        <v>A622125</v>
      </c>
      <c r="AH712" s="40" t="s">
        <v>3923</v>
      </c>
    </row>
    <row r="713" spans="31:34">
      <c r="AE713" s="90" t="s">
        <v>2016</v>
      </c>
      <c r="AF713" s="40" t="s">
        <v>2017</v>
      </c>
      <c r="AG713" s="40" t="str">
        <f t="shared" si="80"/>
        <v>A622125</v>
      </c>
      <c r="AH713" s="40" t="s">
        <v>3923</v>
      </c>
    </row>
    <row r="714" spans="31:34">
      <c r="AE714" s="90" t="s">
        <v>2217</v>
      </c>
      <c r="AF714" s="40" t="s">
        <v>2218</v>
      </c>
      <c r="AG714" s="40" t="str">
        <f t="shared" si="80"/>
        <v>A622125</v>
      </c>
      <c r="AH714" s="40" t="s">
        <v>3923</v>
      </c>
    </row>
    <row r="715" spans="31:34">
      <c r="AE715" s="90" t="s">
        <v>2219</v>
      </c>
      <c r="AF715" s="40" t="s">
        <v>2220</v>
      </c>
      <c r="AG715" s="40" t="str">
        <f t="shared" si="80"/>
        <v>A622125</v>
      </c>
      <c r="AH715" s="40" t="s">
        <v>3923</v>
      </c>
    </row>
    <row r="716" spans="31:34">
      <c r="AE716" s="90" t="s">
        <v>2221</v>
      </c>
      <c r="AF716" s="40" t="s">
        <v>2222</v>
      </c>
      <c r="AG716" s="40" t="str">
        <f t="shared" si="80"/>
        <v>A622125</v>
      </c>
      <c r="AH716" s="40" t="s">
        <v>3923</v>
      </c>
    </row>
    <row r="717" spans="31:34">
      <c r="AE717" s="90" t="s">
        <v>2223</v>
      </c>
      <c r="AF717" s="40" t="s">
        <v>2224</v>
      </c>
      <c r="AG717" s="40" t="str">
        <f t="shared" si="80"/>
        <v>A622125</v>
      </c>
      <c r="AH717" s="40" t="s">
        <v>3923</v>
      </c>
    </row>
    <row r="718" spans="31:34">
      <c r="AE718" s="90" t="s">
        <v>2225</v>
      </c>
      <c r="AF718" s="40" t="s">
        <v>2226</v>
      </c>
      <c r="AG718" s="40" t="str">
        <f t="shared" si="80"/>
        <v>A622125</v>
      </c>
      <c r="AH718" s="40" t="s">
        <v>3923</v>
      </c>
    </row>
    <row r="719" spans="31:34">
      <c r="AE719" s="90" t="s">
        <v>2227</v>
      </c>
      <c r="AF719" s="40" t="s">
        <v>2228</v>
      </c>
      <c r="AG719" s="40" t="str">
        <f t="shared" si="80"/>
        <v>A622125</v>
      </c>
      <c r="AH719" s="40" t="s">
        <v>3923</v>
      </c>
    </row>
    <row r="720" spans="31:34">
      <c r="AE720" s="90" t="s">
        <v>2229</v>
      </c>
      <c r="AF720" s="40" t="s">
        <v>2230</v>
      </c>
      <c r="AG720" s="40" t="str">
        <f t="shared" si="80"/>
        <v>A622125</v>
      </c>
      <c r="AH720" s="40" t="s">
        <v>3923</v>
      </c>
    </row>
    <row r="721" spans="31:34">
      <c r="AE721" s="90" t="s">
        <v>2231</v>
      </c>
      <c r="AF721" s="40" t="s">
        <v>2232</v>
      </c>
      <c r="AG721" s="40" t="str">
        <f t="shared" si="80"/>
        <v>A622125</v>
      </c>
      <c r="AH721" s="40" t="s">
        <v>3923</v>
      </c>
    </row>
    <row r="722" spans="31:34">
      <c r="AE722" s="90" t="s">
        <v>2233</v>
      </c>
      <c r="AF722" s="40" t="s">
        <v>2234</v>
      </c>
      <c r="AG722" s="40" t="str">
        <f t="shared" si="80"/>
        <v>A622125</v>
      </c>
      <c r="AH722" s="40" t="s">
        <v>3923</v>
      </c>
    </row>
    <row r="723" spans="31:34">
      <c r="AE723" s="90" t="s">
        <v>2235</v>
      </c>
      <c r="AF723" s="40" t="s">
        <v>2236</v>
      </c>
      <c r="AG723" s="40" t="str">
        <f t="shared" si="80"/>
        <v>A622125</v>
      </c>
      <c r="AH723" s="40" t="s">
        <v>3923</v>
      </c>
    </row>
    <row r="724" spans="31:34">
      <c r="AE724" s="90" t="s">
        <v>2237</v>
      </c>
      <c r="AF724" s="40" t="s">
        <v>1041</v>
      </c>
      <c r="AG724" s="40" t="str">
        <f t="shared" si="80"/>
        <v>A622125</v>
      </c>
      <c r="AH724" s="40" t="s">
        <v>3923</v>
      </c>
    </row>
    <row r="725" spans="31:34">
      <c r="AE725" s="90" t="s">
        <v>2238</v>
      </c>
      <c r="AF725" s="40" t="s">
        <v>2239</v>
      </c>
      <c r="AG725" s="40" t="str">
        <f t="shared" si="80"/>
        <v>A622125</v>
      </c>
      <c r="AH725" s="40" t="s">
        <v>3923</v>
      </c>
    </row>
    <row r="726" spans="31:34">
      <c r="AE726" s="90" t="s">
        <v>2240</v>
      </c>
      <c r="AF726" s="40" t="s">
        <v>2241</v>
      </c>
      <c r="AG726" s="40" t="str">
        <f t="shared" si="80"/>
        <v>A622125</v>
      </c>
      <c r="AH726" s="40" t="s">
        <v>3923</v>
      </c>
    </row>
    <row r="727" spans="31:34">
      <c r="AE727" s="90" t="s">
        <v>2242</v>
      </c>
      <c r="AF727" s="40" t="s">
        <v>2243</v>
      </c>
      <c r="AG727" s="40" t="str">
        <f t="shared" si="80"/>
        <v>A622125</v>
      </c>
      <c r="AH727" s="40" t="s">
        <v>3923</v>
      </c>
    </row>
    <row r="728" spans="31:34">
      <c r="AE728" s="90" t="s">
        <v>2244</v>
      </c>
      <c r="AF728" s="40" t="s">
        <v>2245</v>
      </c>
      <c r="AG728" s="40" t="str">
        <f t="shared" si="80"/>
        <v>A622125</v>
      </c>
      <c r="AH728" s="40" t="s">
        <v>3923</v>
      </c>
    </row>
    <row r="729" spans="31:34">
      <c r="AE729" s="90" t="s">
        <v>2246</v>
      </c>
      <c r="AF729" s="40" t="s">
        <v>2247</v>
      </c>
      <c r="AG729" s="40" t="str">
        <f t="shared" si="80"/>
        <v>A622125</v>
      </c>
      <c r="AH729" s="40" t="s">
        <v>3923</v>
      </c>
    </row>
    <row r="730" spans="31:34">
      <c r="AE730" s="90" t="s">
        <v>2248</v>
      </c>
      <c r="AF730" s="40" t="s">
        <v>2249</v>
      </c>
      <c r="AG730" s="40" t="str">
        <f t="shared" si="80"/>
        <v>A622125</v>
      </c>
      <c r="AH730" s="40" t="s">
        <v>3923</v>
      </c>
    </row>
    <row r="731" spans="31:34">
      <c r="AE731" s="90" t="s">
        <v>2250</v>
      </c>
      <c r="AF731" s="40" t="s">
        <v>2251</v>
      </c>
      <c r="AG731" s="40" t="str">
        <f t="shared" si="80"/>
        <v>A622125</v>
      </c>
      <c r="AH731" s="40" t="s">
        <v>3923</v>
      </c>
    </row>
    <row r="732" spans="31:34">
      <c r="AE732" s="90" t="s">
        <v>2252</v>
      </c>
      <c r="AF732" s="40" t="s">
        <v>2253</v>
      </c>
      <c r="AG732" s="40" t="str">
        <f t="shared" si="80"/>
        <v>A622125</v>
      </c>
      <c r="AH732" s="40" t="s">
        <v>3923</v>
      </c>
    </row>
    <row r="733" spans="31:34">
      <c r="AE733" s="90" t="s">
        <v>2254</v>
      </c>
      <c r="AF733" s="40" t="s">
        <v>2146</v>
      </c>
      <c r="AG733" s="40" t="str">
        <f t="shared" si="80"/>
        <v>A622125</v>
      </c>
      <c r="AH733" s="40" t="s">
        <v>3923</v>
      </c>
    </row>
    <row r="734" spans="31:34">
      <c r="AE734" s="90" t="s">
        <v>2255</v>
      </c>
      <c r="AF734" s="40" t="s">
        <v>2256</v>
      </c>
      <c r="AG734" s="40" t="str">
        <f t="shared" si="80"/>
        <v>A622125</v>
      </c>
      <c r="AH734" s="40" t="s">
        <v>3923</v>
      </c>
    </row>
    <row r="735" spans="31:34">
      <c r="AE735" s="90" t="s">
        <v>2257</v>
      </c>
      <c r="AF735" s="40" t="s">
        <v>2258</v>
      </c>
      <c r="AG735" s="40" t="str">
        <f t="shared" si="80"/>
        <v>A622125</v>
      </c>
      <c r="AH735" s="40" t="s">
        <v>3923</v>
      </c>
    </row>
    <row r="736" spans="31:34">
      <c r="AE736" s="90" t="s">
        <v>2259</v>
      </c>
      <c r="AF736" s="40" t="s">
        <v>2260</v>
      </c>
      <c r="AG736" s="40" t="str">
        <f t="shared" si="80"/>
        <v>A622125</v>
      </c>
      <c r="AH736" s="40" t="s">
        <v>3923</v>
      </c>
    </row>
    <row r="737" spans="31:34">
      <c r="AE737" s="90" t="s">
        <v>2261</v>
      </c>
      <c r="AF737" s="40" t="s">
        <v>2262</v>
      </c>
      <c r="AG737" s="40" t="str">
        <f t="shared" si="80"/>
        <v>A622125</v>
      </c>
      <c r="AH737" s="40" t="s">
        <v>3923</v>
      </c>
    </row>
    <row r="738" spans="31:34">
      <c r="AE738" s="90" t="s">
        <v>2263</v>
      </c>
      <c r="AF738" s="40" t="s">
        <v>2264</v>
      </c>
      <c r="AG738" s="40" t="str">
        <f t="shared" si="80"/>
        <v>A622125</v>
      </c>
      <c r="AH738" s="40" t="s">
        <v>3923</v>
      </c>
    </row>
    <row r="739" spans="31:34">
      <c r="AE739" s="90" t="s">
        <v>2265</v>
      </c>
      <c r="AF739" s="40" t="s">
        <v>2266</v>
      </c>
      <c r="AG739" s="40" t="str">
        <f t="shared" si="80"/>
        <v>A622125</v>
      </c>
      <c r="AH739" s="40" t="s">
        <v>3923</v>
      </c>
    </row>
    <row r="740" spans="31:34">
      <c r="AE740" s="90" t="s">
        <v>2267</v>
      </c>
      <c r="AF740" s="40" t="s">
        <v>1090</v>
      </c>
      <c r="AG740" s="40" t="str">
        <f t="shared" si="80"/>
        <v>A622125</v>
      </c>
      <c r="AH740" s="40" t="s">
        <v>3923</v>
      </c>
    </row>
    <row r="741" spans="31:34">
      <c r="AE741" s="90" t="s">
        <v>2268</v>
      </c>
      <c r="AF741" s="40" t="s">
        <v>2269</v>
      </c>
      <c r="AG741" s="40" t="str">
        <f t="shared" si="80"/>
        <v>A622125</v>
      </c>
      <c r="AH741" s="40" t="s">
        <v>3923</v>
      </c>
    </row>
    <row r="742" spans="31:34">
      <c r="AE742" s="90" t="s">
        <v>4627</v>
      </c>
      <c r="AF742" s="40" t="s">
        <v>4628</v>
      </c>
      <c r="AG742" s="40" t="str">
        <f t="shared" si="80"/>
        <v>A622125</v>
      </c>
      <c r="AH742" s="40" t="s">
        <v>3923</v>
      </c>
    </row>
    <row r="743" spans="31:34">
      <c r="AE743" s="90" t="s">
        <v>4629</v>
      </c>
      <c r="AF743" s="40" t="s">
        <v>4630</v>
      </c>
      <c r="AG743" s="40" t="str">
        <f t="shared" si="80"/>
        <v>A622125</v>
      </c>
      <c r="AH743" s="40" t="s">
        <v>3923</v>
      </c>
    </row>
    <row r="744" spans="31:34">
      <c r="AE744" s="90" t="s">
        <v>4631</v>
      </c>
      <c r="AF744" s="40" t="s">
        <v>4632</v>
      </c>
      <c r="AG744" s="40" t="str">
        <f t="shared" si="80"/>
        <v>A622125</v>
      </c>
      <c r="AH744" s="40" t="s">
        <v>3923</v>
      </c>
    </row>
    <row r="745" spans="31:34">
      <c r="AE745" s="90" t="s">
        <v>4633</v>
      </c>
      <c r="AF745" s="40" t="s">
        <v>4634</v>
      </c>
      <c r="AG745" s="40" t="str">
        <f t="shared" si="80"/>
        <v>A622125</v>
      </c>
      <c r="AH745" s="40" t="s">
        <v>3923</v>
      </c>
    </row>
    <row r="746" spans="31:34">
      <c r="AE746" s="90" t="s">
        <v>4635</v>
      </c>
      <c r="AF746" s="40" t="s">
        <v>4636</v>
      </c>
      <c r="AG746" s="40" t="str">
        <f t="shared" si="80"/>
        <v>A622125</v>
      </c>
      <c r="AH746" s="40" t="s">
        <v>3923</v>
      </c>
    </row>
    <row r="747" spans="31:34">
      <c r="AE747" s="90" t="s">
        <v>4637</v>
      </c>
      <c r="AF747" s="40" t="s">
        <v>4638</v>
      </c>
      <c r="AG747" s="40" t="str">
        <f t="shared" si="80"/>
        <v>A622125</v>
      </c>
      <c r="AH747" s="40" t="s">
        <v>3923</v>
      </c>
    </row>
    <row r="748" spans="31:34">
      <c r="AE748" s="90" t="s">
        <v>4639</v>
      </c>
      <c r="AF748" s="40" t="s">
        <v>4640</v>
      </c>
      <c r="AG748" s="40" t="str">
        <f t="shared" si="80"/>
        <v>A622125</v>
      </c>
      <c r="AH748" s="40" t="s">
        <v>3923</v>
      </c>
    </row>
    <row r="749" spans="31:34">
      <c r="AE749" s="90" t="s">
        <v>4641</v>
      </c>
      <c r="AF749" s="40" t="s">
        <v>4642</v>
      </c>
      <c r="AG749" s="40" t="str">
        <f t="shared" si="80"/>
        <v>A622125</v>
      </c>
      <c r="AH749" s="40" t="s">
        <v>3923</v>
      </c>
    </row>
    <row r="750" spans="31:34">
      <c r="AE750" s="90" t="s">
        <v>4643</v>
      </c>
      <c r="AF750" s="40" t="s">
        <v>4644</v>
      </c>
      <c r="AG750" s="40" t="str">
        <f t="shared" si="80"/>
        <v>A622125</v>
      </c>
      <c r="AH750" s="40" t="s">
        <v>3923</v>
      </c>
    </row>
    <row r="751" spans="31:34">
      <c r="AE751" s="90" t="s">
        <v>4645</v>
      </c>
      <c r="AF751" s="40" t="s">
        <v>4646</v>
      </c>
      <c r="AG751" s="40" t="str">
        <f t="shared" si="80"/>
        <v>A622125</v>
      </c>
      <c r="AH751" s="40" t="s">
        <v>3923</v>
      </c>
    </row>
    <row r="752" spans="31:34">
      <c r="AE752" s="90" t="s">
        <v>4647</v>
      </c>
      <c r="AF752" s="40" t="s">
        <v>4648</v>
      </c>
      <c r="AG752" s="40" t="str">
        <f t="shared" si="80"/>
        <v>A622125</v>
      </c>
      <c r="AH752" s="40" t="s">
        <v>3923</v>
      </c>
    </row>
    <row r="753" spans="31:34">
      <c r="AE753" s="90" t="s">
        <v>4649</v>
      </c>
      <c r="AF753" s="40" t="s">
        <v>4650</v>
      </c>
      <c r="AG753" s="40" t="str">
        <f t="shared" si="80"/>
        <v>A622125</v>
      </c>
      <c r="AH753" s="40" t="s">
        <v>3923</v>
      </c>
    </row>
    <row r="754" spans="31:34">
      <c r="AE754" s="90" t="s">
        <v>4651</v>
      </c>
      <c r="AF754" s="40" t="s">
        <v>4652</v>
      </c>
      <c r="AG754" s="40" t="str">
        <f t="shared" si="80"/>
        <v>A622125</v>
      </c>
      <c r="AH754" s="40" t="s">
        <v>3923</v>
      </c>
    </row>
    <row r="755" spans="31:34">
      <c r="AE755" s="90" t="s">
        <v>4653</v>
      </c>
      <c r="AF755" s="40" t="s">
        <v>4654</v>
      </c>
      <c r="AG755" s="40" t="str">
        <f t="shared" si="80"/>
        <v>A622125</v>
      </c>
      <c r="AH755" s="40" t="s">
        <v>3923</v>
      </c>
    </row>
    <row r="756" spans="31:34">
      <c r="AE756" s="90" t="s">
        <v>4655</v>
      </c>
      <c r="AF756" s="40" t="s">
        <v>4656</v>
      </c>
      <c r="AG756" s="40" t="str">
        <f t="shared" si="80"/>
        <v>A622125</v>
      </c>
      <c r="AH756" s="40" t="s">
        <v>3923</v>
      </c>
    </row>
    <row r="757" spans="31:34">
      <c r="AE757" s="90" t="s">
        <v>4657</v>
      </c>
      <c r="AF757" s="40" t="s">
        <v>4658</v>
      </c>
      <c r="AG757" s="40" t="str">
        <f t="shared" si="80"/>
        <v>A622125</v>
      </c>
      <c r="AH757" s="40" t="s">
        <v>3923</v>
      </c>
    </row>
    <row r="758" spans="31:34">
      <c r="AE758" s="90" t="s">
        <v>4659</v>
      </c>
      <c r="AF758" s="40" t="s">
        <v>4660</v>
      </c>
      <c r="AG758" s="40" t="str">
        <f t="shared" si="80"/>
        <v>A622125</v>
      </c>
      <c r="AH758" s="40" t="s">
        <v>3923</v>
      </c>
    </row>
    <row r="759" spans="31:34">
      <c r="AE759" s="90" t="s">
        <v>4661</v>
      </c>
      <c r="AF759" s="40" t="s">
        <v>4662</v>
      </c>
      <c r="AG759" s="40" t="str">
        <f t="shared" si="80"/>
        <v>A622125</v>
      </c>
      <c r="AH759" s="40" t="s">
        <v>3923</v>
      </c>
    </row>
    <row r="760" spans="31:34">
      <c r="AE760" s="90" t="s">
        <v>4663</v>
      </c>
      <c r="AF760" s="40" t="s">
        <v>4664</v>
      </c>
      <c r="AG760" s="40" t="str">
        <f t="shared" si="80"/>
        <v>A622125</v>
      </c>
      <c r="AH760" s="40" t="s">
        <v>3923</v>
      </c>
    </row>
    <row r="761" spans="31:34">
      <c r="AE761" s="90" t="s">
        <v>4665</v>
      </c>
      <c r="AF761" s="40" t="s">
        <v>4666</v>
      </c>
      <c r="AG761" s="40" t="str">
        <f t="shared" si="80"/>
        <v>A622125</v>
      </c>
      <c r="AH761" s="40" t="s">
        <v>3923</v>
      </c>
    </row>
    <row r="762" spans="31:34">
      <c r="AE762" s="90" t="s">
        <v>4667</v>
      </c>
      <c r="AF762" s="40" t="s">
        <v>4668</v>
      </c>
      <c r="AG762" s="40" t="str">
        <f t="shared" si="80"/>
        <v>A622125</v>
      </c>
      <c r="AH762" s="40" t="s">
        <v>3923</v>
      </c>
    </row>
    <row r="763" spans="31:34">
      <c r="AE763" s="90" t="s">
        <v>4669</v>
      </c>
      <c r="AF763" s="40" t="s">
        <v>4670</v>
      </c>
      <c r="AG763" s="40" t="str">
        <f t="shared" si="80"/>
        <v>A622125</v>
      </c>
      <c r="AH763" s="40" t="s">
        <v>3923</v>
      </c>
    </row>
    <row r="764" spans="31:34">
      <c r="AE764" s="90" t="s">
        <v>4671</v>
      </c>
      <c r="AF764" s="40" t="s">
        <v>4672</v>
      </c>
      <c r="AG764" s="40" t="str">
        <f t="shared" si="80"/>
        <v>A622125</v>
      </c>
      <c r="AH764" s="40" t="s">
        <v>3923</v>
      </c>
    </row>
    <row r="765" spans="31:34">
      <c r="AE765" s="90" t="s">
        <v>4673</v>
      </c>
      <c r="AF765" s="40" t="s">
        <v>4674</v>
      </c>
      <c r="AG765" s="40" t="str">
        <f t="shared" si="80"/>
        <v>A622125</v>
      </c>
      <c r="AH765" s="40" t="s">
        <v>3923</v>
      </c>
    </row>
    <row r="766" spans="31:34">
      <c r="AE766" s="90" t="s">
        <v>4675</v>
      </c>
      <c r="AF766" s="40" t="s">
        <v>4676</v>
      </c>
      <c r="AG766" s="40" t="str">
        <f t="shared" si="80"/>
        <v>A622125</v>
      </c>
      <c r="AH766" s="40" t="s">
        <v>3923</v>
      </c>
    </row>
    <row r="767" spans="31:34">
      <c r="AE767" s="90" t="s">
        <v>4677</v>
      </c>
      <c r="AF767" s="40" t="s">
        <v>4678</v>
      </c>
      <c r="AG767" s="40" t="str">
        <f t="shared" si="80"/>
        <v>A622125</v>
      </c>
      <c r="AH767" s="40" t="s">
        <v>3923</v>
      </c>
    </row>
    <row r="768" spans="31:34">
      <c r="AE768" s="90" t="s">
        <v>4679</v>
      </c>
      <c r="AF768" s="40" t="s">
        <v>4680</v>
      </c>
      <c r="AG768" s="40" t="str">
        <f t="shared" si="80"/>
        <v>A622125</v>
      </c>
      <c r="AH768" s="40" t="s">
        <v>3923</v>
      </c>
    </row>
    <row r="769" spans="31:34">
      <c r="AE769" s="90" t="s">
        <v>4681</v>
      </c>
      <c r="AF769" s="40" t="s">
        <v>4682</v>
      </c>
      <c r="AG769" s="40" t="str">
        <f t="shared" si="80"/>
        <v>A622125</v>
      </c>
      <c r="AH769" s="40" t="s">
        <v>3923</v>
      </c>
    </row>
    <row r="770" spans="31:34">
      <c r="AE770" s="90" t="s">
        <v>4683</v>
      </c>
      <c r="AF770" s="40" t="s">
        <v>4684</v>
      </c>
      <c r="AG770" s="40" t="str">
        <f t="shared" si="80"/>
        <v>A622125</v>
      </c>
      <c r="AH770" s="40" t="s">
        <v>3923</v>
      </c>
    </row>
    <row r="771" spans="31:34">
      <c r="AE771" s="90" t="s">
        <v>4685</v>
      </c>
      <c r="AF771" s="40" t="s">
        <v>4686</v>
      </c>
      <c r="AG771" s="40" t="str">
        <f t="shared" si="80"/>
        <v>A622125</v>
      </c>
      <c r="AH771" s="40" t="s">
        <v>3923</v>
      </c>
    </row>
    <row r="772" spans="31:34">
      <c r="AE772" s="90" t="s">
        <v>4687</v>
      </c>
      <c r="AF772" s="40" t="s">
        <v>4688</v>
      </c>
      <c r="AG772" s="40" t="str">
        <f t="shared" si="80"/>
        <v>A622125</v>
      </c>
      <c r="AH772" s="40" t="s">
        <v>3923</v>
      </c>
    </row>
    <row r="773" spans="31:34">
      <c r="AE773" s="90" t="s">
        <v>4689</v>
      </c>
      <c r="AF773" s="40" t="s">
        <v>4690</v>
      </c>
      <c r="AG773" s="40" t="str">
        <f t="shared" si="80"/>
        <v>A622125</v>
      </c>
      <c r="AH773" s="40" t="s">
        <v>3923</v>
      </c>
    </row>
    <row r="774" spans="31:34">
      <c r="AE774" s="90" t="s">
        <v>4691</v>
      </c>
      <c r="AF774" s="40" t="s">
        <v>4692</v>
      </c>
      <c r="AG774" s="40" t="str">
        <f t="shared" si="80"/>
        <v>A622125</v>
      </c>
      <c r="AH774" s="40" t="s">
        <v>3923</v>
      </c>
    </row>
    <row r="775" spans="31:34">
      <c r="AE775" s="90" t="s">
        <v>4693</v>
      </c>
      <c r="AF775" s="40" t="s">
        <v>4694</v>
      </c>
      <c r="AG775" s="40" t="str">
        <f t="shared" si="80"/>
        <v>A622125</v>
      </c>
      <c r="AH775" s="40" t="s">
        <v>3923</v>
      </c>
    </row>
    <row r="776" spans="31:34">
      <c r="AE776" s="90" t="s">
        <v>4695</v>
      </c>
      <c r="AF776" s="40" t="s">
        <v>4696</v>
      </c>
      <c r="AG776" s="40" t="str">
        <f t="shared" ref="AG776:AG828" si="81">LEFT(AE776,7)</f>
        <v>A622125</v>
      </c>
      <c r="AH776" s="40" t="s">
        <v>3923</v>
      </c>
    </row>
    <row r="777" spans="31:34">
      <c r="AE777" s="90" t="s">
        <v>4697</v>
      </c>
      <c r="AF777" s="40" t="s">
        <v>4698</v>
      </c>
      <c r="AG777" s="40" t="str">
        <f t="shared" si="81"/>
        <v>A622125</v>
      </c>
      <c r="AH777" s="40" t="s">
        <v>3923</v>
      </c>
    </row>
    <row r="778" spans="31:34">
      <c r="AE778" s="90" t="s">
        <v>4699</v>
      </c>
      <c r="AF778" s="40" t="s">
        <v>4700</v>
      </c>
      <c r="AG778" s="40" t="str">
        <f t="shared" si="81"/>
        <v>A622125</v>
      </c>
      <c r="AH778" s="40" t="s">
        <v>3923</v>
      </c>
    </row>
    <row r="779" spans="31:34">
      <c r="AE779" s="90" t="s">
        <v>4701</v>
      </c>
      <c r="AF779" s="40" t="s">
        <v>4702</v>
      </c>
      <c r="AG779" s="40" t="str">
        <f t="shared" si="81"/>
        <v>A622125</v>
      </c>
      <c r="AH779" s="40" t="s">
        <v>3923</v>
      </c>
    </row>
    <row r="780" spans="31:34">
      <c r="AE780" s="90" t="s">
        <v>4703</v>
      </c>
      <c r="AF780" s="40" t="s">
        <v>4704</v>
      </c>
      <c r="AG780" s="40" t="str">
        <f t="shared" si="81"/>
        <v>A622125</v>
      </c>
      <c r="AH780" s="40" t="s">
        <v>3923</v>
      </c>
    </row>
    <row r="781" spans="31:34">
      <c r="AE781" s="90" t="s">
        <v>4705</v>
      </c>
      <c r="AF781" s="40" t="s">
        <v>4706</v>
      </c>
      <c r="AG781" s="40" t="str">
        <f t="shared" si="81"/>
        <v>A622125</v>
      </c>
      <c r="AH781" s="40" t="s">
        <v>3923</v>
      </c>
    </row>
    <row r="782" spans="31:34">
      <c r="AE782" s="90" t="s">
        <v>4707</v>
      </c>
      <c r="AF782" s="40" t="s">
        <v>4708</v>
      </c>
      <c r="AG782" s="40" t="str">
        <f t="shared" si="81"/>
        <v>A622125</v>
      </c>
      <c r="AH782" s="40" t="s">
        <v>3923</v>
      </c>
    </row>
    <row r="783" spans="31:34">
      <c r="AE783" s="90" t="s">
        <v>4709</v>
      </c>
      <c r="AF783" s="40" t="s">
        <v>4710</v>
      </c>
      <c r="AG783" s="40" t="str">
        <f t="shared" si="81"/>
        <v>A622125</v>
      </c>
      <c r="AH783" s="40" t="s">
        <v>3923</v>
      </c>
    </row>
    <row r="784" spans="31:34">
      <c r="AE784" s="90" t="s">
        <v>4711</v>
      </c>
      <c r="AF784" s="40" t="s">
        <v>4712</v>
      </c>
      <c r="AG784" s="40" t="str">
        <f t="shared" si="81"/>
        <v>A622125</v>
      </c>
      <c r="AH784" s="40" t="s">
        <v>3923</v>
      </c>
    </row>
    <row r="785" spans="31:34">
      <c r="AE785" s="90" t="s">
        <v>4713</v>
      </c>
      <c r="AF785" s="40" t="s">
        <v>4714</v>
      </c>
      <c r="AG785" s="40" t="str">
        <f t="shared" si="81"/>
        <v>A622125</v>
      </c>
      <c r="AH785" s="40" t="s">
        <v>3923</v>
      </c>
    </row>
    <row r="786" spans="31:34">
      <c r="AE786" s="90" t="s">
        <v>4715</v>
      </c>
      <c r="AF786" s="40" t="s">
        <v>4716</v>
      </c>
      <c r="AG786" s="40" t="str">
        <f t="shared" si="81"/>
        <v>A622125</v>
      </c>
      <c r="AH786" s="40" t="s">
        <v>3923</v>
      </c>
    </row>
    <row r="787" spans="31:34">
      <c r="AE787" s="90" t="s">
        <v>4717</v>
      </c>
      <c r="AF787" s="40" t="s">
        <v>4718</v>
      </c>
      <c r="AG787" s="40" t="str">
        <f t="shared" si="81"/>
        <v>A622125</v>
      </c>
      <c r="AH787" s="40" t="s">
        <v>3923</v>
      </c>
    </row>
    <row r="788" spans="31:34">
      <c r="AE788" s="90" t="s">
        <v>4719</v>
      </c>
      <c r="AF788" s="40" t="s">
        <v>4720</v>
      </c>
      <c r="AG788" s="40" t="str">
        <f t="shared" si="81"/>
        <v>A622125</v>
      </c>
      <c r="AH788" s="40" t="s">
        <v>3923</v>
      </c>
    </row>
    <row r="789" spans="31:34">
      <c r="AE789" s="90" t="s">
        <v>760</v>
      </c>
      <c r="AF789" s="40" t="s">
        <v>249</v>
      </c>
      <c r="AG789" s="40" t="str">
        <f t="shared" si="81"/>
        <v>K622128</v>
      </c>
      <c r="AH789" s="40" t="s">
        <v>3923</v>
      </c>
    </row>
    <row r="790" spans="31:34">
      <c r="AE790" s="90" t="s">
        <v>761</v>
      </c>
      <c r="AF790" s="40" t="s">
        <v>250</v>
      </c>
      <c r="AG790" s="40" t="str">
        <f t="shared" si="81"/>
        <v>K622128</v>
      </c>
      <c r="AH790" s="40" t="s">
        <v>3923</v>
      </c>
    </row>
    <row r="791" spans="31:34">
      <c r="AE791" s="90" t="s">
        <v>762</v>
      </c>
      <c r="AF791" s="40" t="s">
        <v>763</v>
      </c>
      <c r="AG791" s="40" t="str">
        <f t="shared" si="81"/>
        <v>K622128</v>
      </c>
      <c r="AH791" s="40" t="s">
        <v>3923</v>
      </c>
    </row>
    <row r="792" spans="31:34">
      <c r="AE792" s="90" t="s">
        <v>1175</v>
      </c>
      <c r="AF792" s="40" t="s">
        <v>1176</v>
      </c>
      <c r="AG792" s="40" t="str">
        <f t="shared" si="81"/>
        <v>K622128</v>
      </c>
      <c r="AH792" s="40" t="s">
        <v>3923</v>
      </c>
    </row>
    <row r="793" spans="31:34">
      <c r="AE793" s="90" t="s">
        <v>1177</v>
      </c>
      <c r="AF793" s="40" t="s">
        <v>966</v>
      </c>
      <c r="AG793" s="40" t="str">
        <f t="shared" si="81"/>
        <v>K622128</v>
      </c>
      <c r="AH793" s="40" t="s">
        <v>3923</v>
      </c>
    </row>
    <row r="794" spans="31:34">
      <c r="AE794" s="90" t="s">
        <v>2018</v>
      </c>
      <c r="AF794" s="40" t="s">
        <v>1977</v>
      </c>
      <c r="AG794" s="40" t="str">
        <f t="shared" si="81"/>
        <v>K622128</v>
      </c>
      <c r="AH794" s="40" t="s">
        <v>3923</v>
      </c>
    </row>
    <row r="795" spans="31:34">
      <c r="AE795" s="90" t="s">
        <v>2270</v>
      </c>
      <c r="AF795" s="40" t="s">
        <v>972</v>
      </c>
      <c r="AG795" s="40" t="str">
        <f t="shared" si="81"/>
        <v>K622128</v>
      </c>
      <c r="AH795" s="40" t="s">
        <v>3923</v>
      </c>
    </row>
    <row r="796" spans="31:34">
      <c r="AE796" s="90" t="s">
        <v>2271</v>
      </c>
      <c r="AF796" s="40" t="s">
        <v>2272</v>
      </c>
      <c r="AG796" s="40" t="str">
        <f t="shared" si="81"/>
        <v>K628080</v>
      </c>
      <c r="AH796" s="40" t="s">
        <v>3925</v>
      </c>
    </row>
    <row r="797" spans="31:34">
      <c r="AE797" s="90" t="s">
        <v>977</v>
      </c>
      <c r="AF797" s="40" t="s">
        <v>978</v>
      </c>
      <c r="AG797" s="40" t="str">
        <f t="shared" si="81"/>
        <v>K628081</v>
      </c>
      <c r="AH797" s="40" t="s">
        <v>3925</v>
      </c>
    </row>
    <row r="798" spans="31:34">
      <c r="AE798" s="90" t="s">
        <v>979</v>
      </c>
      <c r="AF798" s="40" t="s">
        <v>980</v>
      </c>
      <c r="AG798" s="40" t="str">
        <f t="shared" si="81"/>
        <v>K628081</v>
      </c>
      <c r="AH798" s="40" t="s">
        <v>3925</v>
      </c>
    </row>
    <row r="799" spans="31:34">
      <c r="AE799" s="90" t="s">
        <v>2273</v>
      </c>
      <c r="AF799" s="40" t="s">
        <v>2272</v>
      </c>
      <c r="AG799" s="40" t="str">
        <f t="shared" si="81"/>
        <v>K628081</v>
      </c>
      <c r="AH799" s="40" t="s">
        <v>3925</v>
      </c>
    </row>
    <row r="800" spans="31:34">
      <c r="AE800" s="90" t="s">
        <v>4721</v>
      </c>
      <c r="AF800" s="40" t="s">
        <v>4722</v>
      </c>
      <c r="AG800" s="40" t="str">
        <f t="shared" si="81"/>
        <v>K628081</v>
      </c>
      <c r="AH800" s="40" t="s">
        <v>3925</v>
      </c>
    </row>
    <row r="801" spans="31:34">
      <c r="AE801" s="90" t="s">
        <v>4723</v>
      </c>
      <c r="AF801" s="40" t="s">
        <v>4724</v>
      </c>
      <c r="AG801" s="40" t="str">
        <f t="shared" si="81"/>
        <v>K628081</v>
      </c>
      <c r="AH801" s="40" t="s">
        <v>3925</v>
      </c>
    </row>
    <row r="802" spans="31:34">
      <c r="AE802" s="90" t="s">
        <v>981</v>
      </c>
      <c r="AF802" s="40" t="s">
        <v>982</v>
      </c>
      <c r="AG802" s="40" t="str">
        <f t="shared" si="81"/>
        <v>K628087</v>
      </c>
      <c r="AH802" s="40" t="s">
        <v>3943</v>
      </c>
    </row>
    <row r="803" spans="31:34">
      <c r="AE803" s="90" t="s">
        <v>983</v>
      </c>
      <c r="AF803" s="40" t="s">
        <v>984</v>
      </c>
      <c r="AG803" s="40" t="str">
        <f t="shared" si="81"/>
        <v>K628087</v>
      </c>
      <c r="AH803" s="40" t="s">
        <v>3943</v>
      </c>
    </row>
    <row r="804" spans="31:34">
      <c r="AE804" s="90" t="s">
        <v>4725</v>
      </c>
      <c r="AF804" s="40" t="s">
        <v>4085</v>
      </c>
      <c r="AG804" s="40" t="str">
        <f t="shared" si="81"/>
        <v>A579073</v>
      </c>
      <c r="AH804" s="40" t="s">
        <v>3925</v>
      </c>
    </row>
    <row r="805" spans="31:34">
      <c r="AE805" s="90" t="s">
        <v>4726</v>
      </c>
      <c r="AF805" s="40" t="s">
        <v>4727</v>
      </c>
      <c r="AG805" s="40" t="str">
        <f t="shared" si="81"/>
        <v>A580072</v>
      </c>
      <c r="AH805" s="40" t="s">
        <v>3925</v>
      </c>
    </row>
    <row r="806" spans="31:34">
      <c r="AE806" s="90" t="s">
        <v>4728</v>
      </c>
      <c r="AF806" s="40" t="s">
        <v>4729</v>
      </c>
      <c r="AG806" s="40" t="str">
        <f t="shared" si="81"/>
        <v>K767054</v>
      </c>
      <c r="AH806" s="40" t="s">
        <v>3925</v>
      </c>
    </row>
    <row r="807" spans="31:34">
      <c r="AE807" s="90" t="s">
        <v>4730</v>
      </c>
      <c r="AF807" s="40" t="s">
        <v>4731</v>
      </c>
      <c r="AG807" s="40" t="str">
        <f t="shared" si="81"/>
        <v>A867021</v>
      </c>
      <c r="AH807" s="40" t="s">
        <v>3929</v>
      </c>
    </row>
    <row r="808" spans="31:34">
      <c r="AE808" s="90" t="s">
        <v>4732</v>
      </c>
      <c r="AF808" s="40" t="s">
        <v>4733</v>
      </c>
      <c r="AG808" s="40" t="str">
        <f t="shared" si="81"/>
        <v>A867021</v>
      </c>
      <c r="AH808" s="40" t="s">
        <v>3929</v>
      </c>
    </row>
    <row r="809" spans="31:34">
      <c r="AE809" s="90" t="s">
        <v>4734</v>
      </c>
      <c r="AF809" s="40" t="s">
        <v>4735</v>
      </c>
      <c r="AG809" s="40" t="str">
        <f t="shared" si="81"/>
        <v>A867021</v>
      </c>
      <c r="AH809" s="40" t="s">
        <v>3929</v>
      </c>
    </row>
    <row r="810" spans="31:34">
      <c r="AE810" s="90" t="s">
        <v>4736</v>
      </c>
      <c r="AF810" s="40" t="s">
        <v>4737</v>
      </c>
      <c r="AG810" s="40" t="str">
        <f t="shared" si="81"/>
        <v>K867020</v>
      </c>
      <c r="AH810" s="40" t="s">
        <v>3929</v>
      </c>
    </row>
    <row r="811" spans="31:34">
      <c r="AE811" s="90" t="s">
        <v>4738</v>
      </c>
      <c r="AF811" s="40" t="s">
        <v>4739</v>
      </c>
      <c r="AG811" s="40" t="str">
        <f t="shared" si="81"/>
        <v>K814011</v>
      </c>
      <c r="AH811" s="40" t="s">
        <v>3925</v>
      </c>
    </row>
    <row r="812" spans="31:34">
      <c r="AE812" s="90" t="s">
        <v>4740</v>
      </c>
      <c r="AF812" s="40" t="s">
        <v>4741</v>
      </c>
      <c r="AG812" s="40" t="str">
        <f t="shared" si="81"/>
        <v>K814013</v>
      </c>
      <c r="AH812" s="40" t="s">
        <v>3925</v>
      </c>
    </row>
    <row r="813" spans="31:34">
      <c r="AE813" s="90" t="s">
        <v>4742</v>
      </c>
      <c r="AF813" s="40" t="s">
        <v>4743</v>
      </c>
      <c r="AG813" s="40" t="str">
        <f t="shared" si="81"/>
        <v>A848051</v>
      </c>
      <c r="AH813" s="40" t="s">
        <v>3925</v>
      </c>
    </row>
    <row r="814" spans="31:34">
      <c r="AE814" s="90" t="s">
        <v>4744</v>
      </c>
      <c r="AF814" s="40" t="s">
        <v>4745</v>
      </c>
      <c r="AG814" s="40" t="str">
        <f t="shared" si="81"/>
        <v>A848051</v>
      </c>
      <c r="AH814" s="40" t="s">
        <v>3925</v>
      </c>
    </row>
    <row r="815" spans="31:34">
      <c r="AE815" s="90" t="s">
        <v>4746</v>
      </c>
      <c r="AF815" s="40" t="s">
        <v>4747</v>
      </c>
      <c r="AG815" s="40" t="str">
        <f t="shared" si="81"/>
        <v>A848051</v>
      </c>
      <c r="AH815" s="40" t="s">
        <v>3925</v>
      </c>
    </row>
    <row r="816" spans="31:34">
      <c r="AE816" s="90" t="s">
        <v>4748</v>
      </c>
      <c r="AF816" s="40" t="s">
        <v>4749</v>
      </c>
      <c r="AG816" s="40" t="str">
        <f t="shared" si="81"/>
        <v>A848051</v>
      </c>
      <c r="AH816" s="40" t="s">
        <v>3925</v>
      </c>
    </row>
    <row r="817" spans="31:34">
      <c r="AE817" s="90" t="s">
        <v>4750</v>
      </c>
      <c r="AF817" s="40" t="s">
        <v>4751</v>
      </c>
      <c r="AG817" s="40" t="str">
        <f t="shared" si="81"/>
        <v>A848051</v>
      </c>
      <c r="AH817" s="40" t="s">
        <v>3925</v>
      </c>
    </row>
    <row r="818" spans="31:34">
      <c r="AE818" s="90" t="s">
        <v>4752</v>
      </c>
      <c r="AF818" s="40" t="s">
        <v>4753</v>
      </c>
      <c r="AG818" s="40" t="str">
        <f t="shared" si="81"/>
        <v>A848051</v>
      </c>
      <c r="AH818" s="40" t="s">
        <v>3925</v>
      </c>
    </row>
    <row r="819" spans="31:34">
      <c r="AE819" s="90" t="s">
        <v>4754</v>
      </c>
      <c r="AF819" s="40" t="s">
        <v>4755</v>
      </c>
      <c r="AG819" s="40" t="str">
        <f t="shared" si="81"/>
        <v>A848051</v>
      </c>
      <c r="AH819" s="40" t="s">
        <v>3925</v>
      </c>
    </row>
    <row r="820" spans="31:34">
      <c r="AE820" s="90" t="s">
        <v>985</v>
      </c>
      <c r="AF820" s="40" t="s">
        <v>986</v>
      </c>
      <c r="AG820" s="40" t="str">
        <f t="shared" si="81"/>
        <v>K848038</v>
      </c>
      <c r="AH820" s="40" t="s">
        <v>3941</v>
      </c>
    </row>
    <row r="821" spans="31:34">
      <c r="AE821" s="90" t="s">
        <v>987</v>
      </c>
      <c r="AF821" s="40" t="s">
        <v>988</v>
      </c>
      <c r="AG821" s="40" t="str">
        <f t="shared" si="81"/>
        <v>K848038</v>
      </c>
      <c r="AH821" s="40" t="s">
        <v>3941</v>
      </c>
    </row>
    <row r="822" spans="31:34">
      <c r="AE822" s="90" t="s">
        <v>989</v>
      </c>
      <c r="AF822" s="40" t="s">
        <v>990</v>
      </c>
      <c r="AG822" s="40" t="str">
        <f t="shared" si="81"/>
        <v>K848038</v>
      </c>
      <c r="AH822" s="40" t="s">
        <v>3941</v>
      </c>
    </row>
    <row r="823" spans="31:34">
      <c r="AE823" s="90" t="s">
        <v>991</v>
      </c>
      <c r="AF823" s="40" t="s">
        <v>992</v>
      </c>
      <c r="AG823" s="40" t="str">
        <f t="shared" si="81"/>
        <v>K848038</v>
      </c>
      <c r="AH823" s="40" t="s">
        <v>3941</v>
      </c>
    </row>
    <row r="824" spans="31:34">
      <c r="AE824" s="90" t="s">
        <v>993</v>
      </c>
      <c r="AF824" s="40" t="s">
        <v>994</v>
      </c>
      <c r="AG824" s="40" t="str">
        <f t="shared" si="81"/>
        <v>K848038</v>
      </c>
      <c r="AH824" s="40" t="s">
        <v>3941</v>
      </c>
    </row>
    <row r="825" spans="31:34">
      <c r="AE825" s="90" t="s">
        <v>4756</v>
      </c>
      <c r="AF825" s="40" t="s">
        <v>4757</v>
      </c>
      <c r="AG825" s="40" t="str">
        <f t="shared" si="81"/>
        <v>K848050</v>
      </c>
      <c r="AH825" s="40" t="s">
        <v>3941</v>
      </c>
    </row>
    <row r="826" spans="31:34">
      <c r="AE826" s="90" t="s">
        <v>4758</v>
      </c>
      <c r="AF826" s="40" t="s">
        <v>4759</v>
      </c>
      <c r="AG826" s="40" t="str">
        <f t="shared" si="81"/>
        <v>T848027</v>
      </c>
      <c r="AH826" s="40" t="s">
        <v>3941</v>
      </c>
    </row>
    <row r="827" spans="31:34">
      <c r="AE827" s="90" t="s">
        <v>2277</v>
      </c>
      <c r="AF827" s="40" t="s">
        <v>959</v>
      </c>
      <c r="AG827" s="40" t="str">
        <f t="shared" si="81"/>
        <v>K733069</v>
      </c>
      <c r="AH827" s="40" t="s">
        <v>3923</v>
      </c>
    </row>
    <row r="828" spans="31:34">
      <c r="AE828" s="90" t="s">
        <v>2278</v>
      </c>
      <c r="AF828" s="40" t="s">
        <v>960</v>
      </c>
      <c r="AG828" s="40" t="str">
        <f t="shared" si="81"/>
        <v>K733069</v>
      </c>
      <c r="AH828" s="40" t="s">
        <v>3923</v>
      </c>
    </row>
  </sheetData>
  <sheetProtection algorithmName="SHA-512" hashValue="3ng9an22S5buSJhLOgHVhs+0ysy03zUGkPwESJOq80OFCxfKG8ajcYD8862OF/MeoHCPbZjJq9fKe269xHEK1A==" saltValue="QsDjJFjmS+w0+BW8W76DUw==" spinCount="100000" sheet="1" selectLockedCells="1"/>
  <autoFilter ref="A2:J2"/>
  <sortState ref="AE7:AF239">
    <sortCondition ref="AE7"/>
  </sortState>
  <dataConsolidate/>
  <mergeCells count="1">
    <mergeCell ref="A1:B1"/>
  </mergeCells>
  <dataValidations count="4">
    <dataValidation type="list" allowBlank="1" showInputMessage="1" showErrorMessage="1" errorTitle="GREŠKA" error="Za unos odaberite vrijednost iz padajućeg izbornika!" prompt="Molimo odaberite vrijednost iz padajućeg izbornika!" sqref="C3:C501">
      <formula1>$Y$5:$Y$129</formula1>
    </dataValidation>
    <dataValidation type="whole" allowBlank="1" showInputMessage="1" showErrorMessage="1" errorTitle="GREŠKA" error="U ovo polje je dozvoljen unos samo brojčanih vrijednosti (bez decimala!)" sqref="H3:J501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A3:A501">
      <formula1>$V$6:$V$23</formula1>
    </dataValidation>
    <dataValidation type="list" allowBlank="1" showInputMessage="1" showErrorMessage="1" errorTitle="GREŠKA" error="U ovo polje je dozvoljen unos samo brojčanih vrijednosti (bez decimala!)" prompt="Molimo odaberite vrijednost iz padajućeg izbornika!" sqref="E3:E501">
      <formula1>$AE$6:$AE$828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IF(OR(C3=3691,C3=3692,C3=3693,C3=3694),'KORISNICI DP'!$D$4:$D$614,$M$1)</xm:f>
          </x14:formula1>
          <xm:sqref>P3:P501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8"/>
  <sheetViews>
    <sheetView showGridLines="0" zoomScale="90" zoomScaleNormal="90" workbookViewId="0">
      <selection activeCell="J5" sqref="J5"/>
    </sheetView>
  </sheetViews>
  <sheetFormatPr defaultColWidth="0" defaultRowHeight="12.75"/>
  <cols>
    <col min="1" max="1" width="7.140625" style="1" customWidth="1"/>
    <col min="2" max="2" width="4.85546875" style="1" customWidth="1"/>
    <col min="3" max="3" width="43.140625" style="1" customWidth="1"/>
    <col min="4" max="4" width="14.85546875" style="1" customWidth="1"/>
    <col min="5" max="8" width="13.85546875" style="1" customWidth="1"/>
    <col min="9" max="9" width="13.85546875" style="11" customWidth="1"/>
    <col min="10" max="23" width="13.85546875" style="1" customWidth="1"/>
    <col min="24" max="24" width="7.85546875" style="1" hidden="1" customWidth="1"/>
    <col min="25" max="29" width="0" style="1" hidden="1" customWidth="1"/>
    <col min="30" max="16384" width="11.42578125" style="1" hidden="1"/>
  </cols>
  <sheetData>
    <row r="1" spans="1:29" ht="15.6" customHeight="1"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</row>
    <row r="2" spans="1:29" ht="21" customHeight="1">
      <c r="B2" s="391" t="s">
        <v>4035</v>
      </c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</row>
    <row r="3" spans="1:29" s="19" customFormat="1" ht="15">
      <c r="B3" s="18"/>
      <c r="C3" s="18"/>
      <c r="D3" s="18"/>
      <c r="G3" s="356"/>
      <c r="I3" s="356"/>
      <c r="S3" s="20"/>
      <c r="W3" s="210" t="s">
        <v>4039</v>
      </c>
    </row>
    <row r="4" spans="1:29" s="19" customFormat="1" ht="89.25">
      <c r="A4" s="234" t="s">
        <v>1267</v>
      </c>
      <c r="B4" s="21" t="s">
        <v>232</v>
      </c>
      <c r="C4" s="21" t="s">
        <v>233</v>
      </c>
      <c r="D4" s="135" t="s">
        <v>234</v>
      </c>
      <c r="E4" s="102" t="s">
        <v>252</v>
      </c>
      <c r="F4" s="102" t="s">
        <v>243</v>
      </c>
      <c r="G4" s="103" t="s">
        <v>16</v>
      </c>
      <c r="H4" s="103" t="s">
        <v>1018</v>
      </c>
      <c r="I4" s="103" t="s">
        <v>17</v>
      </c>
      <c r="J4" s="103" t="s">
        <v>235</v>
      </c>
      <c r="K4" s="103" t="s">
        <v>236</v>
      </c>
      <c r="L4" s="103" t="s">
        <v>1019</v>
      </c>
      <c r="M4" s="103" t="s">
        <v>237</v>
      </c>
      <c r="N4" s="103" t="s">
        <v>238</v>
      </c>
      <c r="O4" s="103" t="s">
        <v>239</v>
      </c>
      <c r="P4" s="103" t="s">
        <v>1020</v>
      </c>
      <c r="Q4" s="103" t="s">
        <v>1021</v>
      </c>
      <c r="R4" s="103" t="s">
        <v>1265</v>
      </c>
      <c r="S4" s="22" t="s">
        <v>2019</v>
      </c>
      <c r="T4" s="103" t="s">
        <v>240</v>
      </c>
      <c r="U4" s="22" t="s">
        <v>241</v>
      </c>
      <c r="V4" s="22" t="s">
        <v>242</v>
      </c>
      <c r="W4" s="22" t="s">
        <v>995</v>
      </c>
    </row>
    <row r="5" spans="1:29" s="19" customFormat="1" ht="19.5" customHeight="1">
      <c r="A5" s="235">
        <v>2024</v>
      </c>
      <c r="B5" s="24"/>
      <c r="C5" s="25" t="s">
        <v>11</v>
      </c>
      <c r="D5" s="15">
        <f>SUM(E5:W5)</f>
        <v>1248330</v>
      </c>
      <c r="E5" s="335"/>
      <c r="F5" s="335"/>
      <c r="G5" s="336">
        <v>118460</v>
      </c>
      <c r="H5" s="335"/>
      <c r="I5" s="335">
        <v>1076050</v>
      </c>
      <c r="J5" s="335">
        <v>25200</v>
      </c>
      <c r="K5" s="335">
        <v>21220</v>
      </c>
      <c r="L5" s="335"/>
      <c r="M5" s="335"/>
      <c r="N5" s="335"/>
      <c r="O5" s="335"/>
      <c r="P5" s="335"/>
      <c r="Q5" s="335"/>
      <c r="R5" s="335"/>
      <c r="S5" s="335"/>
      <c r="T5" s="335"/>
      <c r="U5" s="335"/>
      <c r="V5" s="335">
        <v>7400</v>
      </c>
      <c r="W5" s="335"/>
      <c r="X5" s="23" t="str">
        <f>'OPĆI DIO'!$C$1</f>
        <v>2292 SVEUČILIŠTE J. J. STROSSMAYERA U OSIJEKU - PRAVNI FAKULTET</v>
      </c>
      <c r="Y5" s="23"/>
      <c r="Z5" s="23"/>
      <c r="AA5" s="23"/>
      <c r="AB5" s="23"/>
      <c r="AC5" s="23"/>
    </row>
    <row r="6" spans="1:29" s="19" customFormat="1">
      <c r="A6" s="235">
        <v>2024</v>
      </c>
      <c r="B6" s="35"/>
      <c r="C6" s="36" t="s">
        <v>4034</v>
      </c>
      <c r="D6" s="15">
        <f>SUM(E6:W6)</f>
        <v>4729250</v>
      </c>
      <c r="E6" s="6">
        <f>'A.2 PRIHODI I RASHODI IF'!E7</f>
        <v>3437658</v>
      </c>
      <c r="F6" s="6">
        <f>'A.2 PRIHODI I RASHODI IF'!E8</f>
        <v>0</v>
      </c>
      <c r="G6" s="6">
        <f>'A.2 PRIHODI I RASHODI IF'!E10</f>
        <v>58580</v>
      </c>
      <c r="H6" s="6">
        <f>'A.2 PRIHODI I RASHODI IF'!E12</f>
        <v>0</v>
      </c>
      <c r="I6" s="6">
        <f>'A.2 PRIHODI I RASHODI IF'!E13+'B.2 RAČUN FINANC IF'!E7</f>
        <v>1137766</v>
      </c>
      <c r="J6" s="6">
        <f>'A.2 PRIHODI I RASHODI IF'!E15</f>
        <v>0</v>
      </c>
      <c r="K6" s="6">
        <f>'A.2 PRIHODI I RASHODI IF'!E16</f>
        <v>95046</v>
      </c>
      <c r="L6" s="6">
        <f>'A.2 PRIHODI I RASHODI IF'!E17</f>
        <v>0</v>
      </c>
      <c r="M6" s="6">
        <f>'A.2 PRIHODI I RASHODI IF'!E18</f>
        <v>0</v>
      </c>
      <c r="N6" s="6">
        <f>'A.2 PRIHODI I RASHODI IF'!E19</f>
        <v>0</v>
      </c>
      <c r="O6" s="6">
        <f>'A.2 PRIHODI I RASHODI IF'!E20</f>
        <v>0</v>
      </c>
      <c r="P6" s="6">
        <f>'A.2 PRIHODI I RASHODI IF'!E21</f>
        <v>0</v>
      </c>
      <c r="Q6" s="6">
        <f>'A.2 PRIHODI I RASHODI IF'!E22</f>
        <v>0</v>
      </c>
      <c r="R6" s="359">
        <f>'A.2 PRIHODI I RASHODI IF'!E23</f>
        <v>0</v>
      </c>
      <c r="S6" s="6">
        <f>'A.2 PRIHODI I RASHODI IF'!E24</f>
        <v>0</v>
      </c>
      <c r="T6" s="6">
        <f>'A.2 PRIHODI I RASHODI IF'!E26</f>
        <v>0</v>
      </c>
      <c r="U6" s="6">
        <f>'A.2 PRIHODI I RASHODI IF'!E27</f>
        <v>0</v>
      </c>
      <c r="V6" s="6">
        <f>'A.2 PRIHODI I RASHODI IF'!E29</f>
        <v>200</v>
      </c>
      <c r="W6" s="6">
        <f>'B.2 RAČUN FINANC IF'!E10</f>
        <v>0</v>
      </c>
      <c r="X6" s="23" t="str">
        <f>'OPĆI DIO'!$C$1</f>
        <v>2292 SVEUČILIŠTE J. J. STROSSMAYERA U OSIJEKU - PRAVNI FAKULTET</v>
      </c>
    </row>
    <row r="7" spans="1:29" s="19" customFormat="1" ht="21.75" customHeight="1">
      <c r="A7" s="235">
        <v>2024</v>
      </c>
      <c r="B7" s="101"/>
      <c r="C7" s="25" t="s">
        <v>3965</v>
      </c>
      <c r="D7" s="15">
        <f t="shared" ref="D7:D9" si="0">SUM(E7:W7)</f>
        <v>-950906</v>
      </c>
      <c r="E7" s="337"/>
      <c r="F7" s="337"/>
      <c r="G7" s="337">
        <v>-146540</v>
      </c>
      <c r="H7" s="337"/>
      <c r="I7" s="337">
        <v>-782666</v>
      </c>
      <c r="J7" s="337">
        <v>-14100</v>
      </c>
      <c r="K7" s="337"/>
      <c r="L7" s="337"/>
      <c r="M7" s="337"/>
      <c r="N7" s="337"/>
      <c r="O7" s="337"/>
      <c r="P7" s="337"/>
      <c r="Q7" s="337"/>
      <c r="R7" s="337"/>
      <c r="S7" s="337"/>
      <c r="T7" s="337"/>
      <c r="U7" s="337"/>
      <c r="V7" s="337">
        <v>-7600</v>
      </c>
      <c r="W7" s="337"/>
      <c r="X7" s="23" t="str">
        <f>'OPĆI DIO'!$C$1</f>
        <v>2292 SVEUČILIŠTE J. J. STROSSMAYERA U OSIJEKU - PRAVNI FAKULTET</v>
      </c>
      <c r="Y7" s="23"/>
      <c r="Z7" s="23"/>
      <c r="AA7" s="23"/>
      <c r="AB7" s="23"/>
      <c r="AC7" s="23"/>
    </row>
    <row r="8" spans="1:29" s="19" customFormat="1">
      <c r="A8" s="235">
        <v>2024</v>
      </c>
      <c r="B8" s="35"/>
      <c r="C8" s="36" t="s">
        <v>4036</v>
      </c>
      <c r="D8" s="15">
        <f t="shared" si="0"/>
        <v>5026674</v>
      </c>
      <c r="E8" s="6">
        <f>+E5+E6+E7</f>
        <v>3437658</v>
      </c>
      <c r="F8" s="6">
        <f t="shared" ref="F8:W8" si="1">+F5+F6+F7</f>
        <v>0</v>
      </c>
      <c r="G8" s="6">
        <f t="shared" si="1"/>
        <v>30500</v>
      </c>
      <c r="H8" s="6">
        <f t="shared" si="1"/>
        <v>0</v>
      </c>
      <c r="I8" s="6">
        <f t="shared" si="1"/>
        <v>1431150</v>
      </c>
      <c r="J8" s="6">
        <f t="shared" si="1"/>
        <v>11100</v>
      </c>
      <c r="K8" s="6">
        <f t="shared" si="1"/>
        <v>116266</v>
      </c>
      <c r="L8" s="6">
        <f t="shared" si="1"/>
        <v>0</v>
      </c>
      <c r="M8" s="6">
        <f t="shared" si="1"/>
        <v>0</v>
      </c>
      <c r="N8" s="6">
        <f t="shared" si="1"/>
        <v>0</v>
      </c>
      <c r="O8" s="6">
        <f t="shared" si="1"/>
        <v>0</v>
      </c>
      <c r="P8" s="6">
        <f t="shared" si="1"/>
        <v>0</v>
      </c>
      <c r="Q8" s="6">
        <f t="shared" si="1"/>
        <v>0</v>
      </c>
      <c r="R8" s="359">
        <f t="shared" si="1"/>
        <v>0</v>
      </c>
      <c r="S8" s="6">
        <f t="shared" si="1"/>
        <v>0</v>
      </c>
      <c r="T8" s="6">
        <f t="shared" si="1"/>
        <v>0</v>
      </c>
      <c r="U8" s="6">
        <f t="shared" si="1"/>
        <v>0</v>
      </c>
      <c r="V8" s="6">
        <f t="shared" si="1"/>
        <v>0</v>
      </c>
      <c r="W8" s="6">
        <f t="shared" si="1"/>
        <v>0</v>
      </c>
      <c r="X8" s="23" t="str">
        <f>'OPĆI DIO'!$C$1</f>
        <v>2292 SVEUČILIŠTE J. J. STROSSMAYERA U OSIJEKU - PRAVNI FAKULTET</v>
      </c>
    </row>
    <row r="9" spans="1:29" s="19" customFormat="1">
      <c r="A9" s="235">
        <v>2024</v>
      </c>
      <c r="B9" s="33"/>
      <c r="C9" s="34" t="s">
        <v>4037</v>
      </c>
      <c r="D9" s="15">
        <f t="shared" si="0"/>
        <v>5026674</v>
      </c>
      <c r="E9" s="6">
        <f>'A.2 PRIHODI I RASHODI IF'!E32</f>
        <v>3437658</v>
      </c>
      <c r="F9" s="6">
        <f>'A.2 PRIHODI I RASHODI IF'!E33</f>
        <v>0</v>
      </c>
      <c r="G9" s="6">
        <f>'A.2 PRIHODI I RASHODI IF'!E35+'B.2 RAČUN FINANC IF'!E14</f>
        <v>30500</v>
      </c>
      <c r="H9" s="6">
        <f>'A.2 PRIHODI I RASHODI IF'!E37</f>
        <v>0</v>
      </c>
      <c r="I9" s="6">
        <f>'A.2 PRIHODI I RASHODI IF'!E38</f>
        <v>1431150</v>
      </c>
      <c r="J9" s="6">
        <f>'A.2 PRIHODI I RASHODI IF'!E40</f>
        <v>11100</v>
      </c>
      <c r="K9" s="6">
        <f>'A.2 PRIHODI I RASHODI IF'!E41</f>
        <v>116266</v>
      </c>
      <c r="L9" s="6">
        <f>'A.2 PRIHODI I RASHODI IF'!E42</f>
        <v>0</v>
      </c>
      <c r="M9" s="6">
        <f>'A.2 PRIHODI I RASHODI IF'!E43</f>
        <v>0</v>
      </c>
      <c r="N9" s="6">
        <f>'A.2 PRIHODI I RASHODI IF'!E44</f>
        <v>0</v>
      </c>
      <c r="O9" s="6">
        <f>'A.2 PRIHODI I RASHODI IF'!E45</f>
        <v>0</v>
      </c>
      <c r="P9" s="6">
        <f>'A.2 PRIHODI I RASHODI IF'!E46</f>
        <v>0</v>
      </c>
      <c r="Q9" s="6">
        <f>'A.2 PRIHODI I RASHODI IF'!E47</f>
        <v>0</v>
      </c>
      <c r="R9" s="359">
        <f>'A.2 PRIHODI I RASHODI IF'!E48</f>
        <v>0</v>
      </c>
      <c r="S9" s="6">
        <f>'A.2 PRIHODI I RASHODI IF'!E49</f>
        <v>0</v>
      </c>
      <c r="T9" s="6">
        <f>'A.2 PRIHODI I RASHODI IF'!E51</f>
        <v>0</v>
      </c>
      <c r="U9" s="6">
        <f>'A.2 PRIHODI I RASHODI IF'!E52</f>
        <v>0</v>
      </c>
      <c r="V9" s="6">
        <f>'A.2 PRIHODI I RASHODI IF'!E54</f>
        <v>0</v>
      </c>
      <c r="W9" s="6">
        <v>0</v>
      </c>
      <c r="X9" s="23" t="str">
        <f>'OPĆI DIO'!$C$1</f>
        <v>2292 SVEUČILIŠTE J. J. STROSSMAYERA U OSIJEKU - PRAVNI FAKULTET</v>
      </c>
      <c r="Y9" s="23"/>
      <c r="Z9" s="23"/>
      <c r="AA9" s="23"/>
      <c r="AB9" s="23"/>
      <c r="AC9" s="23"/>
    </row>
    <row r="10" spans="1:29" s="19" customFormat="1" ht="20.25" customHeight="1">
      <c r="A10" s="235">
        <v>2024</v>
      </c>
      <c r="B10" s="207"/>
      <c r="C10" s="207" t="s">
        <v>4051</v>
      </c>
      <c r="D10" s="37">
        <f>SUM(E10:W10)</f>
        <v>0</v>
      </c>
      <c r="E10" s="37">
        <f>+E8-E9</f>
        <v>0</v>
      </c>
      <c r="F10" s="37">
        <f t="shared" ref="F10:W10" si="2">+F8-F9</f>
        <v>0</v>
      </c>
      <c r="G10" s="37">
        <f>+G8-G9</f>
        <v>0</v>
      </c>
      <c r="H10" s="37">
        <f t="shared" si="2"/>
        <v>0</v>
      </c>
      <c r="I10" s="37">
        <f t="shared" si="2"/>
        <v>0</v>
      </c>
      <c r="J10" s="37">
        <f>+J8-J9</f>
        <v>0</v>
      </c>
      <c r="K10" s="37">
        <f t="shared" si="2"/>
        <v>0</v>
      </c>
      <c r="L10" s="37">
        <f t="shared" si="2"/>
        <v>0</v>
      </c>
      <c r="M10" s="37">
        <f t="shared" si="2"/>
        <v>0</v>
      </c>
      <c r="N10" s="37">
        <f t="shared" si="2"/>
        <v>0</v>
      </c>
      <c r="O10" s="37">
        <f t="shared" si="2"/>
        <v>0</v>
      </c>
      <c r="P10" s="37">
        <f t="shared" si="2"/>
        <v>0</v>
      </c>
      <c r="Q10" s="37">
        <f t="shared" si="2"/>
        <v>0</v>
      </c>
      <c r="R10" s="37">
        <f t="shared" si="2"/>
        <v>0</v>
      </c>
      <c r="S10" s="37">
        <f t="shared" si="2"/>
        <v>0</v>
      </c>
      <c r="T10" s="37">
        <f t="shared" si="2"/>
        <v>0</v>
      </c>
      <c r="U10" s="37">
        <f t="shared" si="2"/>
        <v>0</v>
      </c>
      <c r="V10" s="37">
        <f t="shared" si="2"/>
        <v>0</v>
      </c>
      <c r="W10" s="37">
        <f t="shared" si="2"/>
        <v>0</v>
      </c>
      <c r="X10" s="23" t="str">
        <f>'OPĆI DIO'!$C$1</f>
        <v>2292 SVEUČILIŠTE J. J. STROSSMAYERA U OSIJEKU - PRAVNI FAKULTET</v>
      </c>
    </row>
    <row r="11" spans="1:29">
      <c r="B11" s="8"/>
      <c r="C11" s="8"/>
      <c r="D11" s="8"/>
      <c r="E11" s="8"/>
      <c r="F11" s="8"/>
      <c r="G11" s="8"/>
      <c r="H11" s="8"/>
      <c r="I11" s="26"/>
      <c r="J11" s="27"/>
      <c r="K11" s="27"/>
      <c r="L11" s="27"/>
      <c r="M11" s="27"/>
      <c r="N11" s="27"/>
      <c r="O11" s="27"/>
      <c r="P11" s="27"/>
      <c r="Q11" s="27"/>
      <c r="R11" s="27"/>
      <c r="S11" s="20"/>
      <c r="W11" s="20"/>
      <c r="X11" s="23" t="str">
        <f>'OPĆI DIO'!$C$1</f>
        <v>2292 SVEUČILIŠTE J. J. STROSSMAYERA U OSIJEKU - PRAVNI FAKULTET</v>
      </c>
    </row>
    <row r="12" spans="1:29" s="19" customFormat="1" ht="89.25">
      <c r="A12" s="234" t="s">
        <v>1267</v>
      </c>
      <c r="B12" s="21" t="s">
        <v>232</v>
      </c>
      <c r="C12" s="21" t="s">
        <v>233</v>
      </c>
      <c r="D12" s="135" t="s">
        <v>234</v>
      </c>
      <c r="E12" s="102" t="s">
        <v>252</v>
      </c>
      <c r="F12" s="102" t="s">
        <v>243</v>
      </c>
      <c r="G12" s="103" t="s">
        <v>16</v>
      </c>
      <c r="H12" s="103" t="s">
        <v>1018</v>
      </c>
      <c r="I12" s="103" t="s">
        <v>17</v>
      </c>
      <c r="J12" s="103" t="s">
        <v>235</v>
      </c>
      <c r="K12" s="103" t="s">
        <v>236</v>
      </c>
      <c r="L12" s="103" t="s">
        <v>1019</v>
      </c>
      <c r="M12" s="103" t="s">
        <v>237</v>
      </c>
      <c r="N12" s="103" t="s">
        <v>238</v>
      </c>
      <c r="O12" s="103" t="s">
        <v>239</v>
      </c>
      <c r="P12" s="103" t="s">
        <v>1020</v>
      </c>
      <c r="Q12" s="103" t="s">
        <v>1021</v>
      </c>
      <c r="R12" s="103" t="s">
        <v>1265</v>
      </c>
      <c r="S12" s="22" t="s">
        <v>2019</v>
      </c>
      <c r="T12" s="103" t="s">
        <v>240</v>
      </c>
      <c r="U12" s="22" t="s">
        <v>241</v>
      </c>
      <c r="V12" s="22" t="s">
        <v>242</v>
      </c>
      <c r="W12" s="22" t="s">
        <v>995</v>
      </c>
      <c r="X12" s="23" t="str">
        <f>'OPĆI DIO'!$C$1</f>
        <v>2292 SVEUČILIŠTE J. J. STROSSMAYERA U OSIJEKU - PRAVNI FAKULTET</v>
      </c>
    </row>
    <row r="13" spans="1:29" s="19" customFormat="1">
      <c r="A13" s="235">
        <v>2025</v>
      </c>
      <c r="B13" s="24"/>
      <c r="C13" s="25" t="s">
        <v>11</v>
      </c>
      <c r="D13" s="15">
        <f t="shared" ref="D13:D18" si="3">SUM(E13:W13)</f>
        <v>950906</v>
      </c>
      <c r="E13" s="84">
        <f t="shared" ref="E13:W13" si="4">-E7</f>
        <v>0</v>
      </c>
      <c r="F13" s="84">
        <f t="shared" si="4"/>
        <v>0</v>
      </c>
      <c r="G13" s="84">
        <f t="shared" si="4"/>
        <v>146540</v>
      </c>
      <c r="H13" s="84">
        <f t="shared" si="4"/>
        <v>0</v>
      </c>
      <c r="I13" s="84">
        <f t="shared" si="4"/>
        <v>782666</v>
      </c>
      <c r="J13" s="84">
        <f t="shared" si="4"/>
        <v>14100</v>
      </c>
      <c r="K13" s="84">
        <f t="shared" si="4"/>
        <v>0</v>
      </c>
      <c r="L13" s="84">
        <f t="shared" si="4"/>
        <v>0</v>
      </c>
      <c r="M13" s="84">
        <f t="shared" si="4"/>
        <v>0</v>
      </c>
      <c r="N13" s="84">
        <f t="shared" si="4"/>
        <v>0</v>
      </c>
      <c r="O13" s="84">
        <f t="shared" si="4"/>
        <v>0</v>
      </c>
      <c r="P13" s="84">
        <f t="shared" si="4"/>
        <v>0</v>
      </c>
      <c r="Q13" s="84">
        <f t="shared" si="4"/>
        <v>0</v>
      </c>
      <c r="R13" s="84">
        <f t="shared" si="4"/>
        <v>0</v>
      </c>
      <c r="S13" s="84">
        <f t="shared" si="4"/>
        <v>0</v>
      </c>
      <c r="T13" s="84">
        <f t="shared" si="4"/>
        <v>0</v>
      </c>
      <c r="U13" s="84">
        <f t="shared" si="4"/>
        <v>0</v>
      </c>
      <c r="V13" s="84">
        <f t="shared" si="4"/>
        <v>7600</v>
      </c>
      <c r="W13" s="84">
        <f t="shared" si="4"/>
        <v>0</v>
      </c>
      <c r="X13" s="23" t="str">
        <f>'OPĆI DIO'!$C$1</f>
        <v>2292 SVEUČILIŠTE J. J. STROSSMAYERA U OSIJEKU - PRAVNI FAKULTET</v>
      </c>
      <c r="Y13" s="23"/>
      <c r="Z13" s="23"/>
      <c r="AA13" s="23"/>
      <c r="AB13" s="23"/>
      <c r="AC13" s="23"/>
    </row>
    <row r="14" spans="1:29" s="19" customFormat="1">
      <c r="A14" s="235">
        <v>2025</v>
      </c>
      <c r="B14" s="35"/>
      <c r="C14" s="36" t="s">
        <v>4034</v>
      </c>
      <c r="D14" s="15">
        <f t="shared" si="3"/>
        <v>4685208</v>
      </c>
      <c r="E14" s="6">
        <f>'A.2 PRIHODI I RASHODI IF'!F7</f>
        <v>3447533</v>
      </c>
      <c r="F14" s="6">
        <f>'A.2 PRIHODI I RASHODI IF'!F8</f>
        <v>0</v>
      </c>
      <c r="G14" s="6">
        <f>'A.2 PRIHODI I RASHODI IF'!F10</f>
        <v>25690</v>
      </c>
      <c r="H14" s="6">
        <f>'A.2 PRIHODI I RASHODI IF'!F12</f>
        <v>0</v>
      </c>
      <c r="I14" s="6">
        <f>'A.2 PRIHODI I RASHODI IF'!F13+'B.2 RAČUN FINANC IF'!F7</f>
        <v>1190935</v>
      </c>
      <c r="J14" s="6">
        <f>'A.2 PRIHODI I RASHODI IF'!F15</f>
        <v>0</v>
      </c>
      <c r="K14" s="6">
        <f>'A.2 PRIHODI I RASHODI IF'!F16</f>
        <v>21000</v>
      </c>
      <c r="L14" s="6">
        <f>'A.2 PRIHODI I RASHODI IF'!F17</f>
        <v>0</v>
      </c>
      <c r="M14" s="6">
        <f>'A.2 PRIHODI I RASHODI IF'!F18</f>
        <v>0</v>
      </c>
      <c r="N14" s="6">
        <f>'A.2 PRIHODI I RASHODI IF'!F19</f>
        <v>0</v>
      </c>
      <c r="O14" s="6">
        <f>'A.2 PRIHODI I RASHODI IF'!F20</f>
        <v>0</v>
      </c>
      <c r="P14" s="6">
        <f>'A.2 PRIHODI I RASHODI IF'!F21</f>
        <v>0</v>
      </c>
      <c r="Q14" s="6">
        <f>'A.2 PRIHODI I RASHODI IF'!F22</f>
        <v>0</v>
      </c>
      <c r="R14" s="359">
        <f>'A.2 PRIHODI I RASHODI IF'!F23</f>
        <v>0</v>
      </c>
      <c r="S14" s="6">
        <f>'A.2 PRIHODI I RASHODI IF'!F24</f>
        <v>0</v>
      </c>
      <c r="T14" s="6">
        <f>'A.2 PRIHODI I RASHODI IF'!F26</f>
        <v>0</v>
      </c>
      <c r="U14" s="6">
        <f>'A.2 PRIHODI I RASHODI IF'!F27</f>
        <v>0</v>
      </c>
      <c r="V14" s="6">
        <f>'A.2 PRIHODI I RASHODI IF'!F29</f>
        <v>50</v>
      </c>
      <c r="W14" s="6">
        <f>'B.2 RAČUN FINANC IF'!F10</f>
        <v>0</v>
      </c>
      <c r="X14" s="23" t="str">
        <f>'OPĆI DIO'!$C$1</f>
        <v>2292 SVEUČILIŠTE J. J. STROSSMAYERA U OSIJEKU - PRAVNI FAKULTET</v>
      </c>
    </row>
    <row r="15" spans="1:29" s="19" customFormat="1">
      <c r="A15" s="235">
        <v>2025</v>
      </c>
      <c r="B15" s="24"/>
      <c r="C15" s="25" t="s">
        <v>3965</v>
      </c>
      <c r="D15" s="15">
        <f t="shared" si="3"/>
        <v>-720656</v>
      </c>
      <c r="E15" s="338"/>
      <c r="F15" s="338"/>
      <c r="G15" s="338">
        <v>-142330</v>
      </c>
      <c r="H15" s="338"/>
      <c r="I15" s="338">
        <v>-565651</v>
      </c>
      <c r="J15" s="338">
        <v>-5025</v>
      </c>
      <c r="K15" s="338"/>
      <c r="L15" s="338"/>
      <c r="M15" s="335"/>
      <c r="N15" s="338"/>
      <c r="O15" s="338"/>
      <c r="P15" s="338"/>
      <c r="Q15" s="338"/>
      <c r="R15" s="338"/>
      <c r="S15" s="338"/>
      <c r="T15" s="338"/>
      <c r="U15" s="338"/>
      <c r="V15" s="338">
        <v>-7650</v>
      </c>
      <c r="W15" s="338"/>
      <c r="X15" s="23" t="str">
        <f>'OPĆI DIO'!$C$1</f>
        <v>2292 SVEUČILIŠTE J. J. STROSSMAYERA U OSIJEKU - PRAVNI FAKULTET</v>
      </c>
      <c r="Y15" s="23"/>
      <c r="Z15" s="23"/>
      <c r="AA15" s="23"/>
      <c r="AB15" s="23"/>
      <c r="AC15" s="23"/>
    </row>
    <row r="16" spans="1:29" s="19" customFormat="1">
      <c r="A16" s="235">
        <v>2025</v>
      </c>
      <c r="B16" s="35"/>
      <c r="C16" s="36" t="s">
        <v>4036</v>
      </c>
      <c r="D16" s="15">
        <f t="shared" si="3"/>
        <v>4915458</v>
      </c>
      <c r="E16" s="6">
        <f>+E13+E14+E15</f>
        <v>3447533</v>
      </c>
      <c r="F16" s="6">
        <f t="shared" ref="F16:W16" si="5">+F13+F14+F15</f>
        <v>0</v>
      </c>
      <c r="G16" s="6">
        <f t="shared" si="5"/>
        <v>29900</v>
      </c>
      <c r="H16" s="6">
        <f t="shared" si="5"/>
        <v>0</v>
      </c>
      <c r="I16" s="6">
        <f t="shared" si="5"/>
        <v>1407950</v>
      </c>
      <c r="J16" s="6">
        <f t="shared" si="5"/>
        <v>9075</v>
      </c>
      <c r="K16" s="6">
        <f t="shared" si="5"/>
        <v>21000</v>
      </c>
      <c r="L16" s="6">
        <f t="shared" si="5"/>
        <v>0</v>
      </c>
      <c r="M16" s="6">
        <f t="shared" si="5"/>
        <v>0</v>
      </c>
      <c r="N16" s="6">
        <f t="shared" si="5"/>
        <v>0</v>
      </c>
      <c r="O16" s="6">
        <f t="shared" si="5"/>
        <v>0</v>
      </c>
      <c r="P16" s="6">
        <f t="shared" si="5"/>
        <v>0</v>
      </c>
      <c r="Q16" s="6">
        <f t="shared" si="5"/>
        <v>0</v>
      </c>
      <c r="R16" s="6">
        <f t="shared" si="5"/>
        <v>0</v>
      </c>
      <c r="S16" s="6">
        <f t="shared" si="5"/>
        <v>0</v>
      </c>
      <c r="T16" s="6">
        <f t="shared" si="5"/>
        <v>0</v>
      </c>
      <c r="U16" s="6">
        <f t="shared" si="5"/>
        <v>0</v>
      </c>
      <c r="V16" s="6">
        <f t="shared" si="5"/>
        <v>0</v>
      </c>
      <c r="W16" s="6">
        <f t="shared" si="5"/>
        <v>0</v>
      </c>
      <c r="X16" s="23" t="str">
        <f>'OPĆI DIO'!$C$1</f>
        <v>2292 SVEUČILIŠTE J. J. STROSSMAYERA U OSIJEKU - PRAVNI FAKULTET</v>
      </c>
    </row>
    <row r="17" spans="1:29" s="19" customFormat="1">
      <c r="A17" s="235">
        <v>2025</v>
      </c>
      <c r="B17" s="33"/>
      <c r="C17" s="34" t="s">
        <v>4037</v>
      </c>
      <c r="D17" s="15">
        <f t="shared" si="3"/>
        <v>4915458</v>
      </c>
      <c r="E17" s="6">
        <f>'A.2 PRIHODI I RASHODI IF'!F32</f>
        <v>3447533</v>
      </c>
      <c r="F17" s="6">
        <f>'A.2 PRIHODI I RASHODI IF'!F33</f>
        <v>0</v>
      </c>
      <c r="G17" s="6">
        <f>'A.2 PRIHODI I RASHODI IF'!F35+'B.2 RAČUN FINANC IF'!F14</f>
        <v>29900</v>
      </c>
      <c r="H17" s="6">
        <f>'A.2 PRIHODI I RASHODI IF'!F37</f>
        <v>0</v>
      </c>
      <c r="I17" s="6">
        <f>'A.2 PRIHODI I RASHODI IF'!F38</f>
        <v>1407950</v>
      </c>
      <c r="J17" s="6">
        <f>'A.2 PRIHODI I RASHODI IF'!F40</f>
        <v>9075</v>
      </c>
      <c r="K17" s="6">
        <f>'A.2 PRIHODI I RASHODI IF'!F41</f>
        <v>21000</v>
      </c>
      <c r="L17" s="6">
        <f>'A.2 PRIHODI I RASHODI IF'!F42</f>
        <v>0</v>
      </c>
      <c r="M17" s="6">
        <f>'A.2 PRIHODI I RASHODI IF'!F43</f>
        <v>0</v>
      </c>
      <c r="N17" s="6">
        <f>'A.2 PRIHODI I RASHODI IF'!F44</f>
        <v>0</v>
      </c>
      <c r="O17" s="6">
        <f>'A.2 PRIHODI I RASHODI IF'!F45</f>
        <v>0</v>
      </c>
      <c r="P17" s="6">
        <f>'A.2 PRIHODI I RASHODI IF'!F46</f>
        <v>0</v>
      </c>
      <c r="Q17" s="6">
        <f>'A.2 PRIHODI I RASHODI IF'!F47</f>
        <v>0</v>
      </c>
      <c r="R17" s="6">
        <f>'A.2 PRIHODI I RASHODI IF'!F48</f>
        <v>0</v>
      </c>
      <c r="S17" s="6">
        <f>'A.2 PRIHODI I RASHODI IF'!F49</f>
        <v>0</v>
      </c>
      <c r="T17" s="6">
        <f>'A.2 PRIHODI I RASHODI IF'!F51</f>
        <v>0</v>
      </c>
      <c r="U17" s="6">
        <f>'A.2 PRIHODI I RASHODI IF'!F52</f>
        <v>0</v>
      </c>
      <c r="V17" s="6">
        <f>'A.2 PRIHODI I RASHODI IF'!F54</f>
        <v>0</v>
      </c>
      <c r="W17" s="6">
        <v>0</v>
      </c>
      <c r="X17" s="23" t="str">
        <f>'OPĆI DIO'!$C$1</f>
        <v>2292 SVEUČILIŠTE J. J. STROSSMAYERA U OSIJEKU - PRAVNI FAKULTET</v>
      </c>
      <c r="Y17" s="23"/>
      <c r="Z17" s="23"/>
      <c r="AA17" s="23"/>
      <c r="AB17" s="23"/>
      <c r="AC17" s="23"/>
    </row>
    <row r="18" spans="1:29" s="19" customFormat="1" ht="20.25" customHeight="1">
      <c r="A18" s="235">
        <v>2025</v>
      </c>
      <c r="B18" s="207"/>
      <c r="C18" s="207" t="s">
        <v>4052</v>
      </c>
      <c r="D18" s="37">
        <f t="shared" si="3"/>
        <v>0</v>
      </c>
      <c r="E18" s="37">
        <f>+E16-E17</f>
        <v>0</v>
      </c>
      <c r="F18" s="37">
        <f t="shared" ref="F18:W18" si="6">+F16-F17</f>
        <v>0</v>
      </c>
      <c r="G18" s="37">
        <f t="shared" si="6"/>
        <v>0</v>
      </c>
      <c r="H18" s="37">
        <f t="shared" si="6"/>
        <v>0</v>
      </c>
      <c r="I18" s="37">
        <f t="shared" si="6"/>
        <v>0</v>
      </c>
      <c r="J18" s="37">
        <f t="shared" si="6"/>
        <v>0</v>
      </c>
      <c r="K18" s="37">
        <f t="shared" si="6"/>
        <v>0</v>
      </c>
      <c r="L18" s="37">
        <f t="shared" si="6"/>
        <v>0</v>
      </c>
      <c r="M18" s="37">
        <f t="shared" si="6"/>
        <v>0</v>
      </c>
      <c r="N18" s="37">
        <f t="shared" si="6"/>
        <v>0</v>
      </c>
      <c r="O18" s="37">
        <f t="shared" si="6"/>
        <v>0</v>
      </c>
      <c r="P18" s="37">
        <f t="shared" si="6"/>
        <v>0</v>
      </c>
      <c r="Q18" s="37">
        <f t="shared" si="6"/>
        <v>0</v>
      </c>
      <c r="R18" s="37">
        <f t="shared" si="6"/>
        <v>0</v>
      </c>
      <c r="S18" s="37">
        <f t="shared" si="6"/>
        <v>0</v>
      </c>
      <c r="T18" s="37">
        <f t="shared" si="6"/>
        <v>0</v>
      </c>
      <c r="U18" s="37">
        <f t="shared" si="6"/>
        <v>0</v>
      </c>
      <c r="V18" s="37">
        <f t="shared" si="6"/>
        <v>0</v>
      </c>
      <c r="W18" s="37">
        <f t="shared" si="6"/>
        <v>0</v>
      </c>
      <c r="X18" s="23" t="str">
        <f>'OPĆI DIO'!$C$1</f>
        <v>2292 SVEUČILIŠTE J. J. STROSSMAYERA U OSIJEKU - PRAVNI FAKULTET</v>
      </c>
    </row>
    <row r="19" spans="1:29">
      <c r="B19" s="8"/>
      <c r="C19" s="8"/>
      <c r="D19" s="8"/>
      <c r="E19" s="8"/>
      <c r="F19" s="8"/>
      <c r="G19" s="8"/>
      <c r="H19" s="8"/>
      <c r="I19" s="26"/>
      <c r="J19" s="27"/>
      <c r="K19" s="27"/>
      <c r="L19" s="27"/>
      <c r="M19" s="27"/>
      <c r="N19" s="27"/>
      <c r="O19" s="27"/>
      <c r="P19" s="27"/>
      <c r="Q19" s="27"/>
      <c r="R19" s="27"/>
      <c r="S19" s="20"/>
      <c r="W19" s="20"/>
      <c r="X19" s="23" t="str">
        <f>'OPĆI DIO'!$C$1</f>
        <v>2292 SVEUČILIŠTE J. J. STROSSMAYERA U OSIJEKU - PRAVNI FAKULTET</v>
      </c>
    </row>
    <row r="20" spans="1:29" s="19" customFormat="1" ht="89.25">
      <c r="A20" s="234" t="s">
        <v>1267</v>
      </c>
      <c r="B20" s="21" t="s">
        <v>232</v>
      </c>
      <c r="C20" s="21" t="s">
        <v>233</v>
      </c>
      <c r="D20" s="135" t="s">
        <v>234</v>
      </c>
      <c r="E20" s="130" t="s">
        <v>252</v>
      </c>
      <c r="F20" s="130" t="s">
        <v>243</v>
      </c>
      <c r="G20" s="131" t="s">
        <v>16</v>
      </c>
      <c r="H20" s="131" t="s">
        <v>1018</v>
      </c>
      <c r="I20" s="131" t="s">
        <v>17</v>
      </c>
      <c r="J20" s="131" t="s">
        <v>235</v>
      </c>
      <c r="K20" s="131" t="s">
        <v>236</v>
      </c>
      <c r="L20" s="131" t="s">
        <v>1019</v>
      </c>
      <c r="M20" s="131" t="s">
        <v>237</v>
      </c>
      <c r="N20" s="131" t="s">
        <v>238</v>
      </c>
      <c r="O20" s="131" t="s">
        <v>239</v>
      </c>
      <c r="P20" s="131" t="s">
        <v>1020</v>
      </c>
      <c r="Q20" s="131" t="s">
        <v>1021</v>
      </c>
      <c r="R20" s="131" t="s">
        <v>1265</v>
      </c>
      <c r="S20" s="22" t="s">
        <v>2019</v>
      </c>
      <c r="T20" s="22" t="s">
        <v>240</v>
      </c>
      <c r="U20" s="22" t="s">
        <v>241</v>
      </c>
      <c r="V20" s="22" t="s">
        <v>242</v>
      </c>
      <c r="W20" s="22" t="s">
        <v>995</v>
      </c>
      <c r="X20" s="23" t="str">
        <f>'OPĆI DIO'!$C$1</f>
        <v>2292 SVEUČILIŠTE J. J. STROSSMAYERA U OSIJEKU - PRAVNI FAKULTET</v>
      </c>
    </row>
    <row r="21" spans="1:29" s="19" customFormat="1">
      <c r="A21" s="235">
        <v>2026</v>
      </c>
      <c r="B21" s="24"/>
      <c r="C21" s="25" t="s">
        <v>11</v>
      </c>
      <c r="D21" s="15">
        <f t="shared" ref="D21:D26" si="7">SUM(E21:W21)</f>
        <v>720656</v>
      </c>
      <c r="E21" s="84">
        <f t="shared" ref="E21:W21" si="8">-E15</f>
        <v>0</v>
      </c>
      <c r="F21" s="84">
        <f t="shared" si="8"/>
        <v>0</v>
      </c>
      <c r="G21" s="84">
        <f t="shared" si="8"/>
        <v>142330</v>
      </c>
      <c r="H21" s="84">
        <f t="shared" si="8"/>
        <v>0</v>
      </c>
      <c r="I21" s="84">
        <f t="shared" si="8"/>
        <v>565651</v>
      </c>
      <c r="J21" s="84">
        <f t="shared" si="8"/>
        <v>5025</v>
      </c>
      <c r="K21" s="84">
        <f t="shared" si="8"/>
        <v>0</v>
      </c>
      <c r="L21" s="84">
        <f t="shared" si="8"/>
        <v>0</v>
      </c>
      <c r="M21" s="84">
        <f t="shared" si="8"/>
        <v>0</v>
      </c>
      <c r="N21" s="84">
        <f t="shared" si="8"/>
        <v>0</v>
      </c>
      <c r="O21" s="84">
        <f t="shared" si="8"/>
        <v>0</v>
      </c>
      <c r="P21" s="84">
        <f t="shared" si="8"/>
        <v>0</v>
      </c>
      <c r="Q21" s="84">
        <f t="shared" si="8"/>
        <v>0</v>
      </c>
      <c r="R21" s="84">
        <f t="shared" si="8"/>
        <v>0</v>
      </c>
      <c r="S21" s="84">
        <f t="shared" si="8"/>
        <v>0</v>
      </c>
      <c r="T21" s="84">
        <f t="shared" si="8"/>
        <v>0</v>
      </c>
      <c r="U21" s="84">
        <f t="shared" si="8"/>
        <v>0</v>
      </c>
      <c r="V21" s="84">
        <f t="shared" si="8"/>
        <v>7650</v>
      </c>
      <c r="W21" s="84">
        <f t="shared" si="8"/>
        <v>0</v>
      </c>
      <c r="X21" s="23" t="str">
        <f>'OPĆI DIO'!$C$1</f>
        <v>2292 SVEUČILIŠTE J. J. STROSSMAYERA U OSIJEKU - PRAVNI FAKULTET</v>
      </c>
      <c r="Y21" s="23"/>
      <c r="Z21" s="23"/>
      <c r="AA21" s="23"/>
      <c r="AB21" s="23"/>
      <c r="AC21" s="23"/>
    </row>
    <row r="22" spans="1:29" s="19" customFormat="1">
      <c r="A22" s="235">
        <v>2026</v>
      </c>
      <c r="B22" s="35"/>
      <c r="C22" s="36" t="s">
        <v>4034</v>
      </c>
      <c r="D22" s="15">
        <f t="shared" si="7"/>
        <v>4726408</v>
      </c>
      <c r="E22" s="6">
        <f>'A.2 PRIHODI I RASHODI IF'!G7</f>
        <v>3449588</v>
      </c>
      <c r="F22" s="6">
        <f>'A.2 PRIHODI I RASHODI IF'!G8</f>
        <v>0</v>
      </c>
      <c r="G22" s="6">
        <f>'A.2 PRIHODI I RASHODI IF'!G10</f>
        <v>27290</v>
      </c>
      <c r="H22" s="6">
        <f>'A.2 PRIHODI I RASHODI IF'!G12</f>
        <v>0</v>
      </c>
      <c r="I22" s="6">
        <f>'A.2 PRIHODI I RASHODI IF'!G13+'B.2 RAČUN FINANC IF'!G7</f>
        <v>1249480</v>
      </c>
      <c r="J22" s="6">
        <f>'A.2 PRIHODI I RASHODI IF'!G15</f>
        <v>0</v>
      </c>
      <c r="K22" s="6">
        <f>'A.2 PRIHODI I RASHODI IF'!G16</f>
        <v>0</v>
      </c>
      <c r="L22" s="6">
        <f>'A.2 PRIHODI I RASHODI IF'!G17</f>
        <v>0</v>
      </c>
      <c r="M22" s="6">
        <f>'A.2 PRIHODI I RASHODI IF'!G18</f>
        <v>0</v>
      </c>
      <c r="N22" s="6">
        <f>'A.2 PRIHODI I RASHODI IF'!G19</f>
        <v>0</v>
      </c>
      <c r="O22" s="6">
        <f>'A.2 PRIHODI I RASHODI IF'!G20</f>
        <v>0</v>
      </c>
      <c r="P22" s="6">
        <f>'A.2 PRIHODI I RASHODI IF'!G21</f>
        <v>0</v>
      </c>
      <c r="Q22" s="6">
        <f>'A.2 PRIHODI I RASHODI IF'!G22</f>
        <v>0</v>
      </c>
      <c r="R22" s="359">
        <f>'A.2 PRIHODI I RASHODI IF'!G23</f>
        <v>0</v>
      </c>
      <c r="S22" s="6">
        <f>'A.2 PRIHODI I RASHODI IF'!G24</f>
        <v>0</v>
      </c>
      <c r="T22" s="6">
        <f>'A.2 PRIHODI I RASHODI IF'!G26</f>
        <v>0</v>
      </c>
      <c r="U22" s="6">
        <f>'A.2 PRIHODI I RASHODI IF'!G27</f>
        <v>0</v>
      </c>
      <c r="V22" s="6">
        <f>'A.2 PRIHODI I RASHODI IF'!G29</f>
        <v>50</v>
      </c>
      <c r="W22" s="6">
        <f>'B.2 RAČUN FINANC IF'!G10</f>
        <v>0</v>
      </c>
      <c r="X22" s="23" t="str">
        <f>'OPĆI DIO'!$C$1</f>
        <v>2292 SVEUČILIŠTE J. J. STROSSMAYERA U OSIJEKU - PRAVNI FAKULTET</v>
      </c>
    </row>
    <row r="23" spans="1:29" s="19" customFormat="1">
      <c r="A23" s="235">
        <v>2026</v>
      </c>
      <c r="B23" s="24"/>
      <c r="C23" s="25" t="s">
        <v>3965</v>
      </c>
      <c r="D23" s="15">
        <f t="shared" si="7"/>
        <v>-589270</v>
      </c>
      <c r="E23" s="338"/>
      <c r="F23" s="338"/>
      <c r="G23" s="338">
        <v>-139672</v>
      </c>
      <c r="H23" s="338"/>
      <c r="I23" s="338">
        <v>-441898</v>
      </c>
      <c r="J23" s="338"/>
      <c r="K23" s="338"/>
      <c r="L23" s="338"/>
      <c r="M23" s="335"/>
      <c r="N23" s="338"/>
      <c r="O23" s="338"/>
      <c r="P23" s="338"/>
      <c r="Q23" s="338"/>
      <c r="R23" s="338"/>
      <c r="S23" s="338"/>
      <c r="T23" s="338"/>
      <c r="U23" s="338"/>
      <c r="V23" s="338">
        <v>-7700</v>
      </c>
      <c r="W23" s="338"/>
      <c r="X23" s="23" t="str">
        <f>'OPĆI DIO'!$C$1</f>
        <v>2292 SVEUČILIŠTE J. J. STROSSMAYERA U OSIJEKU - PRAVNI FAKULTET</v>
      </c>
      <c r="Y23" s="23"/>
      <c r="Z23" s="23"/>
      <c r="AA23" s="23"/>
      <c r="AB23" s="23"/>
      <c r="AC23" s="23"/>
    </row>
    <row r="24" spans="1:29" s="19" customFormat="1">
      <c r="A24" s="235">
        <v>2026</v>
      </c>
      <c r="B24" s="35"/>
      <c r="C24" s="36" t="s">
        <v>4036</v>
      </c>
      <c r="D24" s="15">
        <f t="shared" si="7"/>
        <v>4857794</v>
      </c>
      <c r="E24" s="6">
        <f>+E21+E22+E23</f>
        <v>3449588</v>
      </c>
      <c r="F24" s="6">
        <f t="shared" ref="F24:W24" si="9">+F21+F22+F23</f>
        <v>0</v>
      </c>
      <c r="G24" s="6">
        <f t="shared" si="9"/>
        <v>29948</v>
      </c>
      <c r="H24" s="6">
        <f t="shared" si="9"/>
        <v>0</v>
      </c>
      <c r="I24" s="6">
        <f t="shared" si="9"/>
        <v>1373233</v>
      </c>
      <c r="J24" s="6">
        <f t="shared" si="9"/>
        <v>5025</v>
      </c>
      <c r="K24" s="6">
        <f t="shared" si="9"/>
        <v>0</v>
      </c>
      <c r="L24" s="6">
        <f t="shared" si="9"/>
        <v>0</v>
      </c>
      <c r="M24" s="6">
        <f t="shared" si="9"/>
        <v>0</v>
      </c>
      <c r="N24" s="6">
        <f t="shared" si="9"/>
        <v>0</v>
      </c>
      <c r="O24" s="6">
        <f t="shared" si="9"/>
        <v>0</v>
      </c>
      <c r="P24" s="6">
        <f t="shared" si="9"/>
        <v>0</v>
      </c>
      <c r="Q24" s="6">
        <f t="shared" si="9"/>
        <v>0</v>
      </c>
      <c r="R24" s="6">
        <f t="shared" si="9"/>
        <v>0</v>
      </c>
      <c r="S24" s="6">
        <f t="shared" si="9"/>
        <v>0</v>
      </c>
      <c r="T24" s="6">
        <f t="shared" si="9"/>
        <v>0</v>
      </c>
      <c r="U24" s="6">
        <f t="shared" si="9"/>
        <v>0</v>
      </c>
      <c r="V24" s="6">
        <f t="shared" si="9"/>
        <v>0</v>
      </c>
      <c r="W24" s="6">
        <f t="shared" si="9"/>
        <v>0</v>
      </c>
      <c r="X24" s="23" t="str">
        <f>'OPĆI DIO'!$C$1</f>
        <v>2292 SVEUČILIŠTE J. J. STROSSMAYERA U OSIJEKU - PRAVNI FAKULTET</v>
      </c>
    </row>
    <row r="25" spans="1:29" s="19" customFormat="1">
      <c r="A25" s="235">
        <v>2026</v>
      </c>
      <c r="B25" s="33"/>
      <c r="C25" s="34" t="s">
        <v>4037</v>
      </c>
      <c r="D25" s="15">
        <f t="shared" si="7"/>
        <v>4857794</v>
      </c>
      <c r="E25" s="6">
        <f>'A.2 PRIHODI I RASHODI IF'!G32</f>
        <v>3449588</v>
      </c>
      <c r="F25" s="6">
        <f>'A.2 PRIHODI I RASHODI IF'!G33</f>
        <v>0</v>
      </c>
      <c r="G25" s="6">
        <f>'A.2 PRIHODI I RASHODI IF'!G35+'B.2 RAČUN FINANC IF'!G14</f>
        <v>29948</v>
      </c>
      <c r="H25" s="6">
        <f>'A.2 PRIHODI I RASHODI IF'!G37</f>
        <v>0</v>
      </c>
      <c r="I25" s="6">
        <f>'A.2 PRIHODI I RASHODI IF'!G38</f>
        <v>1373233</v>
      </c>
      <c r="J25" s="6">
        <f>'A.2 PRIHODI I RASHODI IF'!G40</f>
        <v>5025</v>
      </c>
      <c r="K25" s="6">
        <f>'A.2 PRIHODI I RASHODI IF'!G41</f>
        <v>0</v>
      </c>
      <c r="L25" s="6">
        <f>'A.2 PRIHODI I RASHODI IF'!G42</f>
        <v>0</v>
      </c>
      <c r="M25" s="6">
        <f>'A.2 PRIHODI I RASHODI IF'!G43</f>
        <v>0</v>
      </c>
      <c r="N25" s="6">
        <f>'A.2 PRIHODI I RASHODI IF'!G44</f>
        <v>0</v>
      </c>
      <c r="O25" s="6">
        <f>'A.2 PRIHODI I RASHODI IF'!G45</f>
        <v>0</v>
      </c>
      <c r="P25" s="6">
        <f>'A.2 PRIHODI I RASHODI IF'!G46</f>
        <v>0</v>
      </c>
      <c r="Q25" s="6">
        <f>'A.2 PRIHODI I RASHODI IF'!G47</f>
        <v>0</v>
      </c>
      <c r="R25" s="6">
        <f>'A.2 PRIHODI I RASHODI IF'!G48</f>
        <v>0</v>
      </c>
      <c r="S25" s="6">
        <f>'A.2 PRIHODI I RASHODI IF'!G49</f>
        <v>0</v>
      </c>
      <c r="T25" s="6">
        <f>'A.2 PRIHODI I RASHODI IF'!G51</f>
        <v>0</v>
      </c>
      <c r="U25" s="6">
        <f>'A.2 PRIHODI I RASHODI IF'!G52</f>
        <v>0</v>
      </c>
      <c r="V25" s="6">
        <f>'A.2 PRIHODI I RASHODI IF'!G54</f>
        <v>0</v>
      </c>
      <c r="W25" s="6">
        <v>0</v>
      </c>
      <c r="X25" s="23" t="str">
        <f>'OPĆI DIO'!$C$1</f>
        <v>2292 SVEUČILIŠTE J. J. STROSSMAYERA U OSIJEKU - PRAVNI FAKULTET</v>
      </c>
      <c r="Y25" s="23"/>
      <c r="Z25" s="23"/>
      <c r="AA25" s="23"/>
      <c r="AB25" s="23"/>
      <c r="AC25" s="23"/>
    </row>
    <row r="26" spans="1:29" s="19" customFormat="1" ht="20.25" customHeight="1">
      <c r="A26" s="235">
        <v>2026</v>
      </c>
      <c r="B26" s="207"/>
      <c r="C26" s="207" t="s">
        <v>4053</v>
      </c>
      <c r="D26" s="37">
        <f t="shared" si="7"/>
        <v>0</v>
      </c>
      <c r="E26" s="37">
        <f>+E24-E25</f>
        <v>0</v>
      </c>
      <c r="F26" s="37">
        <f t="shared" ref="F26:W26" si="10">+F24-F25</f>
        <v>0</v>
      </c>
      <c r="G26" s="37">
        <f t="shared" si="10"/>
        <v>0</v>
      </c>
      <c r="H26" s="37">
        <f>+H24-H25</f>
        <v>0</v>
      </c>
      <c r="I26" s="37">
        <f t="shared" si="10"/>
        <v>0</v>
      </c>
      <c r="J26" s="37">
        <f t="shared" si="10"/>
        <v>0</v>
      </c>
      <c r="K26" s="37">
        <f t="shared" si="10"/>
        <v>0</v>
      </c>
      <c r="L26" s="37">
        <f>+L24-L25</f>
        <v>0</v>
      </c>
      <c r="M26" s="37">
        <f t="shared" si="10"/>
        <v>0</v>
      </c>
      <c r="N26" s="37">
        <f t="shared" si="10"/>
        <v>0</v>
      </c>
      <c r="O26" s="37">
        <f t="shared" si="10"/>
        <v>0</v>
      </c>
      <c r="P26" s="37">
        <f>+P24-P25</f>
        <v>0</v>
      </c>
      <c r="Q26" s="37">
        <f>+Q24-Q25</f>
        <v>0</v>
      </c>
      <c r="R26" s="37">
        <f>+R24-R25</f>
        <v>0</v>
      </c>
      <c r="S26" s="37">
        <f>+S24-S25</f>
        <v>0</v>
      </c>
      <c r="T26" s="37">
        <f t="shared" si="10"/>
        <v>0</v>
      </c>
      <c r="U26" s="37">
        <f t="shared" si="10"/>
        <v>0</v>
      </c>
      <c r="V26" s="37">
        <f t="shared" si="10"/>
        <v>0</v>
      </c>
      <c r="W26" s="37">
        <f t="shared" si="10"/>
        <v>0</v>
      </c>
      <c r="X26" s="23" t="str">
        <f>'OPĆI DIO'!$C$1</f>
        <v>2292 SVEUČILIŠTE J. J. STROSSMAYERA U OSIJEKU - PRAVNI FAKULTET</v>
      </c>
    </row>
    <row r="27" spans="1:29">
      <c r="B27" s="8"/>
      <c r="C27" s="8"/>
      <c r="D27" s="8"/>
      <c r="E27" s="8"/>
      <c r="F27" s="8"/>
      <c r="G27" s="8"/>
      <c r="H27" s="8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0"/>
      <c r="W27" s="20"/>
    </row>
    <row r="28" spans="1:29">
      <c r="G28" s="3"/>
      <c r="H28" s="3"/>
      <c r="I28" s="9"/>
      <c r="J28" s="28"/>
      <c r="K28" s="28"/>
      <c r="L28" s="28"/>
      <c r="M28" s="28"/>
      <c r="N28" s="28"/>
      <c r="O28" s="28"/>
      <c r="P28" s="28"/>
      <c r="Q28" s="28"/>
      <c r="R28" s="28"/>
    </row>
    <row r="29" spans="1:29">
      <c r="G29" s="3"/>
      <c r="H29" s="3"/>
      <c r="I29" s="29"/>
      <c r="J29" s="30"/>
      <c r="K29" s="30"/>
      <c r="L29" s="30"/>
      <c r="M29" s="30"/>
      <c r="N29" s="30"/>
      <c r="O29" s="30"/>
      <c r="P29" s="30"/>
      <c r="Q29" s="30"/>
      <c r="R29" s="30"/>
    </row>
    <row r="30" spans="1:29">
      <c r="B30" s="3"/>
      <c r="C30" s="3"/>
      <c r="D30" s="3"/>
      <c r="E30" s="3"/>
      <c r="F30" s="3"/>
      <c r="G30" s="3"/>
      <c r="H30" s="3"/>
      <c r="I30" s="10"/>
      <c r="J30" s="3"/>
      <c r="K30" s="3"/>
      <c r="L30" s="3"/>
      <c r="M30" s="3"/>
      <c r="N30" s="3"/>
      <c r="O30" s="3"/>
      <c r="P30" s="3"/>
      <c r="Q30" s="3"/>
      <c r="R30" s="3"/>
    </row>
    <row r="31" spans="1:29">
      <c r="B31" s="3"/>
      <c r="C31" s="3"/>
      <c r="D31" s="3"/>
      <c r="E31" s="3"/>
      <c r="F31" s="3"/>
      <c r="G31" s="3"/>
      <c r="H31" s="3"/>
      <c r="I31" s="10"/>
      <c r="J31" s="3"/>
      <c r="K31" s="3"/>
      <c r="L31" s="3"/>
      <c r="M31" s="3"/>
      <c r="N31" s="3"/>
      <c r="O31" s="3"/>
      <c r="P31" s="3"/>
      <c r="Q31" s="3"/>
      <c r="R31" s="3"/>
    </row>
    <row r="32" spans="1:29">
      <c r="B32" s="3"/>
      <c r="C32" s="3"/>
      <c r="D32" s="3"/>
      <c r="E32" s="3"/>
      <c r="F32" s="3"/>
      <c r="G32" s="3"/>
      <c r="H32" s="3"/>
      <c r="I32" s="10"/>
      <c r="J32" s="3"/>
      <c r="K32" s="3"/>
      <c r="L32" s="3"/>
      <c r="M32" s="3"/>
      <c r="N32" s="3"/>
      <c r="O32" s="3"/>
      <c r="P32" s="3"/>
      <c r="Q32" s="3"/>
      <c r="R32" s="3"/>
    </row>
    <row r="33" spans="2:18">
      <c r="B33" s="3"/>
      <c r="C33" s="3"/>
      <c r="D33" s="3"/>
      <c r="E33" s="3"/>
      <c r="F33" s="3"/>
      <c r="G33" s="3"/>
      <c r="H33" s="3"/>
    </row>
    <row r="34" spans="2:18">
      <c r="B34" s="3"/>
      <c r="C34" s="3"/>
      <c r="D34" s="3"/>
      <c r="E34" s="3"/>
      <c r="F34" s="3"/>
      <c r="G34" s="3"/>
      <c r="H34" s="3"/>
      <c r="I34" s="10"/>
      <c r="J34" s="3"/>
      <c r="K34" s="3"/>
      <c r="L34" s="3"/>
      <c r="M34" s="3"/>
      <c r="N34" s="3"/>
      <c r="O34" s="3"/>
      <c r="P34" s="3"/>
      <c r="Q34" s="3"/>
      <c r="R34" s="3"/>
    </row>
    <row r="35" spans="2:18">
      <c r="B35" s="3"/>
      <c r="C35" s="3"/>
      <c r="D35" s="3"/>
      <c r="E35" s="3"/>
      <c r="F35" s="3"/>
      <c r="G35" s="3"/>
      <c r="H35" s="3"/>
      <c r="I35" s="10"/>
      <c r="J35" s="12"/>
      <c r="K35" s="12"/>
      <c r="L35" s="12"/>
      <c r="M35" s="12"/>
      <c r="N35" s="12"/>
      <c r="O35" s="12"/>
      <c r="P35" s="12"/>
      <c r="Q35" s="12"/>
      <c r="R35" s="12"/>
    </row>
    <row r="36" spans="2:18">
      <c r="B36" s="3"/>
      <c r="C36" s="3"/>
      <c r="D36" s="3"/>
      <c r="E36" s="3"/>
      <c r="F36" s="3"/>
      <c r="G36" s="3"/>
      <c r="H36" s="3"/>
      <c r="I36" s="10"/>
      <c r="J36" s="3"/>
      <c r="K36" s="3"/>
      <c r="L36" s="3"/>
      <c r="M36" s="3"/>
      <c r="N36" s="3"/>
      <c r="O36" s="3"/>
      <c r="P36" s="3"/>
      <c r="Q36" s="3"/>
      <c r="R36" s="3"/>
    </row>
    <row r="37" spans="2:18">
      <c r="B37" s="3"/>
      <c r="C37" s="3"/>
      <c r="D37" s="3"/>
      <c r="E37" s="3"/>
      <c r="F37" s="3"/>
      <c r="G37" s="3"/>
      <c r="H37" s="3"/>
      <c r="I37" s="10"/>
      <c r="J37" s="31"/>
      <c r="K37" s="31"/>
      <c r="L37" s="31"/>
      <c r="M37" s="31"/>
      <c r="N37" s="31"/>
      <c r="O37" s="31"/>
      <c r="P37" s="31"/>
      <c r="Q37" s="31"/>
      <c r="R37" s="31"/>
    </row>
    <row r="38" spans="2:18">
      <c r="I38" s="29"/>
      <c r="J38" s="32"/>
      <c r="K38" s="32"/>
      <c r="L38" s="32"/>
      <c r="M38" s="32"/>
      <c r="N38" s="32"/>
      <c r="O38" s="32"/>
      <c r="P38" s="32"/>
      <c r="Q38" s="32"/>
      <c r="R38" s="32"/>
    </row>
  </sheetData>
  <sheetProtection algorithmName="SHA-512" hashValue="RbEGyPzPrAHD4+4qRpwznpm/42LzQA1bMLUIG1Rir8u9ly7/Wfq4ocwl07OhoessBlXmMMbbLn73bDHppVYq7Q==" saltValue="ZCIx2mDeMMYQ24ORR7d1zA==" spinCount="100000" sheet="1" selectLockedCells="1"/>
  <mergeCells count="2">
    <mergeCell ref="B1:V1"/>
    <mergeCell ref="B2:V2"/>
  </mergeCells>
  <dataValidations xWindow="1151" yWindow="440" count="2">
    <dataValidation type="whole" allowBlank="1" showInputMessage="1" showErrorMessage="1" error="Dozvoljen je unos samo negativnih vrijednosti (cijeli broj)" sqref="E15:W15 E7:W7 E23:W23">
      <formula1>-10000000000</formula1>
      <formula2>0</formula2>
    </dataValidation>
    <dataValidation type="whole" allowBlank="1" showInputMessage="1" showErrorMessage="1" errorTitle="GREŠKA" error="U ovo polje je dozvoljen unos samo brojčanih vrijednosti!" prompt="Molimo unos brojčane vrijednosti!" sqref="E5:W5">
      <formula1>0</formula1>
      <formula2>500000000</formula2>
    </dataValidation>
  </dataValidations>
  <pageMargins left="0" right="0" top="0" bottom="0" header="0.31496062992125984" footer="0.31496062992125984"/>
  <pageSetup paperSize="9" scale="43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showGridLines="0" tabSelected="1" topLeftCell="A13" zoomScale="90" zoomScaleNormal="90" workbookViewId="0">
      <selection activeCell="E14" sqref="E14"/>
    </sheetView>
  </sheetViews>
  <sheetFormatPr defaultColWidth="0" defaultRowHeight="15"/>
  <cols>
    <col min="1" max="1" width="3.28515625" style="281" customWidth="1"/>
    <col min="2" max="2" width="8.42578125" style="281" bestFit="1" customWidth="1"/>
    <col min="3" max="3" width="37.85546875" style="281" customWidth="1"/>
    <col min="4" max="8" width="15.42578125" style="281" customWidth="1"/>
    <col min="9" max="11" width="17.5703125" style="281" hidden="1" customWidth="1"/>
    <col min="12" max="16384" width="9.140625" style="281" hidden="1"/>
  </cols>
  <sheetData>
    <row r="1" spans="1:10" s="267" customFormat="1" ht="15.75">
      <c r="A1" s="270"/>
      <c r="B1" s="270"/>
      <c r="C1" s="270"/>
      <c r="D1" s="270"/>
      <c r="E1" s="270"/>
      <c r="F1" s="270"/>
      <c r="G1" s="270"/>
      <c r="H1" s="270"/>
      <c r="I1" s="270"/>
      <c r="J1" s="270"/>
    </row>
    <row r="2" spans="1:10" s="267" customFormat="1" ht="18.75">
      <c r="A2" s="395" t="s">
        <v>3883</v>
      </c>
      <c r="B2" s="395"/>
      <c r="C2" s="395"/>
      <c r="D2" s="395"/>
      <c r="E2" s="395"/>
      <c r="F2" s="395"/>
      <c r="G2" s="395"/>
      <c r="H2" s="395"/>
      <c r="I2" s="271"/>
      <c r="J2" s="271"/>
    </row>
    <row r="3" spans="1:10" s="267" customFormat="1" ht="18.75">
      <c r="A3" s="318"/>
      <c r="B3" s="318"/>
      <c r="C3" s="318"/>
      <c r="D3" s="318"/>
      <c r="E3" s="318"/>
      <c r="F3" s="318"/>
      <c r="G3" s="318"/>
      <c r="H3" s="318"/>
      <c r="I3" s="271"/>
      <c r="J3" s="271"/>
    </row>
    <row r="4" spans="1:10" s="267" customFormat="1" ht="18.75">
      <c r="A4" s="395" t="s">
        <v>3884</v>
      </c>
      <c r="B4" s="395"/>
      <c r="C4" s="395"/>
      <c r="D4" s="395"/>
      <c r="E4" s="395"/>
      <c r="F4" s="395"/>
      <c r="G4" s="395"/>
      <c r="H4" s="395"/>
      <c r="I4" s="268"/>
      <c r="J4" s="268"/>
    </row>
    <row r="5" spans="1:10" s="267" customFormat="1" ht="18.75">
      <c r="A5" s="318"/>
      <c r="B5" s="318"/>
      <c r="C5" s="318"/>
      <c r="D5" s="318"/>
      <c r="E5" s="318"/>
      <c r="F5" s="318"/>
      <c r="G5" s="318"/>
      <c r="H5" s="318"/>
      <c r="I5" s="271"/>
      <c r="J5" s="271"/>
    </row>
    <row r="6" spans="1:10" s="267" customFormat="1" ht="18.75">
      <c r="A6" s="395" t="s">
        <v>4777</v>
      </c>
      <c r="B6" s="395"/>
      <c r="C6" s="395"/>
      <c r="D6" s="395"/>
      <c r="E6" s="395"/>
      <c r="F6" s="395"/>
      <c r="G6" s="395"/>
      <c r="H6" s="395"/>
      <c r="I6" s="269"/>
      <c r="J6" s="269"/>
    </row>
    <row r="7" spans="1:10">
      <c r="A7" s="272"/>
      <c r="B7" s="272"/>
      <c r="C7" s="272"/>
      <c r="D7" s="272"/>
      <c r="E7" s="272"/>
      <c r="F7" s="272"/>
      <c r="G7" s="272"/>
      <c r="H7" s="272"/>
      <c r="I7" s="282"/>
      <c r="J7" s="282"/>
    </row>
    <row r="8" spans="1:10" ht="30">
      <c r="A8" s="396" t="s">
        <v>4778</v>
      </c>
      <c r="B8" s="397"/>
      <c r="C8" s="398"/>
      <c r="D8" s="273" t="s">
        <v>4775</v>
      </c>
      <c r="E8" s="273" t="s">
        <v>4776</v>
      </c>
      <c r="F8" s="274" t="s">
        <v>4779</v>
      </c>
      <c r="G8" s="274" t="s">
        <v>4780</v>
      </c>
      <c r="H8" s="274" t="s">
        <v>4781</v>
      </c>
    </row>
    <row r="9" spans="1:10" s="283" customFormat="1">
      <c r="A9" s="392">
        <v>1</v>
      </c>
      <c r="B9" s="393"/>
      <c r="C9" s="394"/>
      <c r="D9" s="275">
        <v>2</v>
      </c>
      <c r="E9" s="275">
        <v>3</v>
      </c>
      <c r="F9" s="276">
        <v>4</v>
      </c>
      <c r="G9" s="276">
        <v>5</v>
      </c>
      <c r="H9" s="276">
        <v>6</v>
      </c>
    </row>
    <row r="10" spans="1:10" s="315" customFormat="1">
      <c r="A10" s="316"/>
      <c r="B10" s="316"/>
      <c r="C10" s="316" t="s">
        <v>3966</v>
      </c>
      <c r="D10" s="317">
        <f>+D11+D19</f>
        <v>4145840.4599999995</v>
      </c>
      <c r="E10" s="317">
        <f t="shared" ref="E10:H10" si="0">+E11+E19</f>
        <v>4842141</v>
      </c>
      <c r="F10" s="317">
        <f t="shared" si="0"/>
        <v>4729250</v>
      </c>
      <c r="G10" s="317">
        <f t="shared" si="0"/>
        <v>4685208</v>
      </c>
      <c r="H10" s="317">
        <f t="shared" si="0"/>
        <v>4726408</v>
      </c>
      <c r="I10" s="315" t="str">
        <f>'OPĆI DIO'!$C$1</f>
        <v>2292 SVEUČILIŠTE J. J. STROSSMAYERA U OSIJEKU - PRAVNI FAKULTET</v>
      </c>
    </row>
    <row r="11" spans="1:10">
      <c r="A11" s="277">
        <v>6</v>
      </c>
      <c r="B11" s="277"/>
      <c r="C11" s="277" t="s">
        <v>4782</v>
      </c>
      <c r="D11" s="309">
        <f>SUM(D12:D18)</f>
        <v>4145746.8099999996</v>
      </c>
      <c r="E11" s="309">
        <f t="shared" ref="E11:H11" si="1">SUM(E12:E18)</f>
        <v>4841876</v>
      </c>
      <c r="F11" s="309">
        <f t="shared" si="1"/>
        <v>4729050</v>
      </c>
      <c r="G11" s="309">
        <f t="shared" si="1"/>
        <v>4685158</v>
      </c>
      <c r="H11" s="309">
        <f t="shared" si="1"/>
        <v>4726358</v>
      </c>
      <c r="I11" s="315" t="str">
        <f>'OPĆI DIO'!$C$1</f>
        <v>2292 SVEUČILIŠTE J. J. STROSSMAYERA U OSIJEKU - PRAVNI FAKULTET</v>
      </c>
    </row>
    <row r="12" spans="1:10">
      <c r="A12" s="277"/>
      <c r="B12" s="278" t="s">
        <v>3887</v>
      </c>
      <c r="C12" s="278" t="s">
        <v>3886</v>
      </c>
      <c r="D12" s="350"/>
      <c r="E12" s="350"/>
      <c r="F12" s="340">
        <f>SUMIF('Unos prihoda i primitaka'!$L$3:$L$501,$B12,'Unos prihoda i primitaka'!G$3:G$501)</f>
        <v>0</v>
      </c>
      <c r="G12" s="340">
        <f>SUMIF('Unos prihoda i primitaka'!$L$3:$L$501,$B12,'Unos prihoda i primitaka'!H$3:H$501)</f>
        <v>0</v>
      </c>
      <c r="H12" s="340">
        <f>SUMIF('Unos prihoda i primitaka'!$L$3:$L$501,$B12,'Unos prihoda i primitaka'!I$3:I$501)</f>
        <v>0</v>
      </c>
      <c r="I12" s="315" t="str">
        <f>'OPĆI DIO'!$C$1</f>
        <v>2292 SVEUČILIŠTE J. J. STROSSMAYERA U OSIJEKU - PRAVNI FAKULTET</v>
      </c>
    </row>
    <row r="13" spans="1:10" ht="30">
      <c r="A13" s="277"/>
      <c r="B13" s="278" t="s">
        <v>3889</v>
      </c>
      <c r="C13" s="278" t="s">
        <v>3888</v>
      </c>
      <c r="D13" s="350">
        <v>142616.64000000001</v>
      </c>
      <c r="E13" s="350">
        <f>6804+25915+57257</f>
        <v>89976</v>
      </c>
      <c r="F13" s="340">
        <f>SUMIF('Unos prihoda i primitaka'!$L$3:$L$501,$B13,'Unos prihoda i primitaka'!G$3:G$501)</f>
        <v>95046</v>
      </c>
      <c r="G13" s="340">
        <f>SUMIF('Unos prihoda i primitaka'!$L$3:$L$501,$B13,'Unos prihoda i primitaka'!H$3:H$501)</f>
        <v>21000</v>
      </c>
      <c r="H13" s="340">
        <f>SUMIF('Unos prihoda i primitaka'!$L$3:$L$501,$B13,'Unos prihoda i primitaka'!I$3:I$501)</f>
        <v>0</v>
      </c>
      <c r="I13" s="315" t="str">
        <f>'OPĆI DIO'!$C$1</f>
        <v>2292 SVEUČILIŠTE J. J. STROSSMAYERA U OSIJEKU - PRAVNI FAKULTET</v>
      </c>
    </row>
    <row r="14" spans="1:10">
      <c r="A14" s="277"/>
      <c r="B14" s="278" t="s">
        <v>3891</v>
      </c>
      <c r="C14" s="278" t="s">
        <v>3890</v>
      </c>
      <c r="D14" s="350">
        <v>24.29</v>
      </c>
      <c r="E14" s="350">
        <v>531</v>
      </c>
      <c r="F14" s="340">
        <f>SUMIF('Unos prihoda i primitaka'!$L$3:$L$501,$B14,'Unos prihoda i primitaka'!G$3:G$501)</f>
        <v>80</v>
      </c>
      <c r="G14" s="340">
        <f>SUMIF('Unos prihoda i primitaka'!$L$3:$L$501,$B14,'Unos prihoda i primitaka'!H$3:H$501)</f>
        <v>80</v>
      </c>
      <c r="H14" s="340">
        <f>SUMIF('Unos prihoda i primitaka'!$L$3:$L$501,$B14,'Unos prihoda i primitaka'!I$3:I$501)</f>
        <v>80</v>
      </c>
      <c r="I14" s="315" t="str">
        <f>'OPĆI DIO'!$C$1</f>
        <v>2292 SVEUČILIŠTE J. J. STROSSMAYERA U OSIJEKU - PRAVNI FAKULTET</v>
      </c>
    </row>
    <row r="15" spans="1:10" ht="45">
      <c r="A15" s="277"/>
      <c r="B15" s="278" t="s">
        <v>3892</v>
      </c>
      <c r="C15" s="278" t="s">
        <v>3893</v>
      </c>
      <c r="D15" s="350">
        <v>1023993.62</v>
      </c>
      <c r="E15" s="350">
        <v>1453032</v>
      </c>
      <c r="F15" s="340">
        <f>SUMIF('Unos prihoda i primitaka'!$L$3:$L$501,$B15,'Unos prihoda i primitaka'!G$3:G$501)</f>
        <v>1137766</v>
      </c>
      <c r="G15" s="340">
        <f>SUMIF('Unos prihoda i primitaka'!$L$3:$L$501,$B15,'Unos prihoda i primitaka'!H$3:H$501)</f>
        <v>1190935</v>
      </c>
      <c r="H15" s="340">
        <f>SUMIF('Unos prihoda i primitaka'!$L$3:$L$501,$B15,'Unos prihoda i primitaka'!I$3:I$501)</f>
        <v>1249480</v>
      </c>
      <c r="I15" s="315" t="str">
        <f>'OPĆI DIO'!$C$1</f>
        <v>2292 SVEUČILIŠTE J. J. STROSSMAYERA U OSIJEKU - PRAVNI FAKULTET</v>
      </c>
    </row>
    <row r="16" spans="1:10" ht="30">
      <c r="A16" s="277"/>
      <c r="B16" s="278" t="s">
        <v>3895</v>
      </c>
      <c r="C16" s="278" t="s">
        <v>3894</v>
      </c>
      <c r="D16" s="350">
        <v>75411.210000000006</v>
      </c>
      <c r="E16" s="350">
        <f>2700+55650</f>
        <v>58350</v>
      </c>
      <c r="F16" s="340">
        <f>SUMIF('Unos prihoda i primitaka'!$L$3:$L$501,$B16,'Unos prihoda i primitaka'!G$3:G$501)</f>
        <v>58500</v>
      </c>
      <c r="G16" s="340">
        <f>SUMIF('Unos prihoda i primitaka'!$L$3:$L$501,$B16,'Unos prihoda i primitaka'!H$3:H$501)</f>
        <v>25610</v>
      </c>
      <c r="H16" s="340">
        <f>SUMIF('Unos prihoda i primitaka'!$L$3:$L$501,$B16,'Unos prihoda i primitaka'!I$3:I$501)</f>
        <v>27210</v>
      </c>
      <c r="I16" s="315" t="str">
        <f>'OPĆI DIO'!$C$1</f>
        <v>2292 SVEUČILIŠTE J. J. STROSSMAYERA U OSIJEKU - PRAVNI FAKULTET</v>
      </c>
    </row>
    <row r="17" spans="1:9" ht="30">
      <c r="A17" s="277"/>
      <c r="B17" s="278" t="s">
        <v>3898</v>
      </c>
      <c r="C17" s="278" t="s">
        <v>3907</v>
      </c>
      <c r="D17" s="350">
        <v>2903701.05</v>
      </c>
      <c r="E17" s="350">
        <v>3239987</v>
      </c>
      <c r="F17" s="340">
        <f>SUMIF('Unos prihoda i primitaka'!$L$3:$L$501,$B17,'Unos prihoda i primitaka'!G$3:G$501)</f>
        <v>3437658</v>
      </c>
      <c r="G17" s="340">
        <f>SUMIF('Unos prihoda i primitaka'!$L$3:$L$501,$B17,'Unos prihoda i primitaka'!H$3:H$501)</f>
        <v>3447533</v>
      </c>
      <c r="H17" s="340">
        <f>SUMIF('Unos prihoda i primitaka'!$L$3:$L$501,$B17,'Unos prihoda i primitaka'!I$3:I$501)</f>
        <v>3449588</v>
      </c>
      <c r="I17" s="315" t="str">
        <f>'OPĆI DIO'!$C$1</f>
        <v>2292 SVEUČILIŠTE J. J. STROSSMAYERA U OSIJEKU - PRAVNI FAKULTET</v>
      </c>
    </row>
    <row r="18" spans="1:9">
      <c r="A18" s="277"/>
      <c r="B18" s="278" t="s">
        <v>3897</v>
      </c>
      <c r="C18" s="278" t="s">
        <v>3896</v>
      </c>
      <c r="D18" s="350"/>
      <c r="E18" s="350"/>
      <c r="F18" s="340">
        <f>SUMIF('Unos prihoda i primitaka'!$L$3:$L$501,$B18,'Unos prihoda i primitaka'!G$3:G$501)</f>
        <v>0</v>
      </c>
      <c r="G18" s="340">
        <f>SUMIF('Unos prihoda i primitaka'!$L$3:$L$501,$B18,'Unos prihoda i primitaka'!H$3:H$501)</f>
        <v>0</v>
      </c>
      <c r="H18" s="340">
        <f>SUMIF('Unos prihoda i primitaka'!$L$3:$L$501,$B18,'Unos prihoda i primitaka'!I$3:I$501)</f>
        <v>0</v>
      </c>
      <c r="I18" s="315" t="str">
        <f>'OPĆI DIO'!$C$1</f>
        <v>2292 SVEUČILIŠTE J. J. STROSSMAYERA U OSIJEKU - PRAVNI FAKULTET</v>
      </c>
    </row>
    <row r="19" spans="1:9" s="315" customFormat="1" ht="30">
      <c r="A19" s="312">
        <v>7</v>
      </c>
      <c r="B19" s="312"/>
      <c r="C19" s="313" t="s">
        <v>4783</v>
      </c>
      <c r="D19" s="314">
        <f>+D20+D21</f>
        <v>93.65</v>
      </c>
      <c r="E19" s="314">
        <f t="shared" ref="E19:H19" si="2">+E20+E21</f>
        <v>265</v>
      </c>
      <c r="F19" s="314">
        <f t="shared" si="2"/>
        <v>200</v>
      </c>
      <c r="G19" s="314">
        <f t="shared" si="2"/>
        <v>50</v>
      </c>
      <c r="H19" s="314">
        <f t="shared" si="2"/>
        <v>50</v>
      </c>
      <c r="I19" s="315" t="str">
        <f>'OPĆI DIO'!$C$1</f>
        <v>2292 SVEUČILIŠTE J. J. STROSSMAYERA U OSIJEKU - PRAVNI FAKULTET</v>
      </c>
    </row>
    <row r="20" spans="1:9" ht="30">
      <c r="A20" s="279"/>
      <c r="B20" s="280" t="s">
        <v>3899</v>
      </c>
      <c r="C20" s="278" t="s">
        <v>3900</v>
      </c>
      <c r="D20" s="350">
        <v>93.65</v>
      </c>
      <c r="E20" s="350">
        <v>265</v>
      </c>
      <c r="F20" s="340">
        <f>SUMIF('Unos prihoda i primitaka'!$L$3:$L$501,$B20,'Unos prihoda i primitaka'!G$3:G$501)</f>
        <v>0</v>
      </c>
      <c r="G20" s="340">
        <f>SUMIF('Unos prihoda i primitaka'!$L$3:$L$501,$B20,'Unos prihoda i primitaka'!H$3:H$501)</f>
        <v>0</v>
      </c>
      <c r="H20" s="340">
        <f>SUMIF('Unos prihoda i primitaka'!$L$3:$L$501,$B20,'Unos prihoda i primitaka'!I$3:I$501)</f>
        <v>0</v>
      </c>
      <c r="I20" s="315" t="str">
        <f>'OPĆI DIO'!$C$1</f>
        <v>2292 SVEUČILIŠTE J. J. STROSSMAYERA U OSIJEKU - PRAVNI FAKULTET</v>
      </c>
    </row>
    <row r="21" spans="1:9" ht="30">
      <c r="A21" s="279"/>
      <c r="B21" s="280" t="s">
        <v>3901</v>
      </c>
      <c r="C21" s="278" t="s">
        <v>3902</v>
      </c>
      <c r="D21" s="350"/>
      <c r="E21" s="350"/>
      <c r="F21" s="340">
        <f>SUMIF('Unos prihoda i primitaka'!$L$3:$L$501,$B21,'Unos prihoda i primitaka'!G$3:G$501)</f>
        <v>200</v>
      </c>
      <c r="G21" s="340">
        <f>SUMIF('Unos prihoda i primitaka'!$L$3:$L$501,$B21,'Unos prihoda i primitaka'!H$3:H$501)</f>
        <v>50</v>
      </c>
      <c r="H21" s="340">
        <f>SUMIF('Unos prihoda i primitaka'!$L$3:$L$501,$B21,'Unos prihoda i primitaka'!I$3:I$501)</f>
        <v>50</v>
      </c>
      <c r="I21" s="315" t="str">
        <f>'OPĆI DIO'!$C$1</f>
        <v>2292 SVEUČILIŠTE J. J. STROSSMAYERA U OSIJEKU - PRAVNI FAKULTET</v>
      </c>
    </row>
    <row r="24" spans="1:9" ht="30">
      <c r="A24" s="396" t="s">
        <v>4778</v>
      </c>
      <c r="B24" s="397"/>
      <c r="C24" s="398"/>
      <c r="D24" s="273" t="s">
        <v>4775</v>
      </c>
      <c r="E24" s="273" t="s">
        <v>4776</v>
      </c>
      <c r="F24" s="274" t="s">
        <v>4779</v>
      </c>
      <c r="G24" s="274" t="s">
        <v>4780</v>
      </c>
      <c r="H24" s="274" t="s">
        <v>4781</v>
      </c>
    </row>
    <row r="25" spans="1:9" s="283" customFormat="1">
      <c r="A25" s="392">
        <v>1</v>
      </c>
      <c r="B25" s="393"/>
      <c r="C25" s="394"/>
      <c r="D25" s="275">
        <v>2</v>
      </c>
      <c r="E25" s="275">
        <v>3</v>
      </c>
      <c r="F25" s="276">
        <v>4</v>
      </c>
      <c r="G25" s="276">
        <v>5</v>
      </c>
      <c r="H25" s="276">
        <v>6</v>
      </c>
    </row>
    <row r="26" spans="1:9" s="315" customFormat="1">
      <c r="A26" s="316"/>
      <c r="B26" s="316"/>
      <c r="C26" s="316" t="s">
        <v>251</v>
      </c>
      <c r="D26" s="339">
        <f>+D27+D35</f>
        <v>4526190</v>
      </c>
      <c r="E26" s="339">
        <f t="shared" ref="E26:H26" si="3">+E27+E35</f>
        <v>5020564</v>
      </c>
      <c r="F26" s="339">
        <f t="shared" si="3"/>
        <v>5026674</v>
      </c>
      <c r="G26" s="339">
        <f t="shared" si="3"/>
        <v>4915458</v>
      </c>
      <c r="H26" s="339">
        <f t="shared" si="3"/>
        <v>4857794</v>
      </c>
      <c r="I26" s="315" t="str">
        <f>'OPĆI DIO'!$C$1</f>
        <v>2292 SVEUČILIŠTE J. J. STROSSMAYERA U OSIJEKU - PRAVNI FAKULTET</v>
      </c>
    </row>
    <row r="27" spans="1:9">
      <c r="A27" s="277">
        <v>3</v>
      </c>
      <c r="B27" s="277"/>
      <c r="C27" s="277" t="s">
        <v>4784</v>
      </c>
      <c r="D27" s="308">
        <f>SUM(D28:D34)</f>
        <v>4474722</v>
      </c>
      <c r="E27" s="308">
        <f t="shared" ref="E27:H27" si="4">SUM(E28:E34)</f>
        <v>4857216</v>
      </c>
      <c r="F27" s="308">
        <f t="shared" si="4"/>
        <v>4962164</v>
      </c>
      <c r="G27" s="308">
        <f t="shared" si="4"/>
        <v>4852548</v>
      </c>
      <c r="H27" s="308">
        <f t="shared" si="4"/>
        <v>4805299</v>
      </c>
      <c r="I27" s="315" t="str">
        <f>'OPĆI DIO'!$C$1</f>
        <v>2292 SVEUČILIŠTE J. J. STROSSMAYERA U OSIJEKU - PRAVNI FAKULTET</v>
      </c>
    </row>
    <row r="28" spans="1:9">
      <c r="A28" s="277"/>
      <c r="B28" s="278">
        <v>31</v>
      </c>
      <c r="C28" s="278" t="s">
        <v>195</v>
      </c>
      <c r="D28" s="351">
        <v>3748434</v>
      </c>
      <c r="E28" s="351">
        <v>4146261</v>
      </c>
      <c r="F28" s="342">
        <f>SUMIF('Unos rashoda i izdataka'!$P$3:$P$501,$B28,'Unos rashoda i izdataka'!J$3:J$501)+SUMIF('Unos rashoda P4'!$S$3:$S$501,$B28,'Unos rashoda P4'!H$3:H$501)</f>
        <v>4101440</v>
      </c>
      <c r="G28" s="342">
        <f>SUMIF('Unos rashoda i izdataka'!$P$3:$P$501,$B28,'Unos rashoda i izdataka'!K$3:K$501)+SUMIF('Unos rashoda P4'!$S$3:$S$501,$B28,'Unos rashoda P4'!I$3:I$501)</f>
        <v>4070754</v>
      </c>
      <c r="H28" s="342">
        <f>SUMIF('Unos rashoda i izdataka'!$P$3:$P$501,$B28,'Unos rashoda i izdataka'!L$3:L$501)+SUMIF('Unos rashoda P4'!$S$3:$S$501,$B28,'Unos rashoda P4'!J$3:J$501)</f>
        <v>4040673</v>
      </c>
      <c r="I28" s="315" t="str">
        <f>'OPĆI DIO'!$C$1</f>
        <v>2292 SVEUČILIŠTE J. J. STROSSMAYERA U OSIJEKU - PRAVNI FAKULTET</v>
      </c>
    </row>
    <row r="29" spans="1:9">
      <c r="A29" s="280"/>
      <c r="B29" s="280">
        <v>32</v>
      </c>
      <c r="C29" s="288" t="s">
        <v>196</v>
      </c>
      <c r="D29" s="352">
        <v>708809</v>
      </c>
      <c r="E29" s="352">
        <v>643488</v>
      </c>
      <c r="F29" s="342">
        <f>SUMIF('Unos rashoda i izdataka'!$P$3:$P$501,$B29,'Unos rashoda i izdataka'!J$3:J$501)+SUMIF('Unos rashoda P4'!$S$3:$S$501,$B29,'Unos rashoda P4'!H$3:H$501)</f>
        <v>799848</v>
      </c>
      <c r="G29" s="342">
        <f>SUMIF('Unos rashoda i izdataka'!$P$3:$P$501,$B29,'Unos rashoda i izdataka'!K$3:K$501)+SUMIF('Unos rashoda P4'!$S$3:$S$501,$B29,'Unos rashoda P4'!I$3:I$501)</f>
        <v>765394</v>
      </c>
      <c r="H29" s="342">
        <f>SUMIF('Unos rashoda i izdataka'!$P$3:$P$501,$B29,'Unos rashoda i izdataka'!L$3:L$501)+SUMIF('Unos rashoda P4'!$S$3:$S$501,$B29,'Unos rashoda P4'!J$3:J$501)</f>
        <v>748226</v>
      </c>
      <c r="I29" s="315" t="str">
        <f>'OPĆI DIO'!$C$1</f>
        <v>2292 SVEUČILIŠTE J. J. STROSSMAYERA U OSIJEKU - PRAVNI FAKULTET</v>
      </c>
    </row>
    <row r="30" spans="1:9">
      <c r="A30" s="280"/>
      <c r="B30" s="280">
        <v>34</v>
      </c>
      <c r="C30" s="288" t="s">
        <v>197</v>
      </c>
      <c r="D30" s="352">
        <v>11031</v>
      </c>
      <c r="E30" s="352">
        <v>15793</v>
      </c>
      <c r="F30" s="342">
        <f>SUMIF('Unos rashoda i izdataka'!$P$3:$P$501,$B30,'Unos rashoda i izdataka'!J$3:J$501)+SUMIF('Unos rashoda P4'!$S$3:$S$501,$B30,'Unos rashoda P4'!H$3:H$501)</f>
        <v>13600</v>
      </c>
      <c r="G30" s="342">
        <f>SUMIF('Unos rashoda i izdataka'!$P$3:$P$501,$B30,'Unos rashoda i izdataka'!K$3:K$501)+SUMIF('Unos rashoda P4'!$S$3:$S$501,$B30,'Unos rashoda P4'!I$3:I$501)</f>
        <v>12600</v>
      </c>
      <c r="H30" s="342">
        <f>SUMIF('Unos rashoda i izdataka'!$P$3:$P$501,$B30,'Unos rashoda i izdataka'!L$3:L$501)+SUMIF('Unos rashoda P4'!$S$3:$S$501,$B30,'Unos rashoda P4'!J$3:J$501)</f>
        <v>12600</v>
      </c>
      <c r="I30" s="315" t="str">
        <f>'OPĆI DIO'!$C$1</f>
        <v>2292 SVEUČILIŠTE J. J. STROSSMAYERA U OSIJEKU - PRAVNI FAKULTET</v>
      </c>
    </row>
    <row r="31" spans="1:9">
      <c r="A31" s="280"/>
      <c r="B31" s="280">
        <v>35</v>
      </c>
      <c r="C31" s="288" t="s">
        <v>244</v>
      </c>
      <c r="D31" s="352"/>
      <c r="E31" s="352"/>
      <c r="F31" s="342">
        <f>SUMIF('Unos rashoda i izdataka'!$P$3:$P$501,$B31,'Unos rashoda i izdataka'!J$3:J$501)+SUMIF('Unos rashoda P4'!$S$3:$S$501,$B31,'Unos rashoda P4'!H$3:H$501)</f>
        <v>0</v>
      </c>
      <c r="G31" s="342">
        <f>SUMIF('Unos rashoda i izdataka'!$P$3:$P$501,$B31,'Unos rashoda i izdataka'!K$3:K$501)+SUMIF('Unos rashoda P4'!$S$3:$S$501,$B31,'Unos rashoda P4'!I$3:I$501)</f>
        <v>0</v>
      </c>
      <c r="H31" s="342">
        <f>SUMIF('Unos rashoda i izdataka'!$P$3:$P$501,$B31,'Unos rashoda i izdataka'!L$3:L$501)+SUMIF('Unos rashoda P4'!$S$3:$S$501,$B31,'Unos rashoda P4'!J$3:J$501)</f>
        <v>0</v>
      </c>
      <c r="I31" s="315" t="str">
        <f>'OPĆI DIO'!$C$1</f>
        <v>2292 SVEUČILIŠTE J. J. STROSSMAYERA U OSIJEKU - PRAVNI FAKULTET</v>
      </c>
    </row>
    <row r="32" spans="1:9" ht="30">
      <c r="A32" s="280"/>
      <c r="B32" s="280">
        <v>36</v>
      </c>
      <c r="C32" s="288" t="s">
        <v>198</v>
      </c>
      <c r="D32" s="352">
        <v>1991</v>
      </c>
      <c r="E32" s="352">
        <v>5664</v>
      </c>
      <c r="F32" s="342">
        <f>SUMIF('Unos rashoda i izdataka'!$P$3:$P$501,$B32,'Unos rashoda i izdataka'!J$3:J$501)+SUMIF('Unos rashoda P4'!$S$3:$S$501,$B32,'Unos rashoda P4'!H$3:H$501)</f>
        <v>5664</v>
      </c>
      <c r="G32" s="342">
        <f>SUMIF('Unos rashoda i izdataka'!$P$3:$P$501,$B32,'Unos rashoda i izdataka'!K$3:K$501)+SUMIF('Unos rashoda P4'!$S$3:$S$501,$B32,'Unos rashoda P4'!I$3:I$501)</f>
        <v>0</v>
      </c>
      <c r="H32" s="342">
        <f>SUMIF('Unos rashoda i izdataka'!$P$3:$P$501,$B32,'Unos rashoda i izdataka'!L$3:L$501)+SUMIF('Unos rashoda P4'!$S$3:$S$501,$B32,'Unos rashoda P4'!J$3:J$501)</f>
        <v>0</v>
      </c>
      <c r="I32" s="315" t="str">
        <f>'OPĆI DIO'!$C$1</f>
        <v>2292 SVEUČILIŠTE J. J. STROSSMAYERA U OSIJEKU - PRAVNI FAKULTET</v>
      </c>
    </row>
    <row r="33" spans="1:9" ht="30">
      <c r="A33" s="280"/>
      <c r="B33" s="280">
        <v>37</v>
      </c>
      <c r="C33" s="288" t="s">
        <v>245</v>
      </c>
      <c r="D33" s="352">
        <v>4457</v>
      </c>
      <c r="E33" s="352">
        <v>41630</v>
      </c>
      <c r="F33" s="342">
        <f>SUMIF('Unos rashoda i izdataka'!$P$3:$P$501,$B33,'Unos rashoda i izdataka'!J$3:J$501)+SUMIF('Unos rashoda P4'!$S$3:$S$501,$B33,'Unos rashoda P4'!H$3:H$501)</f>
        <v>1300</v>
      </c>
      <c r="G33" s="342">
        <f>SUMIF('Unos rashoda i izdataka'!$P$3:$P$501,$B33,'Unos rashoda i izdataka'!K$3:K$501)+SUMIF('Unos rashoda P4'!$S$3:$S$501,$B33,'Unos rashoda P4'!I$3:I$501)</f>
        <v>1300</v>
      </c>
      <c r="H33" s="342">
        <f>SUMIF('Unos rashoda i izdataka'!$P$3:$P$501,$B33,'Unos rashoda i izdataka'!L$3:L$501)+SUMIF('Unos rashoda P4'!$S$3:$S$501,$B33,'Unos rashoda P4'!J$3:J$501)</f>
        <v>1300</v>
      </c>
      <c r="I33" s="315" t="str">
        <f>'OPĆI DIO'!$C$1</f>
        <v>2292 SVEUČILIŠTE J. J. STROSSMAYERA U OSIJEKU - PRAVNI FAKULTET</v>
      </c>
    </row>
    <row r="34" spans="1:9">
      <c r="A34" s="280"/>
      <c r="B34" s="280">
        <v>38</v>
      </c>
      <c r="C34" s="288" t="s">
        <v>199</v>
      </c>
      <c r="D34" s="352"/>
      <c r="E34" s="352">
        <v>4380</v>
      </c>
      <c r="F34" s="342">
        <f>SUMIF('Unos rashoda i izdataka'!$P$3:$P$501,$B34,'Unos rashoda i izdataka'!J$3:J$501)+SUMIF('Unos rashoda P4'!$S$3:$S$501,$B34,'Unos rashoda P4'!H$3:H$501)</f>
        <v>40312</v>
      </c>
      <c r="G34" s="342">
        <f>SUMIF('Unos rashoda i izdataka'!$P$3:$P$501,$B34,'Unos rashoda i izdataka'!K$3:K$501)+SUMIF('Unos rashoda P4'!$S$3:$S$501,$B34,'Unos rashoda P4'!I$3:I$501)</f>
        <v>2500</v>
      </c>
      <c r="H34" s="342">
        <f>SUMIF('Unos rashoda i izdataka'!$P$3:$P$501,$B34,'Unos rashoda i izdataka'!L$3:L$501)+SUMIF('Unos rashoda P4'!$S$3:$S$501,$B34,'Unos rashoda P4'!J$3:J$501)</f>
        <v>2500</v>
      </c>
      <c r="I34" s="315" t="str">
        <f>'OPĆI DIO'!$C$1</f>
        <v>2292 SVEUČILIŠTE J. J. STROSSMAYERA U OSIJEKU - PRAVNI FAKULTET</v>
      </c>
    </row>
    <row r="35" spans="1:9" ht="30">
      <c r="A35" s="284">
        <v>4</v>
      </c>
      <c r="B35" s="285"/>
      <c r="C35" s="286" t="s">
        <v>4785</v>
      </c>
      <c r="D35" s="308">
        <f>SUM(D36:D40)</f>
        <v>51468</v>
      </c>
      <c r="E35" s="308">
        <f t="shared" ref="E35:H35" si="5">SUM(E36:E40)</f>
        <v>163348</v>
      </c>
      <c r="F35" s="308">
        <f t="shared" si="5"/>
        <v>64510</v>
      </c>
      <c r="G35" s="308">
        <f t="shared" si="5"/>
        <v>62910</v>
      </c>
      <c r="H35" s="308">
        <f t="shared" si="5"/>
        <v>52495</v>
      </c>
      <c r="I35" s="315" t="str">
        <f>'OPĆI DIO'!$C$1</f>
        <v>2292 SVEUČILIŠTE J. J. STROSSMAYERA U OSIJEKU - PRAVNI FAKULTET</v>
      </c>
    </row>
    <row r="36" spans="1:9" ht="30">
      <c r="A36" s="278"/>
      <c r="B36" s="278">
        <v>41</v>
      </c>
      <c r="C36" s="287" t="s">
        <v>246</v>
      </c>
      <c r="D36" s="351"/>
      <c r="E36" s="351">
        <v>26297</v>
      </c>
      <c r="F36" s="342">
        <f>SUMIF('Unos rashoda i izdataka'!$P$3:$P$501,$B36,'Unos rashoda i izdataka'!J$3:J$501)+SUMIF('Unos rashoda P4'!$S$3:$S$501,$B36,'Unos rashoda P4'!H$3:H$501)</f>
        <v>0</v>
      </c>
      <c r="G36" s="342">
        <f>SUMIF('Unos rashoda i izdataka'!$P$3:$P$501,$B36,'Unos rashoda i izdataka'!K$3:K$501)+SUMIF('Unos rashoda P4'!$S$3:$S$501,$B36,'Unos rashoda P4'!I$3:I$501)</f>
        <v>0</v>
      </c>
      <c r="H36" s="342">
        <f>SUMIF('Unos rashoda i izdataka'!$P$3:$P$501,$B36,'Unos rashoda i izdataka'!L$3:L$501)+SUMIF('Unos rashoda P4'!$S$3:$S$501,$B36,'Unos rashoda P4'!J$3:J$501)</f>
        <v>0</v>
      </c>
      <c r="I36" s="315" t="str">
        <f>'OPĆI DIO'!$C$1</f>
        <v>2292 SVEUČILIŠTE J. J. STROSSMAYERA U OSIJEKU - PRAVNI FAKULTET</v>
      </c>
    </row>
    <row r="37" spans="1:9" ht="30">
      <c r="A37" s="278"/>
      <c r="B37" s="278">
        <v>42</v>
      </c>
      <c r="C37" s="287" t="s">
        <v>227</v>
      </c>
      <c r="D37" s="351">
        <v>51468</v>
      </c>
      <c r="E37" s="351">
        <v>64053</v>
      </c>
      <c r="F37" s="342">
        <f>SUMIF('Unos rashoda i izdataka'!$P$3:$P$501,$B37,'Unos rashoda i izdataka'!J$3:J$501)+SUMIF('Unos rashoda P4'!$S$3:$S$501,$B37,'Unos rashoda P4'!H$3:H$501)</f>
        <v>64510</v>
      </c>
      <c r="G37" s="342">
        <f>SUMIF('Unos rashoda i izdataka'!$P$3:$P$501,$B37,'Unos rashoda i izdataka'!K$3:K$501)+SUMIF('Unos rashoda P4'!$S$3:$S$501,$B37,'Unos rashoda P4'!I$3:I$501)</f>
        <v>62910</v>
      </c>
      <c r="H37" s="342">
        <f>SUMIF('Unos rashoda i izdataka'!$P$3:$P$501,$B37,'Unos rashoda i izdataka'!L$3:L$501)+SUMIF('Unos rashoda P4'!$S$3:$S$501,$B37,'Unos rashoda P4'!J$3:J$501)</f>
        <v>52495</v>
      </c>
      <c r="I37" s="315" t="str">
        <f>'OPĆI DIO'!$C$1</f>
        <v>2292 SVEUČILIŠTE J. J. STROSSMAYERA U OSIJEKU - PRAVNI FAKULTET</v>
      </c>
    </row>
    <row r="38" spans="1:9" ht="30">
      <c r="A38" s="278"/>
      <c r="B38" s="278">
        <v>43</v>
      </c>
      <c r="C38" s="287" t="s">
        <v>247</v>
      </c>
      <c r="D38" s="351"/>
      <c r="E38" s="351"/>
      <c r="F38" s="342">
        <f>SUMIF('Unos rashoda i izdataka'!$P$3:$P$501,$B38,'Unos rashoda i izdataka'!J$3:J$501)+SUMIF('Unos rashoda P4'!$S$3:$S$501,$B38,'Unos rashoda P4'!H$3:H$501)</f>
        <v>0</v>
      </c>
      <c r="G38" s="342">
        <f>SUMIF('Unos rashoda i izdataka'!$P$3:$P$501,$B38,'Unos rashoda i izdataka'!K$3:K$501)+SUMIF('Unos rashoda P4'!$S$3:$S$501,$B38,'Unos rashoda P4'!I$3:I$501)</f>
        <v>0</v>
      </c>
      <c r="H38" s="342">
        <f>SUMIF('Unos rashoda i izdataka'!$P$3:$P$501,$B38,'Unos rashoda i izdataka'!L$3:L$501)+SUMIF('Unos rashoda P4'!$S$3:$S$501,$B38,'Unos rashoda P4'!J$3:J$501)</f>
        <v>0</v>
      </c>
      <c r="I38" s="315" t="str">
        <f>'OPĆI DIO'!$C$1</f>
        <v>2292 SVEUČILIŠTE J. J. STROSSMAYERA U OSIJEKU - PRAVNI FAKULTET</v>
      </c>
    </row>
    <row r="39" spans="1:9" ht="30">
      <c r="A39" s="278"/>
      <c r="B39" s="278">
        <v>44</v>
      </c>
      <c r="C39" s="287" t="s">
        <v>248</v>
      </c>
      <c r="D39" s="351"/>
      <c r="E39" s="351"/>
      <c r="F39" s="342">
        <f>SUMIF('Unos rashoda i izdataka'!$P$3:$P$501,$B39,'Unos rashoda i izdataka'!J$3:J$501)+SUMIF('Unos rashoda P4'!$S$3:$S$501,$B39,'Unos rashoda P4'!H$3:H$501)</f>
        <v>0</v>
      </c>
      <c r="G39" s="342">
        <f>SUMIF('Unos rashoda i izdataka'!$P$3:$P$501,$B39,'Unos rashoda i izdataka'!K$3:K$501)+SUMIF('Unos rashoda P4'!$S$3:$S$501,$B39,'Unos rashoda P4'!I$3:I$501)</f>
        <v>0</v>
      </c>
      <c r="H39" s="342">
        <f>SUMIF('Unos rashoda i izdataka'!$P$3:$P$501,$B39,'Unos rashoda i izdataka'!L$3:L$501)+SUMIF('Unos rashoda P4'!$S$3:$S$501,$B39,'Unos rashoda P4'!J$3:J$501)</f>
        <v>0</v>
      </c>
      <c r="I39" s="315" t="str">
        <f>'OPĆI DIO'!$C$1</f>
        <v>2292 SVEUČILIŠTE J. J. STROSSMAYERA U OSIJEKU - PRAVNI FAKULTET</v>
      </c>
    </row>
    <row r="40" spans="1:9" ht="30">
      <c r="A40" s="278"/>
      <c r="B40" s="278">
        <v>45</v>
      </c>
      <c r="C40" s="287" t="s">
        <v>200</v>
      </c>
      <c r="D40" s="351"/>
      <c r="E40" s="351">
        <v>72998</v>
      </c>
      <c r="F40" s="342">
        <f>SUMIF('Unos rashoda i izdataka'!$P$3:$P$501,$B40,'Unos rashoda i izdataka'!J$3:J$501)+SUMIF('Unos rashoda P4'!$S$3:$S$501,$B40,'Unos rashoda P4'!H$3:H$501)</f>
        <v>0</v>
      </c>
      <c r="G40" s="342">
        <f>SUMIF('Unos rashoda i izdataka'!$P$3:$P$501,$B40,'Unos rashoda i izdataka'!K$3:K$501)+SUMIF('Unos rashoda P4'!$S$3:$S$501,$B40,'Unos rashoda P4'!I$3:I$501)</f>
        <v>0</v>
      </c>
      <c r="H40" s="342">
        <f>SUMIF('Unos rashoda i izdataka'!$P$3:$P$501,$B40,'Unos rashoda i izdataka'!L$3:L$501)+SUMIF('Unos rashoda P4'!$S$3:$S$501,$B40,'Unos rashoda P4'!J$3:J$501)</f>
        <v>0</v>
      </c>
      <c r="I40" s="315" t="str">
        <f>'OPĆI DIO'!$C$1</f>
        <v>2292 SVEUČILIŠTE J. J. STROSSMAYERA U OSIJEKU - PRAVNI FAKULTET</v>
      </c>
    </row>
  </sheetData>
  <sheetProtection algorithmName="SHA-512" hashValue="QBS/hfslvn2B/MAM2texznVgXaPu9ZgWEh81ybkNizXNoL0BBKEOnACcZhBBmf/mfm4FO/byLF3BFak8L7CX7A==" saltValue="VM5or+8sV9CIKiqmAY3z6w==" spinCount="100000" sheet="1" objects="1" scenarios="1" selectLockedCells="1"/>
  <mergeCells count="7">
    <mergeCell ref="A25:C25"/>
    <mergeCell ref="A2:H2"/>
    <mergeCell ref="A4:H4"/>
    <mergeCell ref="A6:H6"/>
    <mergeCell ref="A8:C8"/>
    <mergeCell ref="A9:C9"/>
    <mergeCell ref="A24:C24"/>
  </mergeCells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showGridLines="0" zoomScale="90" zoomScaleNormal="90" workbookViewId="0">
      <pane xSplit="2" ySplit="4" topLeftCell="C32" activePane="bottomRight" state="frozen"/>
      <selection pane="topRight" activeCell="B1" sqref="B1"/>
      <selection pane="bottomLeft" activeCell="A5" sqref="A5"/>
      <selection pane="bottomRight" activeCell="C27" sqref="C27"/>
    </sheetView>
  </sheetViews>
  <sheetFormatPr defaultColWidth="0" defaultRowHeight="15"/>
  <cols>
    <col min="1" max="1" width="9.140625" style="281" customWidth="1"/>
    <col min="2" max="2" width="42" style="281" customWidth="1"/>
    <col min="3" max="7" width="15.7109375" style="281" customWidth="1"/>
    <col min="8" max="8" width="0" style="281" hidden="1" customWidth="1"/>
    <col min="9" max="16384" width="9.140625" style="281" hidden="1"/>
  </cols>
  <sheetData>
    <row r="1" spans="1:8" s="295" customFormat="1" ht="18.75">
      <c r="B1" s="395" t="s">
        <v>4786</v>
      </c>
      <c r="C1" s="395"/>
      <c r="D1" s="395"/>
      <c r="E1" s="395"/>
      <c r="F1" s="395"/>
      <c r="G1" s="395"/>
    </row>
    <row r="2" spans="1:8">
      <c r="B2" s="272"/>
      <c r="C2" s="272"/>
      <c r="D2" s="272"/>
      <c r="E2" s="272"/>
      <c r="F2" s="272"/>
      <c r="G2" s="272"/>
    </row>
    <row r="3" spans="1:8" ht="30">
      <c r="A3" s="365"/>
      <c r="B3" s="291" t="s">
        <v>4778</v>
      </c>
      <c r="C3" s="273" t="s">
        <v>4775</v>
      </c>
      <c r="D3" s="273" t="s">
        <v>4776</v>
      </c>
      <c r="E3" s="274" t="s">
        <v>4779</v>
      </c>
      <c r="F3" s="274" t="s">
        <v>4780</v>
      </c>
      <c r="G3" s="274" t="s">
        <v>4781</v>
      </c>
    </row>
    <row r="4" spans="1:8" s="283" customFormat="1">
      <c r="A4" s="366"/>
      <c r="B4" s="292">
        <v>1</v>
      </c>
      <c r="C4" s="275">
        <v>2</v>
      </c>
      <c r="D4" s="275">
        <v>3</v>
      </c>
      <c r="E4" s="276">
        <v>4</v>
      </c>
      <c r="F4" s="276">
        <v>5</v>
      </c>
      <c r="G4" s="276">
        <v>6</v>
      </c>
    </row>
    <row r="5" spans="1:8" ht="19.5" customHeight="1">
      <c r="A5" s="365"/>
      <c r="B5" s="360" t="s">
        <v>3966</v>
      </c>
      <c r="C5" s="310">
        <f>+C6+C9+C11+C14+C25+C28</f>
        <v>4145840.21</v>
      </c>
      <c r="D5" s="310">
        <f>+D6+D9+D11+D14+D25+D28</f>
        <v>4842141</v>
      </c>
      <c r="E5" s="310">
        <f>+E6+E9+E11+E14+E25+E28</f>
        <v>4729250</v>
      </c>
      <c r="F5" s="310">
        <f>+F6+F9+F11+F14+F25+F28</f>
        <v>4685208</v>
      </c>
      <c r="G5" s="310">
        <f>+G6+G9+G11+G14+G25+G28</f>
        <v>4726408</v>
      </c>
      <c r="H5" s="315" t="str">
        <f>'OPĆI DIO'!$C$1</f>
        <v>2292 SVEUČILIŠTE J. J. STROSSMAYERA U OSIJEKU - PRAVNI FAKULTET</v>
      </c>
    </row>
    <row r="6" spans="1:8">
      <c r="A6" s="365">
        <v>1</v>
      </c>
      <c r="B6" s="361" t="s">
        <v>4787</v>
      </c>
      <c r="C6" s="311">
        <f>+C7+C8</f>
        <v>2903701.05</v>
      </c>
      <c r="D6" s="309">
        <f t="shared" ref="D6:G6" si="0">+D7+D8</f>
        <v>3239987</v>
      </c>
      <c r="E6" s="309">
        <f t="shared" si="0"/>
        <v>3437658</v>
      </c>
      <c r="F6" s="309">
        <f t="shared" si="0"/>
        <v>3447533</v>
      </c>
      <c r="G6" s="309">
        <f t="shared" si="0"/>
        <v>3449588</v>
      </c>
      <c r="H6" s="315" t="str">
        <f>'OPĆI DIO'!$C$1</f>
        <v>2292 SVEUČILIŠTE J. J. STROSSMAYERA U OSIJEKU - PRAVNI FAKULTET</v>
      </c>
    </row>
    <row r="7" spans="1:8">
      <c r="A7" s="365">
        <v>11</v>
      </c>
      <c r="B7" s="362" t="s">
        <v>4788</v>
      </c>
      <c r="C7" s="350">
        <v>2903701.05</v>
      </c>
      <c r="D7" s="350">
        <v>3239987</v>
      </c>
      <c r="E7" s="340">
        <f>SUMIF('Unos prihoda i primitaka'!$C$3:$C$501,$A7,'Unos prihoda i primitaka'!G$3:G$501)</f>
        <v>3437658</v>
      </c>
      <c r="F7" s="340">
        <f>SUMIF('Unos prihoda i primitaka'!$C$3:$C$501,$A7,'Unos prihoda i primitaka'!H$3:H$501)</f>
        <v>3447533</v>
      </c>
      <c r="G7" s="340">
        <f>SUMIF('Unos prihoda i primitaka'!$C$3:$C$501,$A7,'Unos prihoda i primitaka'!I$3:I$501)</f>
        <v>3449588</v>
      </c>
      <c r="H7" s="315" t="str">
        <f>'OPĆI DIO'!$C$1</f>
        <v>2292 SVEUČILIŠTE J. J. STROSSMAYERA U OSIJEKU - PRAVNI FAKULTET</v>
      </c>
    </row>
    <row r="8" spans="1:8">
      <c r="A8" s="365">
        <v>12</v>
      </c>
      <c r="B8" s="363" t="s">
        <v>4789</v>
      </c>
      <c r="C8" s="350"/>
      <c r="D8" s="350"/>
      <c r="E8" s="340">
        <f>SUMIF('Unos prihoda i primitaka'!$C$3:$C$501,$A8,'Unos prihoda i primitaka'!G$3:G$501)</f>
        <v>0</v>
      </c>
      <c r="F8" s="340">
        <f>SUMIF('Unos prihoda i primitaka'!$C$3:$C$501,$A8,'Unos prihoda i primitaka'!H$3:H$501)</f>
        <v>0</v>
      </c>
      <c r="G8" s="340">
        <f>SUMIF('Unos prihoda i primitaka'!$C$3:$C$501,$A8,'Unos prihoda i primitaka'!I$3:I$501)</f>
        <v>0</v>
      </c>
      <c r="H8" s="315" t="str">
        <f>'OPĆI DIO'!$C$1</f>
        <v>2292 SVEUČILIŠTE J. J. STROSSMAYERA U OSIJEKU - PRAVNI FAKULTET</v>
      </c>
    </row>
    <row r="9" spans="1:8" s="348" customFormat="1">
      <c r="A9" s="367">
        <v>3</v>
      </c>
      <c r="B9" s="361" t="s">
        <v>4790</v>
      </c>
      <c r="C9" s="309">
        <f>+C10</f>
        <v>67133</v>
      </c>
      <c r="D9" s="309">
        <f t="shared" ref="D9:G9" si="1">+D10</f>
        <v>58881</v>
      </c>
      <c r="E9" s="309">
        <f t="shared" si="1"/>
        <v>58580</v>
      </c>
      <c r="F9" s="309">
        <f t="shared" si="1"/>
        <v>25690</v>
      </c>
      <c r="G9" s="309">
        <f t="shared" si="1"/>
        <v>27290</v>
      </c>
      <c r="H9" s="315" t="str">
        <f>'OPĆI DIO'!$C$1</f>
        <v>2292 SVEUČILIŠTE J. J. STROSSMAYERA U OSIJEKU - PRAVNI FAKULTET</v>
      </c>
    </row>
    <row r="10" spans="1:8">
      <c r="A10" s="365">
        <v>31</v>
      </c>
      <c r="B10" s="364" t="s">
        <v>4791</v>
      </c>
      <c r="C10" s="350">
        <v>67133</v>
      </c>
      <c r="D10" s="350">
        <v>58881</v>
      </c>
      <c r="E10" s="340">
        <f>SUMIF('Unos prihoda i primitaka'!$C$3:$C$501,$A10,'Unos prihoda i primitaka'!G$3:G$501)</f>
        <v>58580</v>
      </c>
      <c r="F10" s="340">
        <f>SUMIF('Unos prihoda i primitaka'!$C$3:$C$501,$A10,'Unos prihoda i primitaka'!H$3:H$501)</f>
        <v>25690</v>
      </c>
      <c r="G10" s="340">
        <f>SUMIF('Unos prihoda i primitaka'!$C$3:$C$501,$A10,'Unos prihoda i primitaka'!I$3:I$501)</f>
        <v>27290</v>
      </c>
      <c r="H10" s="315" t="str">
        <f>'OPĆI DIO'!$C$1</f>
        <v>2292 SVEUČILIŠTE J. J. STROSSMAYERA U OSIJEKU - PRAVNI FAKULTET</v>
      </c>
    </row>
    <row r="11" spans="1:8" s="348" customFormat="1">
      <c r="A11" s="367">
        <v>4</v>
      </c>
      <c r="B11" s="361" t="s">
        <v>4792</v>
      </c>
      <c r="C11" s="309">
        <f>+C12+C13</f>
        <v>1023993.87</v>
      </c>
      <c r="D11" s="309">
        <f t="shared" ref="D11:G11" si="2">+D12+D13</f>
        <v>1453032</v>
      </c>
      <c r="E11" s="309">
        <f t="shared" si="2"/>
        <v>1137766</v>
      </c>
      <c r="F11" s="309">
        <f t="shared" si="2"/>
        <v>1190935</v>
      </c>
      <c r="G11" s="309">
        <f t="shared" si="2"/>
        <v>1249480</v>
      </c>
      <c r="H11" s="315" t="str">
        <f>'OPĆI DIO'!$C$1</f>
        <v>2292 SVEUČILIŠTE J. J. STROSSMAYERA U OSIJEKU - PRAVNI FAKULTET</v>
      </c>
    </row>
    <row r="12" spans="1:8">
      <c r="A12" s="365">
        <v>41</v>
      </c>
      <c r="B12" s="364" t="s">
        <v>4793</v>
      </c>
      <c r="C12" s="350"/>
      <c r="D12" s="350"/>
      <c r="E12" s="340">
        <f>SUMIF('Unos prihoda i primitaka'!$C$3:$C$501,$A12,'Unos prihoda i primitaka'!G$3:G$501)</f>
        <v>0</v>
      </c>
      <c r="F12" s="340">
        <f>SUMIF('Unos prihoda i primitaka'!$C$3:$C$501,$A12,'Unos prihoda i primitaka'!H$3:H$501)</f>
        <v>0</v>
      </c>
      <c r="G12" s="340">
        <f>SUMIF('Unos prihoda i primitaka'!$C$3:$C$501,$A12,'Unos prihoda i primitaka'!I$3:I$501)</f>
        <v>0</v>
      </c>
      <c r="H12" s="315" t="str">
        <f>'OPĆI DIO'!$C$1</f>
        <v>2292 SVEUČILIŠTE J. J. STROSSMAYERA U OSIJEKU - PRAVNI FAKULTET</v>
      </c>
    </row>
    <row r="13" spans="1:8">
      <c r="A13" s="368">
        <v>43</v>
      </c>
      <c r="B13" s="364" t="s">
        <v>4794</v>
      </c>
      <c r="C13" s="350">
        <v>1023993.87</v>
      </c>
      <c r="D13" s="350">
        <v>1453032</v>
      </c>
      <c r="E13" s="340">
        <f>SUMIF('Unos prihoda i primitaka'!$C$3:$C$501,$A13,'Unos prihoda i primitaka'!G$3:G$501)-'B.2 RAČUN FINANC IF'!E7</f>
        <v>1137766</v>
      </c>
      <c r="F13" s="340">
        <f>SUMIF('Unos prihoda i primitaka'!$C$3:$C$501,$A13,'Unos prihoda i primitaka'!H$3:H$501)-'B.2 RAČUN FINANC IF'!F7</f>
        <v>1190935</v>
      </c>
      <c r="G13" s="340">
        <f>SUMIF('Unos prihoda i primitaka'!$C$3:$C$501,$A13,'Unos prihoda i primitaka'!I$3:I$501)-'B.2 RAČUN FINANC IF'!G7</f>
        <v>1249480</v>
      </c>
      <c r="H13" s="315" t="str">
        <f>'OPĆI DIO'!$C$1</f>
        <v>2292 SVEUČILIŠTE J. J. STROSSMAYERA U OSIJEKU - PRAVNI FAKULTET</v>
      </c>
    </row>
    <row r="14" spans="1:8" s="348" customFormat="1">
      <c r="A14" s="367">
        <v>5</v>
      </c>
      <c r="B14" s="361" t="s">
        <v>4795</v>
      </c>
      <c r="C14" s="309">
        <f>SUM(C15:C24)</f>
        <v>142616.63999999998</v>
      </c>
      <c r="D14" s="309">
        <f>SUM(D15:D24)</f>
        <v>89976</v>
      </c>
      <c r="E14" s="309">
        <f>SUM(E15:E24)</f>
        <v>95046</v>
      </c>
      <c r="F14" s="309">
        <f>SUM(F15:F24)</f>
        <v>21000</v>
      </c>
      <c r="G14" s="309">
        <f>SUM(G15:G24)</f>
        <v>0</v>
      </c>
      <c r="H14" s="315" t="str">
        <f>'OPĆI DIO'!$C$1</f>
        <v>2292 SVEUČILIŠTE J. J. STROSSMAYERA U OSIJEKU - PRAVNI FAKULTET</v>
      </c>
    </row>
    <row r="15" spans="1:8">
      <c r="A15" s="365">
        <v>51</v>
      </c>
      <c r="B15" s="364" t="s">
        <v>4796</v>
      </c>
      <c r="C15" s="350">
        <v>6200.28</v>
      </c>
      <c r="D15" s="350">
        <v>6804</v>
      </c>
      <c r="E15" s="340">
        <f>SUMIF('Unos prihoda i primitaka'!$C$3:$C$501,$A15,'Unos prihoda i primitaka'!G$3:G$501)</f>
        <v>0</v>
      </c>
      <c r="F15" s="340">
        <f>SUMIF('Unos prihoda i primitaka'!$C$3:$C$501,$A15,'Unos prihoda i primitaka'!H$3:H$501)</f>
        <v>0</v>
      </c>
      <c r="G15" s="340">
        <f>SUMIF('Unos prihoda i primitaka'!$C$3:$C$501,$A15,'Unos prihoda i primitaka'!I$3:I$501)</f>
        <v>0</v>
      </c>
      <c r="H15" s="315" t="str">
        <f>'OPĆI DIO'!$C$1</f>
        <v>2292 SVEUČILIŠTE J. J. STROSSMAYERA U OSIJEKU - PRAVNI FAKULTET</v>
      </c>
    </row>
    <row r="16" spans="1:8">
      <c r="A16" s="365">
        <v>52</v>
      </c>
      <c r="B16" s="364" t="s">
        <v>4797</v>
      </c>
      <c r="C16" s="350">
        <v>136416.35999999999</v>
      </c>
      <c r="D16" s="350">
        <v>83172</v>
      </c>
      <c r="E16" s="340">
        <f>SUMIF('Unos prihoda i primitaka'!$C$3:$C$501,$A16,'Unos prihoda i primitaka'!G$3:G$501)</f>
        <v>95046</v>
      </c>
      <c r="F16" s="340">
        <f>SUMIF('Unos prihoda i primitaka'!$C$3:$C$501,$A16,'Unos prihoda i primitaka'!H$3:H$501)</f>
        <v>21000</v>
      </c>
      <c r="G16" s="340">
        <f>SUMIF('Unos prihoda i primitaka'!$C$3:$C$501,$A16,'Unos prihoda i primitaka'!I$3:I$501)</f>
        <v>0</v>
      </c>
      <c r="H16" s="315" t="str">
        <f>'OPĆI DIO'!$C$1</f>
        <v>2292 SVEUČILIŠTE J. J. STROSSMAYERA U OSIJEKU - PRAVNI FAKULTET</v>
      </c>
    </row>
    <row r="17" spans="1:8">
      <c r="A17" s="365">
        <v>552</v>
      </c>
      <c r="B17" s="364" t="s">
        <v>4798</v>
      </c>
      <c r="C17" s="350"/>
      <c r="D17" s="350"/>
      <c r="E17" s="340">
        <f>SUMIF('Unos prihoda i primitaka'!$C$3:$C$501,$A17,'Unos prihoda i primitaka'!G$3:G$501)</f>
        <v>0</v>
      </c>
      <c r="F17" s="340">
        <f>SUMIF('Unos prihoda i primitaka'!$C$3:$C$501,$A17,'Unos prihoda i primitaka'!H$3:H$501)</f>
        <v>0</v>
      </c>
      <c r="G17" s="340">
        <f>SUMIF('Unos prihoda i primitaka'!$C$3:$C$501,$A17,'Unos prihoda i primitaka'!I$3:I$501)</f>
        <v>0</v>
      </c>
      <c r="H17" s="315" t="str">
        <f>'OPĆI DIO'!$C$1</f>
        <v>2292 SVEUČILIŠTE J. J. STROSSMAYERA U OSIJEKU - PRAVNI FAKULTET</v>
      </c>
    </row>
    <row r="18" spans="1:8">
      <c r="A18" s="365">
        <v>559</v>
      </c>
      <c r="B18" s="364" t="s">
        <v>4799</v>
      </c>
      <c r="C18" s="350"/>
      <c r="D18" s="350"/>
      <c r="E18" s="340">
        <f>SUMIF('Unos prihoda i primitaka'!$C$3:$C$501,$A18,'Unos prihoda i primitaka'!G$3:G$501)</f>
        <v>0</v>
      </c>
      <c r="F18" s="340">
        <f>SUMIF('Unos prihoda i primitaka'!$C$3:$C$501,$A18,'Unos prihoda i primitaka'!H$3:H$501)</f>
        <v>0</v>
      </c>
      <c r="G18" s="340">
        <f>SUMIF('Unos prihoda i primitaka'!$C$3:$C$501,$A18,'Unos prihoda i primitaka'!I$3:I$501)</f>
        <v>0</v>
      </c>
      <c r="H18" s="315" t="str">
        <f>'OPĆI DIO'!$C$1</f>
        <v>2292 SVEUČILIŠTE J. J. STROSSMAYERA U OSIJEKU - PRAVNI FAKULTET</v>
      </c>
    </row>
    <row r="19" spans="1:8">
      <c r="A19" s="365">
        <v>561</v>
      </c>
      <c r="B19" s="364" t="s">
        <v>4800</v>
      </c>
      <c r="C19" s="350"/>
      <c r="D19" s="350"/>
      <c r="E19" s="340">
        <f>SUMIF('Unos prihoda i primitaka'!$C$3:$C$501,$A19,'Unos prihoda i primitaka'!G$3:G$501)</f>
        <v>0</v>
      </c>
      <c r="F19" s="340">
        <f>SUMIF('Unos prihoda i primitaka'!$C$3:$C$501,$A19,'Unos prihoda i primitaka'!H$3:H$501)</f>
        <v>0</v>
      </c>
      <c r="G19" s="340">
        <f>SUMIF('Unos prihoda i primitaka'!$C$3:$C$501,$A19,'Unos prihoda i primitaka'!I$3:I$501)</f>
        <v>0</v>
      </c>
      <c r="H19" s="315" t="str">
        <f>'OPĆI DIO'!$C$1</f>
        <v>2292 SVEUČILIŠTE J. J. STROSSMAYERA U OSIJEKU - PRAVNI FAKULTET</v>
      </c>
    </row>
    <row r="20" spans="1:8" ht="18" customHeight="1">
      <c r="A20" s="365">
        <v>563</v>
      </c>
      <c r="B20" s="364" t="s">
        <v>4801</v>
      </c>
      <c r="C20" s="350"/>
      <c r="D20" s="350"/>
      <c r="E20" s="340">
        <f>SUMIF('Unos prihoda i primitaka'!$C$3:$C$501,$A20,'Unos prihoda i primitaka'!G$3:G$501)</f>
        <v>0</v>
      </c>
      <c r="F20" s="340">
        <f>SUMIF('Unos prihoda i primitaka'!$C$3:$C$501,$A20,'Unos prihoda i primitaka'!H$3:H$501)</f>
        <v>0</v>
      </c>
      <c r="G20" s="340">
        <f>SUMIF('Unos prihoda i primitaka'!$C$3:$C$501,$A20,'Unos prihoda i primitaka'!I$3:I$501)</f>
        <v>0</v>
      </c>
      <c r="H20" s="315" t="str">
        <f>'OPĆI DIO'!$C$1</f>
        <v>2292 SVEUČILIŠTE J. J. STROSSMAYERA U OSIJEKU - PRAVNI FAKULTET</v>
      </c>
    </row>
    <row r="21" spans="1:8" ht="30">
      <c r="A21" s="365">
        <v>573</v>
      </c>
      <c r="B21" s="364" t="s">
        <v>1020</v>
      </c>
      <c r="C21" s="350"/>
      <c r="D21" s="350"/>
      <c r="E21" s="340">
        <f>SUMIF('Unos prihoda i primitaka'!$C$3:$C$501,$A21,'Unos prihoda i primitaka'!G$3:G$501)</f>
        <v>0</v>
      </c>
      <c r="F21" s="340">
        <f>SUMIF('Unos prihoda i primitaka'!$C$3:$C$501,$A21,'Unos prihoda i primitaka'!H$3:H$501)</f>
        <v>0</v>
      </c>
      <c r="G21" s="340">
        <f>SUMIF('Unos prihoda i primitaka'!$C$3:$C$501,$A21,'Unos prihoda i primitaka'!I$3:I$501)</f>
        <v>0</v>
      </c>
      <c r="H21" s="315" t="str">
        <f>'OPĆI DIO'!$C$1</f>
        <v>2292 SVEUČILIŠTE J. J. STROSSMAYERA U OSIJEKU - PRAVNI FAKULTET</v>
      </c>
    </row>
    <row r="22" spans="1:8">
      <c r="A22" s="365">
        <v>575</v>
      </c>
      <c r="B22" s="364" t="s">
        <v>1021</v>
      </c>
      <c r="C22" s="350"/>
      <c r="D22" s="350"/>
      <c r="E22" s="340">
        <f>SUMIF('Unos prihoda i primitaka'!$C$3:$C$501,$A22,'Unos prihoda i primitaka'!G$3:G$501)</f>
        <v>0</v>
      </c>
      <c r="F22" s="340">
        <f>SUMIF('Unos prihoda i primitaka'!$C$3:$C$501,$A22,'Unos prihoda i primitaka'!H$3:H$501)</f>
        <v>0</v>
      </c>
      <c r="G22" s="340">
        <f>SUMIF('Unos prihoda i primitaka'!$C$3:$C$501,$A22,'Unos prihoda i primitaka'!I$3:I$501)</f>
        <v>0</v>
      </c>
      <c r="H22" s="315" t="str">
        <f>'OPĆI DIO'!$C$1</f>
        <v>2292 SVEUČILIŠTE J. J. STROSSMAYERA U OSIJEKU - PRAVNI FAKULTET</v>
      </c>
    </row>
    <row r="23" spans="1:8" ht="30">
      <c r="A23" s="365">
        <v>576</v>
      </c>
      <c r="B23" s="364" t="s">
        <v>4819</v>
      </c>
      <c r="C23" s="350"/>
      <c r="D23" s="350"/>
      <c r="E23" s="340">
        <f>SUMIF('Unos prihoda i primitaka'!$C$3:$C$501,$A23,'Unos prihoda i primitaka'!G$3:G$501)</f>
        <v>0</v>
      </c>
      <c r="F23" s="340">
        <f>SUMIF('Unos prihoda i primitaka'!$C$3:$C$501,$A23,'Unos prihoda i primitaka'!H$3:H$501)</f>
        <v>0</v>
      </c>
      <c r="G23" s="340">
        <f>SUMIF('Unos prihoda i primitaka'!$C$3:$C$501,$A23,'Unos prihoda i primitaka'!I$3:I$501)</f>
        <v>0</v>
      </c>
      <c r="H23" s="315" t="str">
        <f>'OPĆI DIO'!$C$1</f>
        <v>2292 SVEUČILIŠTE J. J. STROSSMAYERA U OSIJEKU - PRAVNI FAKULTET</v>
      </c>
    </row>
    <row r="24" spans="1:8">
      <c r="A24" s="365">
        <v>581</v>
      </c>
      <c r="B24" s="364" t="s">
        <v>4802</v>
      </c>
      <c r="C24" s="350"/>
      <c r="D24" s="350"/>
      <c r="E24" s="340">
        <f>SUMIF('Unos prihoda i primitaka'!$C$3:$C$501,$A24,'Unos prihoda i primitaka'!G$3:G$501)</f>
        <v>0</v>
      </c>
      <c r="F24" s="340">
        <f>SUMIF('Unos prihoda i primitaka'!$C$3:$C$501,$A24,'Unos prihoda i primitaka'!H$3:H$501)</f>
        <v>0</v>
      </c>
      <c r="G24" s="340">
        <f>SUMIF('Unos prihoda i primitaka'!$C$3:$C$501,$A24,'Unos prihoda i primitaka'!I$3:I$501)</f>
        <v>0</v>
      </c>
      <c r="H24" s="315" t="str">
        <f>'OPĆI DIO'!$C$1</f>
        <v>2292 SVEUČILIŠTE J. J. STROSSMAYERA U OSIJEKU - PRAVNI FAKULTET</v>
      </c>
    </row>
    <row r="25" spans="1:8" s="348" customFormat="1">
      <c r="A25" s="367">
        <v>6</v>
      </c>
      <c r="B25" s="361" t="s">
        <v>4803</v>
      </c>
      <c r="C25" s="309">
        <f>SUM(C26:C27)</f>
        <v>8302</v>
      </c>
      <c r="D25" s="309">
        <f t="shared" ref="D25:G25" si="3">SUM(D26:D27)</f>
        <v>0</v>
      </c>
      <c r="E25" s="309">
        <f>SUM(E26:E27)</f>
        <v>0</v>
      </c>
      <c r="F25" s="309">
        <f t="shared" si="3"/>
        <v>0</v>
      </c>
      <c r="G25" s="309">
        <f t="shared" si="3"/>
        <v>0</v>
      </c>
      <c r="H25" s="315" t="str">
        <f>'OPĆI DIO'!$C$1</f>
        <v>2292 SVEUČILIŠTE J. J. STROSSMAYERA U OSIJEKU - PRAVNI FAKULTET</v>
      </c>
    </row>
    <row r="26" spans="1:8">
      <c r="A26" s="365">
        <v>61</v>
      </c>
      <c r="B26" s="364" t="s">
        <v>4804</v>
      </c>
      <c r="C26" s="350">
        <v>8302</v>
      </c>
      <c r="D26" s="350"/>
      <c r="E26" s="340">
        <f>SUMIF('Unos prihoda i primitaka'!$C$3:$C$501,$A26,'Unos prihoda i primitaka'!G$3:G$501)</f>
        <v>0</v>
      </c>
      <c r="F26" s="340">
        <f>SUMIF('Unos prihoda i primitaka'!$C$3:$C$501,$A26,'Unos prihoda i primitaka'!H$3:H$501)</f>
        <v>0</v>
      </c>
      <c r="G26" s="340">
        <f>SUMIF('Unos prihoda i primitaka'!$C$3:$C$501,$A26,'Unos prihoda i primitaka'!I$3:I$501)</f>
        <v>0</v>
      </c>
      <c r="H26" s="315" t="str">
        <f>'OPĆI DIO'!$C$1</f>
        <v>2292 SVEUČILIŠTE J. J. STROSSMAYERA U OSIJEKU - PRAVNI FAKULTET</v>
      </c>
    </row>
    <row r="27" spans="1:8">
      <c r="A27" s="365">
        <v>63</v>
      </c>
      <c r="B27" s="364" t="s">
        <v>4805</v>
      </c>
      <c r="C27" s="350"/>
      <c r="D27" s="350"/>
      <c r="E27" s="340">
        <f>SUMIF('Unos prihoda i primitaka'!$C$3:$C$501,$A27,'Unos prihoda i primitaka'!G$3:G$501)</f>
        <v>0</v>
      </c>
      <c r="F27" s="340">
        <f>SUMIF('Unos prihoda i primitaka'!$C$3:$C$501,$A27,'Unos prihoda i primitaka'!H$3:H$501)</f>
        <v>0</v>
      </c>
      <c r="G27" s="340">
        <f>SUMIF('Unos prihoda i primitaka'!$C$3:$C$501,$A27,'Unos prihoda i primitaka'!I$3:I$501)</f>
        <v>0</v>
      </c>
      <c r="H27" s="315" t="str">
        <f>'OPĆI DIO'!$C$1</f>
        <v>2292 SVEUČILIŠTE J. J. STROSSMAYERA U OSIJEKU - PRAVNI FAKULTET</v>
      </c>
    </row>
    <row r="28" spans="1:8" s="348" customFormat="1" ht="33.75" customHeight="1">
      <c r="A28" s="367">
        <v>7</v>
      </c>
      <c r="B28" s="361" t="s">
        <v>4806</v>
      </c>
      <c r="C28" s="309">
        <f>+C29</f>
        <v>93.65</v>
      </c>
      <c r="D28" s="309">
        <f t="shared" ref="D28:G28" si="4">+D29</f>
        <v>265</v>
      </c>
      <c r="E28" s="309">
        <f>+E29</f>
        <v>200</v>
      </c>
      <c r="F28" s="309">
        <f t="shared" si="4"/>
        <v>50</v>
      </c>
      <c r="G28" s="309">
        <f t="shared" si="4"/>
        <v>50</v>
      </c>
      <c r="H28" s="315" t="str">
        <f>'OPĆI DIO'!$C$1</f>
        <v>2292 SVEUČILIŠTE J. J. STROSSMAYERA U OSIJEKU - PRAVNI FAKULTET</v>
      </c>
    </row>
    <row r="29" spans="1:8" ht="30">
      <c r="A29" s="365">
        <v>71</v>
      </c>
      <c r="B29" s="364" t="s">
        <v>4807</v>
      </c>
      <c r="C29" s="350">
        <v>93.65</v>
      </c>
      <c r="D29" s="350">
        <v>265</v>
      </c>
      <c r="E29" s="340">
        <f>SUMIF('Unos prihoda i primitaka'!$C$3:$C$501,$A29,'Unos prihoda i primitaka'!G$3:G$501)</f>
        <v>200</v>
      </c>
      <c r="F29" s="340">
        <f>SUMIF('Unos prihoda i primitaka'!$C$3:$C$501,$A29,'Unos prihoda i primitaka'!H$3:H$501)</f>
        <v>50</v>
      </c>
      <c r="G29" s="340">
        <f>SUMIF('Unos prihoda i primitaka'!$C$3:$C$501,$A29,'Unos prihoda i primitaka'!I$3:I$501)</f>
        <v>50</v>
      </c>
      <c r="H29" s="315" t="str">
        <f>'OPĆI DIO'!$C$1</f>
        <v>2292 SVEUČILIŠTE J. J. STROSSMAYERA U OSIJEKU - PRAVNI FAKULTET</v>
      </c>
    </row>
    <row r="30" spans="1:8" ht="24" customHeight="1">
      <c r="A30" s="365">
        <v>0</v>
      </c>
      <c r="B30" s="360" t="s">
        <v>251</v>
      </c>
      <c r="C30" s="310">
        <f>+C31+C34+C36+C39+C50+C53</f>
        <v>4526190.03</v>
      </c>
      <c r="D30" s="310">
        <f>+D31+D34+D36+D39+D50+D53</f>
        <v>5020564</v>
      </c>
      <c r="E30" s="310">
        <f>+E31+E34+E36+E39+E50+E53</f>
        <v>5026674</v>
      </c>
      <c r="F30" s="310">
        <f>+F31+F34+F36+F39+F50+F53</f>
        <v>4915458</v>
      </c>
      <c r="G30" s="310">
        <f>+G31+G34+G36+G39+G50+G53</f>
        <v>4857794</v>
      </c>
      <c r="H30" s="315" t="str">
        <f>'OPĆI DIO'!$C$1</f>
        <v>2292 SVEUČILIŠTE J. J. STROSSMAYERA U OSIJEKU - PRAVNI FAKULTET</v>
      </c>
    </row>
    <row r="31" spans="1:8" s="348" customFormat="1">
      <c r="A31" s="367">
        <v>1</v>
      </c>
      <c r="B31" s="361" t="s">
        <v>4787</v>
      </c>
      <c r="C31" s="309">
        <f>+C32+C33</f>
        <v>2903701.05</v>
      </c>
      <c r="D31" s="309">
        <f t="shared" ref="D31" si="5">+D32+D33</f>
        <v>3239987</v>
      </c>
      <c r="E31" s="309">
        <f t="shared" ref="E31" si="6">+E32+E33</f>
        <v>3437658</v>
      </c>
      <c r="F31" s="309">
        <f t="shared" ref="F31" si="7">+F32+F33</f>
        <v>3447533</v>
      </c>
      <c r="G31" s="309">
        <f t="shared" ref="G31" si="8">+G32+G33</f>
        <v>3449588</v>
      </c>
      <c r="H31" s="315" t="str">
        <f>'OPĆI DIO'!$C$1</f>
        <v>2292 SVEUČILIŠTE J. J. STROSSMAYERA U OSIJEKU - PRAVNI FAKULTET</v>
      </c>
    </row>
    <row r="32" spans="1:8">
      <c r="A32" s="365">
        <v>11</v>
      </c>
      <c r="B32" s="362" t="s">
        <v>4788</v>
      </c>
      <c r="C32" s="350">
        <v>2903701.05</v>
      </c>
      <c r="D32" s="350">
        <v>3239987</v>
      </c>
      <c r="E32" s="342">
        <f>SUMIF('Unos rashoda i izdataka'!$Q$3:$Q$501,$A32,'Unos rashoda i izdataka'!J$3:J$501)+SUMIF('Unos rashoda P4'!$A$3:$A$501,$A32,'Unos rashoda P4'!H$3:H$501)</f>
        <v>3437658</v>
      </c>
      <c r="F32" s="342">
        <f>SUMIF('Unos rashoda i izdataka'!$Q$3:$Q$501,$A32,'Unos rashoda i izdataka'!K$3:K$501)+SUMIF('Unos rashoda P4'!$A$3:$A$501,$A32,'Unos rashoda P4'!I$3:I$501)</f>
        <v>3447533</v>
      </c>
      <c r="G32" s="342">
        <f>SUMIF('Unos rashoda i izdataka'!$Q$3:$Q$501,$A32,'Unos rashoda i izdataka'!L$3:L$501)+SUMIF('Unos rashoda P4'!$A$3:$A$501,$A32,'Unos rashoda P4'!J$3:J$501)</f>
        <v>3449588</v>
      </c>
      <c r="H32" s="315" t="str">
        <f>'OPĆI DIO'!$C$1</f>
        <v>2292 SVEUČILIŠTE J. J. STROSSMAYERA U OSIJEKU - PRAVNI FAKULTET</v>
      </c>
    </row>
    <row r="33" spans="1:8">
      <c r="A33" s="365">
        <v>12</v>
      </c>
      <c r="B33" s="363" t="s">
        <v>4789</v>
      </c>
      <c r="C33" s="350"/>
      <c r="D33" s="350"/>
      <c r="E33" s="342">
        <f>SUMIF('Unos rashoda i izdataka'!$Q$3:$Q$501,$A33,'Unos rashoda i izdataka'!J$3:J$501)+SUMIF('Unos rashoda P4'!$A$3:$A$501,$A33,'Unos rashoda P4'!H$3:H$501)</f>
        <v>0</v>
      </c>
      <c r="F33" s="342">
        <f>SUMIF('Unos rashoda i izdataka'!$Q$3:$Q$501,$A33,'Unos rashoda i izdataka'!K$3:K$501)+SUMIF('Unos rashoda P4'!$A$3:$A$501,$A33,'Unos rashoda P4'!I$3:I$501)</f>
        <v>0</v>
      </c>
      <c r="G33" s="342">
        <f>SUMIF('Unos rashoda i izdataka'!$Q$3:$Q$501,$A33,'Unos rashoda i izdataka'!L$3:L$501)+SUMIF('Unos rashoda P4'!$A$3:$A$501,$A33,'Unos rashoda P4'!J$3:J$501)</f>
        <v>0</v>
      </c>
      <c r="H33" s="315" t="str">
        <f>'OPĆI DIO'!$C$1</f>
        <v>2292 SVEUČILIŠTE J. J. STROSSMAYERA U OSIJEKU - PRAVNI FAKULTET</v>
      </c>
    </row>
    <row r="34" spans="1:8" s="348" customFormat="1">
      <c r="A34" s="367">
        <v>3</v>
      </c>
      <c r="B34" s="361" t="s">
        <v>4790</v>
      </c>
      <c r="C34" s="309">
        <f>+C35</f>
        <v>34812.39</v>
      </c>
      <c r="D34" s="309">
        <f t="shared" ref="D34:G34" si="9">+D35</f>
        <v>66629</v>
      </c>
      <c r="E34" s="309">
        <f t="shared" si="9"/>
        <v>30500</v>
      </c>
      <c r="F34" s="309">
        <f t="shared" si="9"/>
        <v>29900</v>
      </c>
      <c r="G34" s="309">
        <f t="shared" si="9"/>
        <v>29948</v>
      </c>
      <c r="H34" s="315" t="str">
        <f>'OPĆI DIO'!$C$1</f>
        <v>2292 SVEUČILIŠTE J. J. STROSSMAYERA U OSIJEKU - PRAVNI FAKULTET</v>
      </c>
    </row>
    <row r="35" spans="1:8">
      <c r="A35" s="368">
        <v>31</v>
      </c>
      <c r="B35" s="364" t="s">
        <v>4791</v>
      </c>
      <c r="C35" s="350">
        <v>34812.39</v>
      </c>
      <c r="D35" s="350">
        <v>66629</v>
      </c>
      <c r="E35" s="342">
        <f>SUMIF('Unos rashoda i izdataka'!$Q$3:$Q$501,$A35,'Unos rashoda i izdataka'!J$3:J$501)+SUMIF('Unos rashoda P4'!$A$3:$A$501,$A35,'Unos rashoda P4'!H$3:H$501)-'B.2 RAČUN FINANC IF'!E13</f>
        <v>30500</v>
      </c>
      <c r="F35" s="342">
        <f>SUMIF('Unos rashoda i izdataka'!$Q$3:$Q$501,$A35,'Unos rashoda i izdataka'!K$3:K$501)+SUMIF('Unos rashoda P4'!$A$3:$A$501,$A35,'Unos rashoda P4'!I$3:I$501)-'B.2 RAČUN FINANC IF'!F13</f>
        <v>29900</v>
      </c>
      <c r="G35" s="342">
        <f>SUMIF('Unos rashoda i izdataka'!$Q$3:$Q$501,$A35,'Unos rashoda i izdataka'!L$3:L$501)+SUMIF('Unos rashoda P4'!$A$3:$A$501,$A35,'Unos rashoda P4'!J$3:J$501)-'B.2 RAČUN FINANC IF'!G13</f>
        <v>29948</v>
      </c>
      <c r="H35" s="315" t="str">
        <f>'OPĆI DIO'!$C$1</f>
        <v>2292 SVEUČILIŠTE J. J. STROSSMAYERA U OSIJEKU - PRAVNI FAKULTET</v>
      </c>
    </row>
    <row r="36" spans="1:8" s="348" customFormat="1">
      <c r="A36" s="367">
        <v>4</v>
      </c>
      <c r="B36" s="361" t="s">
        <v>4792</v>
      </c>
      <c r="C36" s="309">
        <f>+C37+C38</f>
        <v>1459649.13</v>
      </c>
      <c r="D36" s="309">
        <f t="shared" ref="D36:G36" si="10">+D37+D38</f>
        <v>1592790</v>
      </c>
      <c r="E36" s="309">
        <f>+E37+E38</f>
        <v>1431150</v>
      </c>
      <c r="F36" s="309">
        <f t="shared" si="10"/>
        <v>1407950</v>
      </c>
      <c r="G36" s="309">
        <f t="shared" si="10"/>
        <v>1373233</v>
      </c>
      <c r="H36" s="315" t="str">
        <f>'OPĆI DIO'!$C$1</f>
        <v>2292 SVEUČILIŠTE J. J. STROSSMAYERA U OSIJEKU - PRAVNI FAKULTET</v>
      </c>
    </row>
    <row r="37" spans="1:8">
      <c r="A37" s="365">
        <v>41</v>
      </c>
      <c r="B37" s="364" t="s">
        <v>4793</v>
      </c>
      <c r="C37" s="350"/>
      <c r="D37" s="350"/>
      <c r="E37" s="342">
        <f>SUMIF('Unos rashoda i izdataka'!$Q$3:$Q$501,$A37,'Unos rashoda i izdataka'!J$3:J$501)+SUMIF('Unos rashoda P4'!$A$3:$A$501,$A37,'Unos rashoda P4'!H$3:H$501)</f>
        <v>0</v>
      </c>
      <c r="F37" s="342">
        <f>SUMIF('Unos rashoda i izdataka'!$Q$3:$Q$501,$A37,'Unos rashoda i izdataka'!K$3:K$501)+SUMIF('Unos rashoda P4'!$A$3:$A$501,$A37,'Unos rashoda P4'!I$3:I$501)</f>
        <v>0</v>
      </c>
      <c r="G37" s="342">
        <f>SUMIF('Unos rashoda i izdataka'!$Q$3:$Q$501,$A37,'Unos rashoda i izdataka'!L$3:L$501)+SUMIF('Unos rashoda P4'!$A$3:$A$501,$A37,'Unos rashoda P4'!J$3:J$501)</f>
        <v>0</v>
      </c>
      <c r="H37" s="315" t="str">
        <f>'OPĆI DIO'!$C$1</f>
        <v>2292 SVEUČILIŠTE J. J. STROSSMAYERA U OSIJEKU - PRAVNI FAKULTET</v>
      </c>
    </row>
    <row r="38" spans="1:8">
      <c r="A38" s="365">
        <v>43</v>
      </c>
      <c r="B38" s="364" t="s">
        <v>4794</v>
      </c>
      <c r="C38" s="350">
        <f>1451030.43+8618.7</f>
        <v>1459649.13</v>
      </c>
      <c r="D38" s="350">
        <v>1592790</v>
      </c>
      <c r="E38" s="342">
        <f>SUMIF('Unos rashoda i izdataka'!$Q$3:$Q$501,$A38,'Unos rashoda i izdataka'!J$3:J$501)+SUMIF('Unos rashoda P4'!$A$3:$A$501,$A38,'Unos rashoda P4'!H$3:H$501)</f>
        <v>1431150</v>
      </c>
      <c r="F38" s="342">
        <f>SUMIF('Unos rashoda i izdataka'!$Q$3:$Q$501,$A38,'Unos rashoda i izdataka'!K$3:K$501)+SUMIF('Unos rashoda P4'!$A$3:$A$501,$A38,'Unos rashoda P4'!I$3:I$501)</f>
        <v>1407950</v>
      </c>
      <c r="G38" s="342">
        <f>SUMIF('Unos rashoda i izdataka'!$Q$3:$Q$501,$A38,'Unos rashoda i izdataka'!L$3:L$501)+SUMIF('Unos rashoda P4'!$A$3:$A$501,$A38,'Unos rashoda P4'!J$3:J$501)</f>
        <v>1373233</v>
      </c>
      <c r="H38" s="315" t="str">
        <f>'OPĆI DIO'!$C$1</f>
        <v>2292 SVEUČILIŠTE J. J. STROSSMAYERA U OSIJEKU - PRAVNI FAKULTET</v>
      </c>
    </row>
    <row r="39" spans="1:8" s="348" customFormat="1">
      <c r="A39" s="367">
        <v>5</v>
      </c>
      <c r="B39" s="361" t="s">
        <v>4795</v>
      </c>
      <c r="C39" s="309">
        <f>SUM(C40:C49)</f>
        <v>120873.82</v>
      </c>
      <c r="D39" s="309">
        <f>SUM(D40:D49)</f>
        <v>121158</v>
      </c>
      <c r="E39" s="309">
        <f>SUM(E40:E49)</f>
        <v>127366</v>
      </c>
      <c r="F39" s="309">
        <f>SUM(F40:F49)</f>
        <v>30075</v>
      </c>
      <c r="G39" s="309">
        <f>SUM(G40:G49)</f>
        <v>5025</v>
      </c>
      <c r="H39" s="315" t="str">
        <f>'OPĆI DIO'!$C$1</f>
        <v>2292 SVEUČILIŠTE J. J. STROSSMAYERA U OSIJEKU - PRAVNI FAKULTET</v>
      </c>
    </row>
    <row r="40" spans="1:8">
      <c r="A40" s="365">
        <v>51</v>
      </c>
      <c r="B40" s="364" t="s">
        <v>4796</v>
      </c>
      <c r="C40" s="350">
        <v>6485.82</v>
      </c>
      <c r="D40" s="350">
        <v>6804</v>
      </c>
      <c r="E40" s="342">
        <f>SUMIF('Unos rashoda i izdataka'!$Q$3:$Q$501,$A40,'Unos rashoda i izdataka'!J$3:J$501)+SUMIF('Unos rashoda P4'!$A$3:$A$501,$A40,'Unos rashoda P4'!H$3:H$501)</f>
        <v>11100</v>
      </c>
      <c r="F40" s="342">
        <f>SUMIF('Unos rashoda i izdataka'!$Q$3:$Q$501,$A40,'Unos rashoda i izdataka'!K$3:K$501)+SUMIF('Unos rashoda P4'!$A$3:$A$501,$A40,'Unos rashoda P4'!I$3:I$501)</f>
        <v>9075</v>
      </c>
      <c r="G40" s="342">
        <f>SUMIF('Unos rashoda i izdataka'!$Q$3:$Q$501,$A40,'Unos rashoda i izdataka'!L$3:L$501)+SUMIF('Unos rashoda P4'!$A$3:$A$501,$A40,'Unos rashoda P4'!J$3:J$501)</f>
        <v>5025</v>
      </c>
      <c r="H40" s="315" t="str">
        <f>'OPĆI DIO'!$C$1</f>
        <v>2292 SVEUČILIŠTE J. J. STROSSMAYERA U OSIJEKU - PRAVNI FAKULTET</v>
      </c>
    </row>
    <row r="41" spans="1:8">
      <c r="A41" s="365">
        <v>52</v>
      </c>
      <c r="B41" s="364" t="s">
        <v>4797</v>
      </c>
      <c r="C41" s="350">
        <v>114388</v>
      </c>
      <c r="D41" s="350">
        <v>114354</v>
      </c>
      <c r="E41" s="342">
        <f>SUMIF('Unos rashoda i izdataka'!$Q$3:$Q$501,$A41,'Unos rashoda i izdataka'!J$3:J$501)+SUMIF('Unos rashoda P4'!$A$3:$A$501,$A41,'Unos rashoda P4'!H$3:H$501)</f>
        <v>116266</v>
      </c>
      <c r="F41" s="342">
        <f>SUMIF('Unos rashoda i izdataka'!$Q$3:$Q$501,$A41,'Unos rashoda i izdataka'!K$3:K$501)+SUMIF('Unos rashoda P4'!$A$3:$A$501,$A41,'Unos rashoda P4'!I$3:I$501)</f>
        <v>21000</v>
      </c>
      <c r="G41" s="342">
        <f>SUMIF('Unos rashoda i izdataka'!$Q$3:$Q$501,$A41,'Unos rashoda i izdataka'!L$3:L$501)+SUMIF('Unos rashoda P4'!$A$3:$A$501,$A41,'Unos rashoda P4'!J$3:J$501)</f>
        <v>0</v>
      </c>
      <c r="H41" s="315" t="str">
        <f>'OPĆI DIO'!$C$1</f>
        <v>2292 SVEUČILIŠTE J. J. STROSSMAYERA U OSIJEKU - PRAVNI FAKULTET</v>
      </c>
    </row>
    <row r="42" spans="1:8">
      <c r="A42" s="365">
        <v>552</v>
      </c>
      <c r="B42" s="364" t="s">
        <v>4798</v>
      </c>
      <c r="C42" s="350"/>
      <c r="D42" s="350"/>
      <c r="E42" s="342">
        <f>SUMIF('Unos rashoda i izdataka'!$Q$3:$Q$501,$A42,'Unos rashoda i izdataka'!J$3:J$501)+SUMIF('Unos rashoda P4'!$A$3:$A$501,$A42,'Unos rashoda P4'!H$3:H$501)</f>
        <v>0</v>
      </c>
      <c r="F42" s="342">
        <f>SUMIF('Unos rashoda i izdataka'!$Q$3:$Q$501,$A42,'Unos rashoda i izdataka'!K$3:K$501)+SUMIF('Unos rashoda P4'!$A$3:$A$501,$A42,'Unos rashoda P4'!I$3:I$501)</f>
        <v>0</v>
      </c>
      <c r="G42" s="342">
        <f>SUMIF('Unos rashoda i izdataka'!$Q$3:$Q$501,$A42,'Unos rashoda i izdataka'!L$3:L$501)+SUMIF('Unos rashoda P4'!$A$3:$A$501,$A42,'Unos rashoda P4'!J$3:J$501)</f>
        <v>0</v>
      </c>
      <c r="H42" s="315" t="str">
        <f>'OPĆI DIO'!$C$1</f>
        <v>2292 SVEUČILIŠTE J. J. STROSSMAYERA U OSIJEKU - PRAVNI FAKULTET</v>
      </c>
    </row>
    <row r="43" spans="1:8">
      <c r="A43" s="365">
        <v>559</v>
      </c>
      <c r="B43" s="364" t="s">
        <v>4799</v>
      </c>
      <c r="C43" s="350"/>
      <c r="D43" s="350"/>
      <c r="E43" s="342">
        <f>SUMIF('Unos rashoda i izdataka'!$Q$3:$Q$501,$A43,'Unos rashoda i izdataka'!J$3:J$501)+SUMIF('Unos rashoda P4'!$A$3:$A$501,$A43,'Unos rashoda P4'!H$3:H$501)</f>
        <v>0</v>
      </c>
      <c r="F43" s="342">
        <f>SUMIF('Unos rashoda i izdataka'!$Q$3:$Q$501,$A43,'Unos rashoda i izdataka'!K$3:K$501)+SUMIF('Unos rashoda P4'!$A$3:$A$501,$A43,'Unos rashoda P4'!I$3:I$501)</f>
        <v>0</v>
      </c>
      <c r="G43" s="342">
        <f>SUMIF('Unos rashoda i izdataka'!$Q$3:$Q$501,$A43,'Unos rashoda i izdataka'!L$3:L$501)+SUMIF('Unos rashoda P4'!$A$3:$A$501,$A43,'Unos rashoda P4'!J$3:J$501)</f>
        <v>0</v>
      </c>
      <c r="H43" s="315" t="str">
        <f>'OPĆI DIO'!$C$1</f>
        <v>2292 SVEUČILIŠTE J. J. STROSSMAYERA U OSIJEKU - PRAVNI FAKULTET</v>
      </c>
    </row>
    <row r="44" spans="1:8">
      <c r="A44" s="365">
        <v>561</v>
      </c>
      <c r="B44" s="364" t="s">
        <v>4800</v>
      </c>
      <c r="C44" s="350"/>
      <c r="D44" s="350"/>
      <c r="E44" s="342">
        <f>SUMIF('Unos rashoda i izdataka'!$Q$3:$Q$501,$A44,'Unos rashoda i izdataka'!J$3:J$501)+SUMIF('Unos rashoda P4'!$A$3:$A$501,$A44,'Unos rashoda P4'!H$3:H$501)</f>
        <v>0</v>
      </c>
      <c r="F44" s="342">
        <f>SUMIF('Unos rashoda i izdataka'!$Q$3:$Q$501,$A44,'Unos rashoda i izdataka'!K$3:K$501)+SUMIF('Unos rashoda P4'!$A$3:$A$501,$A44,'Unos rashoda P4'!I$3:I$501)</f>
        <v>0</v>
      </c>
      <c r="G44" s="342">
        <f>SUMIF('Unos rashoda i izdataka'!$Q$3:$Q$501,$A44,'Unos rashoda i izdataka'!L$3:L$501)+SUMIF('Unos rashoda P4'!$A$3:$A$501,$A44,'Unos rashoda P4'!J$3:J$501)</f>
        <v>0</v>
      </c>
      <c r="H44" s="315" t="str">
        <f>'OPĆI DIO'!$C$1</f>
        <v>2292 SVEUČILIŠTE J. J. STROSSMAYERA U OSIJEKU - PRAVNI FAKULTET</v>
      </c>
    </row>
    <row r="45" spans="1:8" ht="20.25" customHeight="1">
      <c r="A45" s="365">
        <v>563</v>
      </c>
      <c r="B45" s="364" t="s">
        <v>4801</v>
      </c>
      <c r="C45" s="350"/>
      <c r="D45" s="350"/>
      <c r="E45" s="342">
        <f>SUMIF('Unos rashoda i izdataka'!$Q$3:$Q$501,$A45,'Unos rashoda i izdataka'!J$3:J$501)+SUMIF('Unos rashoda P4'!$A$3:$A$501,$A45,'Unos rashoda P4'!H$3:H$501)</f>
        <v>0</v>
      </c>
      <c r="F45" s="342">
        <f>SUMIF('Unos rashoda i izdataka'!$Q$3:$Q$501,$A45,'Unos rashoda i izdataka'!K$3:K$501)+SUMIF('Unos rashoda P4'!$A$3:$A$501,$A45,'Unos rashoda P4'!I$3:I$501)</f>
        <v>0</v>
      </c>
      <c r="G45" s="342">
        <f>SUMIF('Unos rashoda i izdataka'!$Q$3:$Q$501,$A45,'Unos rashoda i izdataka'!L$3:L$501)+SUMIF('Unos rashoda P4'!$A$3:$A$501,$A45,'Unos rashoda P4'!J$3:J$501)</f>
        <v>0</v>
      </c>
      <c r="H45" s="315" t="str">
        <f>'OPĆI DIO'!$C$1</f>
        <v>2292 SVEUČILIŠTE J. J. STROSSMAYERA U OSIJEKU - PRAVNI FAKULTET</v>
      </c>
    </row>
    <row r="46" spans="1:8" ht="30">
      <c r="A46" s="365">
        <v>573</v>
      </c>
      <c r="B46" s="364" t="s">
        <v>1020</v>
      </c>
      <c r="C46" s="350"/>
      <c r="D46" s="350"/>
      <c r="E46" s="342">
        <f>SUMIF('Unos rashoda i izdataka'!$Q$3:$Q$501,$A46,'Unos rashoda i izdataka'!J$3:J$501)+SUMIF('Unos rashoda P4'!$A$3:$A$501,$A46,'Unos rashoda P4'!H$3:H$501)</f>
        <v>0</v>
      </c>
      <c r="F46" s="342">
        <f>SUMIF('Unos rashoda i izdataka'!$Q$3:$Q$501,$A46,'Unos rashoda i izdataka'!K$3:K$501)+SUMIF('Unos rashoda P4'!$A$3:$A$501,$A46,'Unos rashoda P4'!I$3:I$501)</f>
        <v>0</v>
      </c>
      <c r="G46" s="342">
        <f>SUMIF('Unos rashoda i izdataka'!$Q$3:$Q$501,$A46,'Unos rashoda i izdataka'!L$3:L$501)+SUMIF('Unos rashoda P4'!$A$3:$A$501,$A46,'Unos rashoda P4'!J$3:J$501)</f>
        <v>0</v>
      </c>
      <c r="H46" s="315" t="str">
        <f>'OPĆI DIO'!$C$1</f>
        <v>2292 SVEUČILIŠTE J. J. STROSSMAYERA U OSIJEKU - PRAVNI FAKULTET</v>
      </c>
    </row>
    <row r="47" spans="1:8">
      <c r="A47" s="365">
        <v>575</v>
      </c>
      <c r="B47" s="364" t="s">
        <v>1021</v>
      </c>
      <c r="C47" s="350"/>
      <c r="D47" s="350"/>
      <c r="E47" s="342">
        <f>SUMIF('Unos rashoda i izdataka'!$Q$3:$Q$501,$A47,'Unos rashoda i izdataka'!J$3:J$501)+SUMIF('Unos rashoda P4'!$A$3:$A$501,$A47,'Unos rashoda P4'!H$3:H$501)</f>
        <v>0</v>
      </c>
      <c r="F47" s="342">
        <f>SUMIF('Unos rashoda i izdataka'!$Q$3:$Q$501,$A47,'Unos rashoda i izdataka'!K$3:K$501)+SUMIF('Unos rashoda P4'!$A$3:$A$501,$A47,'Unos rashoda P4'!I$3:I$501)</f>
        <v>0</v>
      </c>
      <c r="G47" s="342">
        <f>SUMIF('Unos rashoda i izdataka'!$Q$3:$Q$501,$A47,'Unos rashoda i izdataka'!L$3:L$501)+SUMIF('Unos rashoda P4'!$A$3:$A$501,$A47,'Unos rashoda P4'!J$3:J$501)</f>
        <v>0</v>
      </c>
      <c r="H47" s="315" t="str">
        <f>'OPĆI DIO'!$C$1</f>
        <v>2292 SVEUČILIŠTE J. J. STROSSMAYERA U OSIJEKU - PRAVNI FAKULTET</v>
      </c>
    </row>
    <row r="48" spans="1:8" ht="30">
      <c r="A48" s="369">
        <v>576</v>
      </c>
      <c r="B48" s="364" t="s">
        <v>4819</v>
      </c>
      <c r="C48" s="350"/>
      <c r="D48" s="350"/>
      <c r="E48" s="342">
        <f>SUMIF('Unos rashoda i izdataka'!$Q$3:$Q$501,$A48,'Unos rashoda i izdataka'!J$3:J$501)+SUMIF('Unos rashoda P4'!$A$3:$A$501,$A48,'Unos rashoda P4'!H$3:H$501)</f>
        <v>0</v>
      </c>
      <c r="F48" s="342">
        <f>SUMIF('Unos rashoda i izdataka'!$Q$3:$Q$501,$A48,'Unos rashoda i izdataka'!K$3:K$501)+SUMIF('Unos rashoda P4'!$A$3:$A$501,$A48,'Unos rashoda P4'!I$3:I$501)</f>
        <v>0</v>
      </c>
      <c r="G48" s="342">
        <f>SUMIF('Unos rashoda i izdataka'!$Q$3:$Q$501,$A48,'Unos rashoda i izdataka'!L$3:L$501)+SUMIF('Unos rashoda P4'!$A$3:$A$501,$A48,'Unos rashoda P4'!J$3:J$501)</f>
        <v>0</v>
      </c>
      <c r="H48" s="315" t="str">
        <f>'OPĆI DIO'!$C$1</f>
        <v>2292 SVEUČILIŠTE J. J. STROSSMAYERA U OSIJEKU - PRAVNI FAKULTET</v>
      </c>
    </row>
    <row r="49" spans="1:8">
      <c r="A49" s="365">
        <v>581</v>
      </c>
      <c r="B49" s="364" t="s">
        <v>4802</v>
      </c>
      <c r="C49" s="350"/>
      <c r="D49" s="350"/>
      <c r="E49" s="342">
        <f>SUMIF('Unos rashoda i izdataka'!$Q$3:$Q$501,$A49,'Unos rashoda i izdataka'!J$3:J$501)+SUMIF('Unos rashoda P4'!$A$3:$A$501,$A49,'Unos rashoda P4'!H$3:H$501)</f>
        <v>0</v>
      </c>
      <c r="F49" s="342">
        <f>SUMIF('Unos rashoda i izdataka'!$Q$3:$Q$501,$A49,'Unos rashoda i izdataka'!K$3:K$501)+SUMIF('Unos rashoda P4'!$A$3:$A$501,$A49,'Unos rashoda P4'!I$3:I$501)</f>
        <v>0</v>
      </c>
      <c r="G49" s="342">
        <f>SUMIF('Unos rashoda i izdataka'!$Q$3:$Q$501,$A49,'Unos rashoda i izdataka'!L$3:L$501)+SUMIF('Unos rashoda P4'!$A$3:$A$501,$A49,'Unos rashoda P4'!J$3:J$501)</f>
        <v>0</v>
      </c>
      <c r="H49" s="315" t="str">
        <f>'OPĆI DIO'!$C$1</f>
        <v>2292 SVEUČILIŠTE J. J. STROSSMAYERA U OSIJEKU - PRAVNI FAKULTET</v>
      </c>
    </row>
    <row r="50" spans="1:8" s="348" customFormat="1">
      <c r="A50" s="367">
        <v>6</v>
      </c>
      <c r="B50" s="361" t="s">
        <v>4803</v>
      </c>
      <c r="C50" s="309">
        <f>+C51+C52</f>
        <v>7153.6399999999994</v>
      </c>
      <c r="D50" s="309">
        <f t="shared" ref="D50:G50" si="11">+D51+D52</f>
        <v>0</v>
      </c>
      <c r="E50" s="309">
        <f t="shared" si="11"/>
        <v>0</v>
      </c>
      <c r="F50" s="309">
        <f t="shared" si="11"/>
        <v>0</v>
      </c>
      <c r="G50" s="309">
        <f t="shared" si="11"/>
        <v>0</v>
      </c>
      <c r="H50" s="315" t="str">
        <f>'OPĆI DIO'!$C$1</f>
        <v>2292 SVEUČILIŠTE J. J. STROSSMAYERA U OSIJEKU - PRAVNI FAKULTET</v>
      </c>
    </row>
    <row r="51" spans="1:8">
      <c r="A51" s="365">
        <v>61</v>
      </c>
      <c r="B51" s="364" t="s">
        <v>4804</v>
      </c>
      <c r="C51" s="350">
        <f>2888.99+4264.65</f>
        <v>7153.6399999999994</v>
      </c>
      <c r="D51" s="350"/>
      <c r="E51" s="342">
        <f>SUMIF('Unos rashoda i izdataka'!$Q$3:$Q$501,$A51,'Unos rashoda i izdataka'!J$3:J$501)+SUMIF('Unos rashoda P4'!$A$3:$A$501,$A51,'Unos rashoda P4'!H$3:H$501)</f>
        <v>0</v>
      </c>
      <c r="F51" s="342">
        <f>SUMIF('Unos rashoda i izdataka'!$Q$3:$Q$501,$A51,'Unos rashoda i izdataka'!K$3:K$501)+SUMIF('Unos rashoda P4'!$A$3:$A$501,$A51,'Unos rashoda P4'!I$3:I$501)</f>
        <v>0</v>
      </c>
      <c r="G51" s="342">
        <f>SUMIF('Unos rashoda i izdataka'!$Q$3:$Q$501,$A51,'Unos rashoda i izdataka'!L$3:L$501)+SUMIF('Unos rashoda P4'!$A$3:$A$501,$A51,'Unos rashoda P4'!J$3:J$501)</f>
        <v>0</v>
      </c>
      <c r="H51" s="315" t="str">
        <f>'OPĆI DIO'!$C$1</f>
        <v>2292 SVEUČILIŠTE J. J. STROSSMAYERA U OSIJEKU - PRAVNI FAKULTET</v>
      </c>
    </row>
    <row r="52" spans="1:8">
      <c r="A52" s="365">
        <v>63</v>
      </c>
      <c r="B52" s="364" t="s">
        <v>4805</v>
      </c>
      <c r="C52" s="350"/>
      <c r="D52" s="350"/>
      <c r="E52" s="342">
        <f>SUMIF('Unos rashoda i izdataka'!$Q$3:$Q$501,$A52,'Unos rashoda i izdataka'!J$3:J$501)+SUMIF('Unos rashoda P4'!$A$3:$A$501,$A52,'Unos rashoda P4'!H$3:H$501)</f>
        <v>0</v>
      </c>
      <c r="F52" s="342">
        <f>SUMIF('Unos rashoda i izdataka'!$Q$3:$Q$501,$A52,'Unos rashoda i izdataka'!K$3:K$501)+SUMIF('Unos rashoda P4'!$A$3:$A$501,$A52,'Unos rashoda P4'!I$3:I$501)</f>
        <v>0</v>
      </c>
      <c r="G52" s="342">
        <f>SUMIF('Unos rashoda i izdataka'!$Q$3:$Q$501,$A52,'Unos rashoda i izdataka'!L$3:L$501)+SUMIF('Unos rashoda P4'!$A$3:$A$501,$A52,'Unos rashoda P4'!J$3:J$501)</f>
        <v>0</v>
      </c>
      <c r="H52" s="315" t="str">
        <f>'OPĆI DIO'!$C$1</f>
        <v>2292 SVEUČILIŠTE J. J. STROSSMAYERA U OSIJEKU - PRAVNI FAKULTET</v>
      </c>
    </row>
    <row r="53" spans="1:8" s="348" customFormat="1" ht="27.75" customHeight="1">
      <c r="A53" s="367">
        <v>7</v>
      </c>
      <c r="B53" s="361" t="s">
        <v>4806</v>
      </c>
      <c r="C53" s="309">
        <f>+C54</f>
        <v>0</v>
      </c>
      <c r="D53" s="309">
        <f t="shared" ref="D53:G53" si="12">+D54</f>
        <v>0</v>
      </c>
      <c r="E53" s="309">
        <f t="shared" si="12"/>
        <v>0</v>
      </c>
      <c r="F53" s="309">
        <f t="shared" si="12"/>
        <v>0</v>
      </c>
      <c r="G53" s="309">
        <f t="shared" si="12"/>
        <v>0</v>
      </c>
      <c r="H53" s="315" t="str">
        <f>'OPĆI DIO'!$C$1</f>
        <v>2292 SVEUČILIŠTE J. J. STROSSMAYERA U OSIJEKU - PRAVNI FAKULTET</v>
      </c>
    </row>
    <row r="54" spans="1:8" ht="30">
      <c r="A54" s="365">
        <v>71</v>
      </c>
      <c r="B54" s="364" t="s">
        <v>4807</v>
      </c>
      <c r="C54" s="350"/>
      <c r="D54" s="350"/>
      <c r="E54" s="342">
        <f>SUMIF('Unos rashoda i izdataka'!$Q$3:$Q$501,$A54,'Unos rashoda i izdataka'!J$3:J$501)+SUMIF('Unos rashoda P4'!$A$3:$A$501,$A54,'Unos rashoda P4'!H$3:H$501)</f>
        <v>0</v>
      </c>
      <c r="F54" s="342">
        <f>SUMIF('Unos rashoda i izdataka'!$Q$3:$Q$501,$A54,'Unos rashoda i izdataka'!K$3:K$501)+SUMIF('Unos rashoda P4'!$A$3:$A$501,$A54,'Unos rashoda P4'!I$3:I$501)</f>
        <v>0</v>
      </c>
      <c r="G54" s="342">
        <f>SUMIF('Unos rashoda i izdataka'!$Q$3:$Q$501,$A54,'Unos rashoda i izdataka'!L$3:L$501)+SUMIF('Unos rashoda P4'!$A$3:$A$501,$A54,'Unos rashoda P4'!J$3:J$501)</f>
        <v>0</v>
      </c>
      <c r="H54" s="315" t="str">
        <f>'OPĆI DIO'!$C$1</f>
        <v>2292 SVEUČILIŠTE J. J. STROSSMAYERA U OSIJEKU - PRAVNI FAKULTET</v>
      </c>
    </row>
  </sheetData>
  <sheetProtection algorithmName="SHA-512" hashValue="PmyARFoyq5+qzXqyBW/4FsEXs0aJwWuTTtrrjM/iTs4+raejsmf2X4m4Km256W5TJk8p+3dpxUTC/rHvsC8MsQ==" saltValue="vZrBcdlbBj6V1wAZmv+fYA==" spinCount="100000" sheet="1" objects="1" scenarios="1" selectLockedCells="1"/>
  <mergeCells count="1">
    <mergeCell ref="B1:G1"/>
  </mergeCells>
  <pageMargins left="0.70866141732283472" right="0.70866141732283472" top="0.59055118110236227" bottom="0.39370078740157483" header="0.31496062992125984" footer="0.31496062992125984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J84"/>
  <sheetViews>
    <sheetView showGridLines="0" zoomScale="90" zoomScaleNormal="90" workbookViewId="0">
      <pane xSplit="1" ySplit="4" topLeftCell="B50" activePane="bottomRight" state="frozen"/>
      <selection pane="topRight" activeCell="B1" sqref="B1"/>
      <selection pane="bottomLeft" activeCell="A4" sqref="A4"/>
      <selection pane="bottomRight" activeCell="G71" sqref="G71"/>
    </sheetView>
  </sheetViews>
  <sheetFormatPr defaultColWidth="0" defaultRowHeight="15"/>
  <cols>
    <col min="1" max="1" width="9.28515625" style="226" bestFit="1" customWidth="1"/>
    <col min="2" max="2" width="41.85546875" style="208" customWidth="1"/>
    <col min="3" max="4" width="17.7109375" style="208" customWidth="1"/>
    <col min="5" max="7" width="15.85546875" customWidth="1"/>
    <col min="8" max="192" width="0" hidden="1" customWidth="1"/>
    <col min="193" max="16384" width="9.140625" hidden="1"/>
  </cols>
  <sheetData>
    <row r="1" spans="1:192" s="17" customFormat="1" ht="24" customHeight="1">
      <c r="A1" s="391" t="s">
        <v>3911</v>
      </c>
      <c r="B1" s="391"/>
      <c r="C1" s="391"/>
      <c r="D1" s="391"/>
      <c r="E1" s="391"/>
      <c r="F1" s="391"/>
      <c r="G1" s="391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</row>
    <row r="2" spans="1:192" s="17" customFormat="1" ht="24" customHeight="1">
      <c r="A2" s="203"/>
      <c r="B2" s="203"/>
      <c r="C2" s="250"/>
      <c r="D2" s="250"/>
      <c r="E2" s="203"/>
      <c r="F2" s="203"/>
      <c r="G2" s="203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</row>
    <row r="3" spans="1:192">
      <c r="G3" s="210" t="s">
        <v>4039</v>
      </c>
    </row>
    <row r="4" spans="1:192" ht="25.5">
      <c r="A4" s="22" t="s">
        <v>3910</v>
      </c>
      <c r="B4" s="2" t="s">
        <v>3916</v>
      </c>
      <c r="C4" s="2" t="s">
        <v>4775</v>
      </c>
      <c r="D4" s="2" t="s">
        <v>4776</v>
      </c>
      <c r="E4" s="2" t="s">
        <v>4779</v>
      </c>
      <c r="F4" s="2" t="s">
        <v>4780</v>
      </c>
      <c r="G4" s="2" t="s">
        <v>4781</v>
      </c>
    </row>
    <row r="5" spans="1:192" s="355" customFormat="1" ht="28.5" customHeight="1">
      <c r="A5" s="353"/>
      <c r="B5" s="353" t="s">
        <v>3912</v>
      </c>
      <c r="C5" s="354">
        <f t="shared" ref="C5:D5" si="0">+C6+C15+C21+C28+C38+C45+C52+C59+C66+C75</f>
        <v>4526190</v>
      </c>
      <c r="D5" s="354">
        <f t="shared" si="0"/>
        <v>5020564</v>
      </c>
      <c r="E5" s="354">
        <f>+E6+E15+E21+E28+E38+E45+E52+E59+E66+E75</f>
        <v>5026674</v>
      </c>
      <c r="F5" s="354">
        <f t="shared" ref="F5:G5" si="1">+F6+F15+F21+F28+F38+F45+F52+F59+F66+F75</f>
        <v>4915458</v>
      </c>
      <c r="G5" s="354">
        <f t="shared" si="1"/>
        <v>4857794</v>
      </c>
    </row>
    <row r="6" spans="1:192">
      <c r="A6" s="209">
        <v>1</v>
      </c>
      <c r="B6" s="36" t="s">
        <v>3913</v>
      </c>
      <c r="C6" s="231">
        <f t="shared" ref="C6:D6" si="2">SUM(C7:C14)</f>
        <v>0</v>
      </c>
      <c r="D6" s="231">
        <f t="shared" si="2"/>
        <v>0</v>
      </c>
      <c r="E6" s="231">
        <f>SUM(E7:E14)</f>
        <v>0</v>
      </c>
      <c r="F6" s="231">
        <f>SUM(F7:F14)</f>
        <v>0</v>
      </c>
      <c r="G6" s="231">
        <f>SUM(G7:G14)</f>
        <v>0</v>
      </c>
      <c r="H6" s="315" t="str">
        <f>'OPĆI DIO'!$C$1</f>
        <v>2292 SVEUČILIŠTE J. J. STROSSMAYERA U OSIJEKU - PRAVNI FAKULTET</v>
      </c>
    </row>
    <row r="7" spans="1:192" ht="25.5">
      <c r="A7" s="225">
        <v>11</v>
      </c>
      <c r="B7" s="25" t="s">
        <v>3914</v>
      </c>
      <c r="C7" s="349"/>
      <c r="D7" s="349"/>
      <c r="E7" s="349">
        <f>SUMIF('Unos rashoda i izdataka'!$R$3:$R$501,'A.3 RASHODI FUNK'!$A7,'Unos rashoda i izdataka'!J$3:J$501)+SUMIF('Unos rashoda P4'!$T$3:$T$501,'A.3 RASHODI FUNK'!$A7,'Unos rashoda P4'!H$3:H$501)</f>
        <v>0</v>
      </c>
      <c r="F7" s="349">
        <f>SUMIF('Unos rashoda i izdataka'!$R$3:$R$501,'A.3 RASHODI FUNK'!$A7,'Unos rashoda i izdataka'!K$3:K$501)+SUMIF('Unos rashoda P4'!$T$3:$T$501,'A.3 RASHODI FUNK'!$A7,'Unos rashoda P4'!I$3:I$501)</f>
        <v>0</v>
      </c>
      <c r="G7" s="349">
        <f>SUMIF('Unos rashoda i izdataka'!$R$3:$R$501,'A.3 RASHODI FUNK'!$A7,'Unos rashoda i izdataka'!L$3:L$501)+SUMIF('Unos rashoda P4'!$T$3:$T$501,'A.3 RASHODI FUNK'!$A7,'Unos rashoda P4'!J$3:J$501)</f>
        <v>0</v>
      </c>
      <c r="H7" s="315" t="str">
        <f>'OPĆI DIO'!$C$1</f>
        <v>2292 SVEUČILIŠTE J. J. STROSSMAYERA U OSIJEKU - PRAVNI FAKULTET</v>
      </c>
    </row>
    <row r="8" spans="1:192">
      <c r="A8" s="225">
        <v>12</v>
      </c>
      <c r="B8" s="25" t="s">
        <v>3915</v>
      </c>
      <c r="C8" s="349"/>
      <c r="D8" s="349"/>
      <c r="E8" s="349">
        <f>SUMIF('Unos rashoda i izdataka'!$R$3:$R$501,'A.3 RASHODI FUNK'!$A8,'Unos rashoda i izdataka'!J$3:J$501)+SUMIF('Unos rashoda P4'!$T$3:$T$501,'A.3 RASHODI FUNK'!$A8,'Unos rashoda P4'!H$3:H$501)</f>
        <v>0</v>
      </c>
      <c r="F8" s="349">
        <f>SUMIF('Unos rashoda i izdataka'!$R$3:$R$501,'A.3 RASHODI FUNK'!$A8,'Unos rashoda i izdataka'!K$3:K$501)+SUMIF('Unos rashoda P4'!$T$3:$T$501,'A.3 RASHODI FUNK'!$A8,'Unos rashoda P4'!I$3:I$501)</f>
        <v>0</v>
      </c>
      <c r="G8" s="349">
        <f>SUMIF('Unos rashoda i izdataka'!$R$3:$R$501,'A.3 RASHODI FUNK'!$A8,'Unos rashoda i izdataka'!L$3:L$501)+SUMIF('Unos rashoda P4'!$T$3:$T$501,'A.3 RASHODI FUNK'!$A8,'Unos rashoda P4'!J$3:J$501)</f>
        <v>0</v>
      </c>
      <c r="H8" s="315" t="str">
        <f>'OPĆI DIO'!$C$1</f>
        <v>2292 SVEUČILIŠTE J. J. STROSSMAYERA U OSIJEKU - PRAVNI FAKULTET</v>
      </c>
    </row>
    <row r="9" spans="1:192">
      <c r="A9" s="225">
        <v>13</v>
      </c>
      <c r="B9" s="25" t="s">
        <v>3917</v>
      </c>
      <c r="C9" s="349"/>
      <c r="D9" s="349"/>
      <c r="E9" s="349">
        <f>SUMIF('Unos rashoda i izdataka'!$R$3:$R$501,'A.3 RASHODI FUNK'!$A9,'Unos rashoda i izdataka'!J$3:J$501)+SUMIF('Unos rashoda P4'!$T$3:$T$501,'A.3 RASHODI FUNK'!$A9,'Unos rashoda P4'!H$3:H$501)</f>
        <v>0</v>
      </c>
      <c r="F9" s="349">
        <f>SUMIF('Unos rashoda i izdataka'!$R$3:$R$501,'A.3 RASHODI FUNK'!$A9,'Unos rashoda i izdataka'!K$3:K$501)+SUMIF('Unos rashoda P4'!$T$3:$T$501,'A.3 RASHODI FUNK'!$A9,'Unos rashoda P4'!I$3:I$501)</f>
        <v>0</v>
      </c>
      <c r="G9" s="349">
        <f>SUMIF('Unos rashoda i izdataka'!$R$3:$R$501,'A.3 RASHODI FUNK'!$A9,'Unos rashoda i izdataka'!L$3:L$501)+SUMIF('Unos rashoda P4'!$T$3:$T$501,'A.3 RASHODI FUNK'!$A9,'Unos rashoda P4'!J$3:J$501)</f>
        <v>0</v>
      </c>
      <c r="H9" s="315" t="str">
        <f>'OPĆI DIO'!$C$1</f>
        <v>2292 SVEUČILIŠTE J. J. STROSSMAYERA U OSIJEKU - PRAVNI FAKULTET</v>
      </c>
    </row>
    <row r="10" spans="1:192">
      <c r="A10" s="225">
        <v>14</v>
      </c>
      <c r="B10" s="25" t="s">
        <v>3967</v>
      </c>
      <c r="C10" s="349"/>
      <c r="D10" s="349"/>
      <c r="E10" s="349">
        <f>SUMIF('Unos rashoda i izdataka'!$R$3:$R$501,'A.3 RASHODI FUNK'!$A10,'Unos rashoda i izdataka'!J$3:J$501)+SUMIF('Unos rashoda P4'!$T$3:$T$501,'A.3 RASHODI FUNK'!$A10,'Unos rashoda P4'!H$3:H$501)</f>
        <v>0</v>
      </c>
      <c r="F10" s="349">
        <f>SUMIF('Unos rashoda i izdataka'!$R$3:$R$501,'A.3 RASHODI FUNK'!$A10,'Unos rashoda i izdataka'!K$3:K$501)+SUMIF('Unos rashoda P4'!$T$3:$T$501,'A.3 RASHODI FUNK'!$A10,'Unos rashoda P4'!I$3:I$501)</f>
        <v>0</v>
      </c>
      <c r="G10" s="349">
        <f>SUMIF('Unos rashoda i izdataka'!$R$3:$R$501,'A.3 RASHODI FUNK'!$A10,'Unos rashoda i izdataka'!L$3:L$501)+SUMIF('Unos rashoda P4'!$T$3:$T$501,'A.3 RASHODI FUNK'!$A10,'Unos rashoda P4'!J$3:J$501)</f>
        <v>0</v>
      </c>
      <c r="H10" s="315" t="str">
        <f>'OPĆI DIO'!$C$1</f>
        <v>2292 SVEUČILIŠTE J. J. STROSSMAYERA U OSIJEKU - PRAVNI FAKULTET</v>
      </c>
    </row>
    <row r="11" spans="1:192">
      <c r="A11" s="225">
        <v>15</v>
      </c>
      <c r="B11" s="25" t="s">
        <v>3924</v>
      </c>
      <c r="C11" s="349"/>
      <c r="D11" s="349"/>
      <c r="E11" s="349">
        <f>SUMIF('Unos rashoda i izdataka'!$R$3:$R$501,'A.3 RASHODI FUNK'!$A11,'Unos rashoda i izdataka'!J$3:J$501)+SUMIF('Unos rashoda P4'!$T$3:$T$501,'A.3 RASHODI FUNK'!$A11,'Unos rashoda P4'!H$3:H$501)</f>
        <v>0</v>
      </c>
      <c r="F11" s="349">
        <f>SUMIF('Unos rashoda i izdataka'!$R$3:$R$501,'A.3 RASHODI FUNK'!$A11,'Unos rashoda i izdataka'!K$3:K$501)+SUMIF('Unos rashoda P4'!$T$3:$T$501,'A.3 RASHODI FUNK'!$A11,'Unos rashoda P4'!I$3:I$501)</f>
        <v>0</v>
      </c>
      <c r="G11" s="349">
        <f>SUMIF('Unos rashoda i izdataka'!$R$3:$R$501,'A.3 RASHODI FUNK'!$A11,'Unos rashoda i izdataka'!L$3:L$501)+SUMIF('Unos rashoda P4'!$T$3:$T$501,'A.3 RASHODI FUNK'!$A11,'Unos rashoda P4'!J$3:J$501)</f>
        <v>0</v>
      </c>
      <c r="H11" s="315" t="str">
        <f>'OPĆI DIO'!$C$1</f>
        <v>2292 SVEUČILIŠTE J. J. STROSSMAYERA U OSIJEKU - PRAVNI FAKULTET</v>
      </c>
    </row>
    <row r="12" spans="1:192">
      <c r="A12" s="225">
        <v>16</v>
      </c>
      <c r="B12" s="25" t="s">
        <v>3968</v>
      </c>
      <c r="C12" s="349"/>
      <c r="D12" s="349"/>
      <c r="E12" s="349">
        <f>SUMIF('Unos rashoda i izdataka'!$R$3:$R$501,'A.3 RASHODI FUNK'!$A12,'Unos rashoda i izdataka'!J$3:J$501)+SUMIF('Unos rashoda P4'!$T$3:$T$501,'A.3 RASHODI FUNK'!$A12,'Unos rashoda P4'!H$3:H$501)</f>
        <v>0</v>
      </c>
      <c r="F12" s="349">
        <f>SUMIF('Unos rashoda i izdataka'!$R$3:$R$501,'A.3 RASHODI FUNK'!$A12,'Unos rashoda i izdataka'!K$3:K$501)+SUMIF('Unos rashoda P4'!$T$3:$T$501,'A.3 RASHODI FUNK'!$A12,'Unos rashoda P4'!I$3:I$501)</f>
        <v>0</v>
      </c>
      <c r="G12" s="349">
        <f>SUMIF('Unos rashoda i izdataka'!$R$3:$R$501,'A.3 RASHODI FUNK'!$A12,'Unos rashoda i izdataka'!L$3:L$501)+SUMIF('Unos rashoda P4'!$T$3:$T$501,'A.3 RASHODI FUNK'!$A12,'Unos rashoda P4'!J$3:J$501)</f>
        <v>0</v>
      </c>
      <c r="H12" s="315" t="str">
        <f>'OPĆI DIO'!$C$1</f>
        <v>2292 SVEUČILIŠTE J. J. STROSSMAYERA U OSIJEKU - PRAVNI FAKULTET</v>
      </c>
    </row>
    <row r="13" spans="1:192">
      <c r="A13" s="225">
        <v>17</v>
      </c>
      <c r="B13" s="25" t="s">
        <v>3969</v>
      </c>
      <c r="C13" s="349"/>
      <c r="D13" s="349"/>
      <c r="E13" s="349">
        <f>SUMIF('Unos rashoda i izdataka'!$R$3:$R$501,'A.3 RASHODI FUNK'!$A13,'Unos rashoda i izdataka'!J$3:J$501)+SUMIF('Unos rashoda P4'!$T$3:$T$501,'A.3 RASHODI FUNK'!$A13,'Unos rashoda P4'!H$3:H$501)</f>
        <v>0</v>
      </c>
      <c r="F13" s="349">
        <f>SUMIF('Unos rashoda i izdataka'!$R$3:$R$501,'A.3 RASHODI FUNK'!$A13,'Unos rashoda i izdataka'!K$3:K$501)+SUMIF('Unos rashoda P4'!$T$3:$T$501,'A.3 RASHODI FUNK'!$A13,'Unos rashoda P4'!I$3:I$501)</f>
        <v>0</v>
      </c>
      <c r="G13" s="349">
        <f>SUMIF('Unos rashoda i izdataka'!$R$3:$R$501,'A.3 RASHODI FUNK'!$A13,'Unos rashoda i izdataka'!L$3:L$501)+SUMIF('Unos rashoda P4'!$T$3:$T$501,'A.3 RASHODI FUNK'!$A13,'Unos rashoda P4'!J$3:J$501)</f>
        <v>0</v>
      </c>
      <c r="H13" s="315" t="str">
        <f>'OPĆI DIO'!$C$1</f>
        <v>2292 SVEUČILIŠTE J. J. STROSSMAYERA U OSIJEKU - PRAVNI FAKULTET</v>
      </c>
    </row>
    <row r="14" spans="1:192" ht="25.5">
      <c r="A14" s="225">
        <v>18</v>
      </c>
      <c r="B14" s="25" t="s">
        <v>3936</v>
      </c>
      <c r="C14" s="349"/>
      <c r="D14" s="349"/>
      <c r="E14" s="349">
        <f>SUMIF('Unos rashoda i izdataka'!$R$3:$R$501,'A.3 RASHODI FUNK'!$A14,'Unos rashoda i izdataka'!J$3:J$501)+SUMIF('Unos rashoda P4'!$T$3:$T$501,'A.3 RASHODI FUNK'!$A14,'Unos rashoda P4'!H$3:H$501)</f>
        <v>0</v>
      </c>
      <c r="F14" s="349">
        <f>SUMIF('Unos rashoda i izdataka'!$R$3:$R$501,'A.3 RASHODI FUNK'!$A14,'Unos rashoda i izdataka'!K$3:K$501)+SUMIF('Unos rashoda P4'!$T$3:$T$501,'A.3 RASHODI FUNK'!$A14,'Unos rashoda P4'!I$3:I$501)</f>
        <v>0</v>
      </c>
      <c r="G14" s="349">
        <f>SUMIF('Unos rashoda i izdataka'!$R$3:$R$501,'A.3 RASHODI FUNK'!$A14,'Unos rashoda i izdataka'!L$3:L$501)+SUMIF('Unos rashoda P4'!$T$3:$T$501,'A.3 RASHODI FUNK'!$A14,'Unos rashoda P4'!J$3:J$501)</f>
        <v>0</v>
      </c>
      <c r="H14" s="315" t="str">
        <f>'OPĆI DIO'!$C$1</f>
        <v>2292 SVEUČILIŠTE J. J. STROSSMAYERA U OSIJEKU - PRAVNI FAKULTET</v>
      </c>
    </row>
    <row r="15" spans="1:192">
      <c r="A15" s="209">
        <v>2</v>
      </c>
      <c r="B15" s="36" t="s">
        <v>3970</v>
      </c>
      <c r="C15" s="231">
        <f t="shared" ref="C15:D15" si="3">SUM(C16:C20)</f>
        <v>0</v>
      </c>
      <c r="D15" s="231">
        <f t="shared" si="3"/>
        <v>0</v>
      </c>
      <c r="E15" s="231">
        <f>SUM(E16:E20)</f>
        <v>0</v>
      </c>
      <c r="F15" s="231">
        <f>SUM(F16:F20)</f>
        <v>0</v>
      </c>
      <c r="G15" s="231">
        <f>SUM(G16:G20)</f>
        <v>0</v>
      </c>
      <c r="H15" s="315" t="str">
        <f>'OPĆI DIO'!$C$1</f>
        <v>2292 SVEUČILIŠTE J. J. STROSSMAYERA U OSIJEKU - PRAVNI FAKULTET</v>
      </c>
    </row>
    <row r="16" spans="1:192">
      <c r="A16" s="225">
        <v>21</v>
      </c>
      <c r="B16" s="25" t="s">
        <v>3971</v>
      </c>
      <c r="C16" s="349"/>
      <c r="D16" s="349"/>
      <c r="E16" s="349">
        <f>SUMIF('Unos rashoda i izdataka'!$R$3:$R$501,'A.3 RASHODI FUNK'!$A16,'Unos rashoda i izdataka'!J$3:J$501)+SUMIF('Unos rashoda P4'!$T$3:$T$501,'A.3 RASHODI FUNK'!$A16,'Unos rashoda P4'!H$3:H$501)</f>
        <v>0</v>
      </c>
      <c r="F16" s="349">
        <f>SUMIF('Unos rashoda i izdataka'!$R$3:$R$501,'A.3 RASHODI FUNK'!$A16,'Unos rashoda i izdataka'!K$3:K$501)+SUMIF('Unos rashoda P4'!$T$3:$T$501,'A.3 RASHODI FUNK'!$A16,'Unos rashoda P4'!I$3:I$501)</f>
        <v>0</v>
      </c>
      <c r="G16" s="349">
        <f>SUMIF('Unos rashoda i izdataka'!$R$3:$R$501,'A.3 RASHODI FUNK'!$A16,'Unos rashoda i izdataka'!L$3:L$501)+SUMIF('Unos rashoda P4'!$T$3:$T$501,'A.3 RASHODI FUNK'!$A16,'Unos rashoda P4'!J$3:J$501)</f>
        <v>0</v>
      </c>
      <c r="H16" s="315" t="str">
        <f>'OPĆI DIO'!$C$1</f>
        <v>2292 SVEUČILIŠTE J. J. STROSSMAYERA U OSIJEKU - PRAVNI FAKULTET</v>
      </c>
    </row>
    <row r="17" spans="1:8">
      <c r="A17" s="225">
        <v>22</v>
      </c>
      <c r="B17" s="25" t="s">
        <v>3972</v>
      </c>
      <c r="C17" s="349"/>
      <c r="D17" s="349"/>
      <c r="E17" s="349">
        <f>SUMIF('Unos rashoda i izdataka'!$R$3:$R$501,'A.3 RASHODI FUNK'!$A17,'Unos rashoda i izdataka'!J$3:J$501)+SUMIF('Unos rashoda P4'!$T$3:$T$501,'A.3 RASHODI FUNK'!$A17,'Unos rashoda P4'!H$3:H$501)</f>
        <v>0</v>
      </c>
      <c r="F17" s="349">
        <f>SUMIF('Unos rashoda i izdataka'!$R$3:$R$501,'A.3 RASHODI FUNK'!$A17,'Unos rashoda i izdataka'!K$3:K$501)+SUMIF('Unos rashoda P4'!$T$3:$T$501,'A.3 RASHODI FUNK'!$A17,'Unos rashoda P4'!I$3:I$501)</f>
        <v>0</v>
      </c>
      <c r="G17" s="349">
        <f>SUMIF('Unos rashoda i izdataka'!$R$3:$R$501,'A.3 RASHODI FUNK'!$A17,'Unos rashoda i izdataka'!L$3:L$501)+SUMIF('Unos rashoda P4'!$T$3:$T$501,'A.3 RASHODI FUNK'!$A17,'Unos rashoda P4'!J$3:J$501)</f>
        <v>0</v>
      </c>
      <c r="H17" s="315" t="str">
        <f>'OPĆI DIO'!$C$1</f>
        <v>2292 SVEUČILIŠTE J. J. STROSSMAYERA U OSIJEKU - PRAVNI FAKULTET</v>
      </c>
    </row>
    <row r="18" spans="1:8">
      <c r="A18" s="225">
        <v>23</v>
      </c>
      <c r="B18" s="25" t="s">
        <v>3973</v>
      </c>
      <c r="C18" s="349"/>
      <c r="D18" s="349"/>
      <c r="E18" s="349">
        <f>SUMIF('Unos rashoda i izdataka'!$R$3:$R$501,'A.3 RASHODI FUNK'!$A18,'Unos rashoda i izdataka'!J$3:J$501)+SUMIF('Unos rashoda P4'!$T$3:$T$501,'A.3 RASHODI FUNK'!$A18,'Unos rashoda P4'!H$3:H$501)</f>
        <v>0</v>
      </c>
      <c r="F18" s="349">
        <f>SUMIF('Unos rashoda i izdataka'!$R$3:$R$501,'A.3 RASHODI FUNK'!$A18,'Unos rashoda i izdataka'!K$3:K$501)+SUMIF('Unos rashoda P4'!$T$3:$T$501,'A.3 RASHODI FUNK'!$A18,'Unos rashoda P4'!I$3:I$501)</f>
        <v>0</v>
      </c>
      <c r="G18" s="349">
        <f>SUMIF('Unos rashoda i izdataka'!$R$3:$R$501,'A.3 RASHODI FUNK'!$A18,'Unos rashoda i izdataka'!L$3:L$501)+SUMIF('Unos rashoda P4'!$T$3:$T$501,'A.3 RASHODI FUNK'!$A18,'Unos rashoda P4'!J$3:J$501)</f>
        <v>0</v>
      </c>
      <c r="H18" s="315" t="str">
        <f>'OPĆI DIO'!$C$1</f>
        <v>2292 SVEUČILIŠTE J. J. STROSSMAYERA U OSIJEKU - PRAVNI FAKULTET</v>
      </c>
    </row>
    <row r="19" spans="1:8">
      <c r="A19" s="225">
        <v>24</v>
      </c>
      <c r="B19" s="25" t="s">
        <v>3974</v>
      </c>
      <c r="C19" s="349"/>
      <c r="D19" s="349"/>
      <c r="E19" s="349">
        <f>SUMIF('Unos rashoda i izdataka'!$R$3:$R$501,'A.3 RASHODI FUNK'!$A19,'Unos rashoda i izdataka'!J$3:J$501)+SUMIF('Unos rashoda P4'!$T$3:$T$501,'A.3 RASHODI FUNK'!$A19,'Unos rashoda P4'!H$3:H$501)</f>
        <v>0</v>
      </c>
      <c r="F19" s="349">
        <f>SUMIF('Unos rashoda i izdataka'!$R$3:$R$501,'A.3 RASHODI FUNK'!$A19,'Unos rashoda i izdataka'!K$3:K$501)+SUMIF('Unos rashoda P4'!$T$3:$T$501,'A.3 RASHODI FUNK'!$A19,'Unos rashoda P4'!I$3:I$501)</f>
        <v>0</v>
      </c>
      <c r="G19" s="349">
        <f>SUMIF('Unos rashoda i izdataka'!$R$3:$R$501,'A.3 RASHODI FUNK'!$A19,'Unos rashoda i izdataka'!L$3:L$501)+SUMIF('Unos rashoda P4'!$T$3:$T$501,'A.3 RASHODI FUNK'!$A19,'Unos rashoda P4'!J$3:J$501)</f>
        <v>0</v>
      </c>
      <c r="H19" s="315" t="str">
        <f>'OPĆI DIO'!$C$1</f>
        <v>2292 SVEUČILIŠTE J. J. STROSSMAYERA U OSIJEKU - PRAVNI FAKULTET</v>
      </c>
    </row>
    <row r="20" spans="1:8">
      <c r="A20" s="225">
        <v>25</v>
      </c>
      <c r="B20" s="25" t="s">
        <v>3975</v>
      </c>
      <c r="C20" s="349"/>
      <c r="D20" s="349"/>
      <c r="E20" s="349">
        <f>SUMIF('Unos rashoda i izdataka'!$R$3:$R$501,'A.3 RASHODI FUNK'!$A20,'Unos rashoda i izdataka'!J$3:J$501)+SUMIF('Unos rashoda P4'!$T$3:$T$501,'A.3 RASHODI FUNK'!$A20,'Unos rashoda P4'!H$3:H$501)</f>
        <v>0</v>
      </c>
      <c r="F20" s="349">
        <f>SUMIF('Unos rashoda i izdataka'!$R$3:$R$501,'A.3 RASHODI FUNK'!$A20,'Unos rashoda i izdataka'!K$3:K$501)+SUMIF('Unos rashoda P4'!$T$3:$T$501,'A.3 RASHODI FUNK'!$A20,'Unos rashoda P4'!I$3:I$501)</f>
        <v>0</v>
      </c>
      <c r="G20" s="349">
        <f>SUMIF('Unos rashoda i izdataka'!$R$3:$R$501,'A.3 RASHODI FUNK'!$A20,'Unos rashoda i izdataka'!L$3:L$501)+SUMIF('Unos rashoda P4'!$T$3:$T$501,'A.3 RASHODI FUNK'!$A20,'Unos rashoda P4'!J$3:J$501)</f>
        <v>0</v>
      </c>
      <c r="H20" s="315" t="str">
        <f>'OPĆI DIO'!$C$1</f>
        <v>2292 SVEUČILIŠTE J. J. STROSSMAYERA U OSIJEKU - PRAVNI FAKULTET</v>
      </c>
    </row>
    <row r="21" spans="1:8">
      <c r="A21" s="209">
        <v>3</v>
      </c>
      <c r="B21" s="36" t="s">
        <v>3976</v>
      </c>
      <c r="C21" s="233">
        <f t="shared" ref="C21:D21" si="4">SUM(C22:C27)</f>
        <v>0</v>
      </c>
      <c r="D21" s="233">
        <f t="shared" si="4"/>
        <v>0</v>
      </c>
      <c r="E21" s="233">
        <f>SUM(E22:E27)</f>
        <v>0</v>
      </c>
      <c r="F21" s="233">
        <f>SUM(F22:F27)</f>
        <v>0</v>
      </c>
      <c r="G21" s="233">
        <f>SUM(G22:G27)</f>
        <v>0</v>
      </c>
      <c r="H21" s="315" t="str">
        <f>'OPĆI DIO'!$C$1</f>
        <v>2292 SVEUČILIŠTE J. J. STROSSMAYERA U OSIJEKU - PRAVNI FAKULTET</v>
      </c>
    </row>
    <row r="22" spans="1:8">
      <c r="A22" s="225">
        <v>31</v>
      </c>
      <c r="B22" s="25" t="s">
        <v>3977</v>
      </c>
      <c r="C22" s="349"/>
      <c r="D22" s="349"/>
      <c r="E22" s="349">
        <f>SUMIF('Unos rashoda i izdataka'!$R$3:$R$501,'A.3 RASHODI FUNK'!$A22,'Unos rashoda i izdataka'!J$3:J$501)+SUMIF('Unos rashoda P4'!$T$3:$T$501,'A.3 RASHODI FUNK'!$A22,'Unos rashoda P4'!H$3:H$501)</f>
        <v>0</v>
      </c>
      <c r="F22" s="349">
        <f>SUMIF('Unos rashoda i izdataka'!$R$3:$R$501,'A.3 RASHODI FUNK'!$A22,'Unos rashoda i izdataka'!K$3:K$501)+SUMIF('Unos rashoda P4'!$T$3:$T$501,'A.3 RASHODI FUNK'!$A22,'Unos rashoda P4'!I$3:I$501)</f>
        <v>0</v>
      </c>
      <c r="G22" s="349">
        <f>SUMIF('Unos rashoda i izdataka'!$R$3:$R$501,'A.3 RASHODI FUNK'!$A22,'Unos rashoda i izdataka'!L$3:L$501)+SUMIF('Unos rashoda P4'!$T$3:$T$501,'A.3 RASHODI FUNK'!$A22,'Unos rashoda P4'!J$3:J$501)</f>
        <v>0</v>
      </c>
      <c r="H22" s="315" t="str">
        <f>'OPĆI DIO'!$C$1</f>
        <v>2292 SVEUČILIŠTE J. J. STROSSMAYERA U OSIJEKU - PRAVNI FAKULTET</v>
      </c>
    </row>
    <row r="23" spans="1:8">
      <c r="A23" s="225">
        <v>32</v>
      </c>
      <c r="B23" s="25" t="s">
        <v>3978</v>
      </c>
      <c r="C23" s="349"/>
      <c r="D23" s="349"/>
      <c r="E23" s="349">
        <f>SUMIF('Unos rashoda i izdataka'!$R$3:$R$501,'A.3 RASHODI FUNK'!$A23,'Unos rashoda i izdataka'!J$3:J$501)+SUMIF('Unos rashoda P4'!$T$3:$T$501,'A.3 RASHODI FUNK'!$A23,'Unos rashoda P4'!H$3:H$501)</f>
        <v>0</v>
      </c>
      <c r="F23" s="349">
        <f>SUMIF('Unos rashoda i izdataka'!$R$3:$R$501,'A.3 RASHODI FUNK'!$A23,'Unos rashoda i izdataka'!K$3:K$501)+SUMIF('Unos rashoda P4'!$T$3:$T$501,'A.3 RASHODI FUNK'!$A23,'Unos rashoda P4'!I$3:I$501)</f>
        <v>0</v>
      </c>
      <c r="G23" s="349">
        <f>SUMIF('Unos rashoda i izdataka'!$R$3:$R$501,'A.3 RASHODI FUNK'!$A23,'Unos rashoda i izdataka'!L$3:L$501)+SUMIF('Unos rashoda P4'!$T$3:$T$501,'A.3 RASHODI FUNK'!$A23,'Unos rashoda P4'!J$3:J$501)</f>
        <v>0</v>
      </c>
      <c r="H23" s="315" t="str">
        <f>'OPĆI DIO'!$C$1</f>
        <v>2292 SVEUČILIŠTE J. J. STROSSMAYERA U OSIJEKU - PRAVNI FAKULTET</v>
      </c>
    </row>
    <row r="24" spans="1:8">
      <c r="A24" s="225">
        <v>33</v>
      </c>
      <c r="B24" s="25" t="s">
        <v>3979</v>
      </c>
      <c r="C24" s="349"/>
      <c r="D24" s="349"/>
      <c r="E24" s="349">
        <f>SUMIF('Unos rashoda i izdataka'!$R$3:$R$501,'A.3 RASHODI FUNK'!$A24,'Unos rashoda i izdataka'!J$3:J$501)+SUMIF('Unos rashoda P4'!$T$3:$T$501,'A.3 RASHODI FUNK'!$A24,'Unos rashoda P4'!H$3:H$501)</f>
        <v>0</v>
      </c>
      <c r="F24" s="349">
        <f>SUMIF('Unos rashoda i izdataka'!$R$3:$R$501,'A.3 RASHODI FUNK'!$A24,'Unos rashoda i izdataka'!K$3:K$501)+SUMIF('Unos rashoda P4'!$T$3:$T$501,'A.3 RASHODI FUNK'!$A24,'Unos rashoda P4'!I$3:I$501)</f>
        <v>0</v>
      </c>
      <c r="G24" s="349">
        <f>SUMIF('Unos rashoda i izdataka'!$R$3:$R$501,'A.3 RASHODI FUNK'!$A24,'Unos rashoda i izdataka'!L$3:L$501)+SUMIF('Unos rashoda P4'!$T$3:$T$501,'A.3 RASHODI FUNK'!$A24,'Unos rashoda P4'!J$3:J$501)</f>
        <v>0</v>
      </c>
      <c r="H24" s="315" t="str">
        <f>'OPĆI DIO'!$C$1</f>
        <v>2292 SVEUČILIŠTE J. J. STROSSMAYERA U OSIJEKU - PRAVNI FAKULTET</v>
      </c>
    </row>
    <row r="25" spans="1:8">
      <c r="A25" s="225">
        <v>34</v>
      </c>
      <c r="B25" s="25" t="s">
        <v>3980</v>
      </c>
      <c r="C25" s="349"/>
      <c r="D25" s="349"/>
      <c r="E25" s="349">
        <f>SUMIF('Unos rashoda i izdataka'!$R$3:$R$501,'A.3 RASHODI FUNK'!$A25,'Unos rashoda i izdataka'!J$3:J$501)+SUMIF('Unos rashoda P4'!$T$3:$T$501,'A.3 RASHODI FUNK'!$A25,'Unos rashoda P4'!H$3:H$501)</f>
        <v>0</v>
      </c>
      <c r="F25" s="349">
        <f>SUMIF('Unos rashoda i izdataka'!$R$3:$R$501,'A.3 RASHODI FUNK'!$A25,'Unos rashoda i izdataka'!K$3:K$501)+SUMIF('Unos rashoda P4'!$T$3:$T$501,'A.3 RASHODI FUNK'!$A25,'Unos rashoda P4'!I$3:I$501)</f>
        <v>0</v>
      </c>
      <c r="G25" s="349">
        <f>SUMIF('Unos rashoda i izdataka'!$R$3:$R$501,'A.3 RASHODI FUNK'!$A25,'Unos rashoda i izdataka'!L$3:L$501)+SUMIF('Unos rashoda P4'!$T$3:$T$501,'A.3 RASHODI FUNK'!$A25,'Unos rashoda P4'!J$3:J$501)</f>
        <v>0</v>
      </c>
      <c r="H25" s="315" t="str">
        <f>'OPĆI DIO'!$C$1</f>
        <v>2292 SVEUČILIŠTE J. J. STROSSMAYERA U OSIJEKU - PRAVNI FAKULTET</v>
      </c>
    </row>
    <row r="26" spans="1:8">
      <c r="A26" s="225">
        <v>35</v>
      </c>
      <c r="B26" s="25" t="s">
        <v>3981</v>
      </c>
      <c r="C26" s="349"/>
      <c r="D26" s="349"/>
      <c r="E26" s="349">
        <f>SUMIF('Unos rashoda i izdataka'!$R$3:$R$501,'A.3 RASHODI FUNK'!$A26,'Unos rashoda i izdataka'!J$3:J$501)+SUMIF('Unos rashoda P4'!$T$3:$T$501,'A.3 RASHODI FUNK'!$A26,'Unos rashoda P4'!H$3:H$501)</f>
        <v>0</v>
      </c>
      <c r="F26" s="349">
        <f>SUMIF('Unos rashoda i izdataka'!$R$3:$R$501,'A.3 RASHODI FUNK'!$A26,'Unos rashoda i izdataka'!K$3:K$501)+SUMIF('Unos rashoda P4'!$T$3:$T$501,'A.3 RASHODI FUNK'!$A26,'Unos rashoda P4'!I$3:I$501)</f>
        <v>0</v>
      </c>
      <c r="G26" s="349">
        <f>SUMIF('Unos rashoda i izdataka'!$R$3:$R$501,'A.3 RASHODI FUNK'!$A26,'Unos rashoda i izdataka'!L$3:L$501)+SUMIF('Unos rashoda P4'!$T$3:$T$501,'A.3 RASHODI FUNK'!$A26,'Unos rashoda P4'!J$3:J$501)</f>
        <v>0</v>
      </c>
      <c r="H26" s="315" t="str">
        <f>'OPĆI DIO'!$C$1</f>
        <v>2292 SVEUČILIŠTE J. J. STROSSMAYERA U OSIJEKU - PRAVNI FAKULTET</v>
      </c>
    </row>
    <row r="27" spans="1:8" ht="25.5">
      <c r="A27" s="225">
        <v>36</v>
      </c>
      <c r="B27" s="25" t="s">
        <v>3982</v>
      </c>
      <c r="C27" s="349"/>
      <c r="D27" s="349"/>
      <c r="E27" s="349">
        <f>SUMIF('Unos rashoda i izdataka'!$R$3:$R$501,'A.3 RASHODI FUNK'!$A27,'Unos rashoda i izdataka'!J$3:J$501)+SUMIF('Unos rashoda P4'!$T$3:$T$501,'A.3 RASHODI FUNK'!$A27,'Unos rashoda P4'!H$3:H$501)</f>
        <v>0</v>
      </c>
      <c r="F27" s="349">
        <f>SUMIF('Unos rashoda i izdataka'!$R$3:$R$501,'A.3 RASHODI FUNK'!$A27,'Unos rashoda i izdataka'!K$3:K$501)+SUMIF('Unos rashoda P4'!$T$3:$T$501,'A.3 RASHODI FUNK'!$A27,'Unos rashoda P4'!I$3:I$501)</f>
        <v>0</v>
      </c>
      <c r="G27" s="349">
        <f>SUMIF('Unos rashoda i izdataka'!$R$3:$R$501,'A.3 RASHODI FUNK'!$A27,'Unos rashoda i izdataka'!L$3:L$501)+SUMIF('Unos rashoda P4'!$T$3:$T$501,'A.3 RASHODI FUNK'!$A27,'Unos rashoda P4'!J$3:J$501)</f>
        <v>0</v>
      </c>
      <c r="H27" s="315" t="str">
        <f>'OPĆI DIO'!$C$1</f>
        <v>2292 SVEUČILIŠTE J. J. STROSSMAYERA U OSIJEKU - PRAVNI FAKULTET</v>
      </c>
    </row>
    <row r="28" spans="1:8">
      <c r="A28" s="209">
        <v>4</v>
      </c>
      <c r="B28" s="36" t="s">
        <v>3983</v>
      </c>
      <c r="C28" s="233">
        <f t="shared" ref="C28:D28" si="5">SUM(C29:C37)</f>
        <v>0</v>
      </c>
      <c r="D28" s="233">
        <f t="shared" si="5"/>
        <v>0</v>
      </c>
      <c r="E28" s="233">
        <f>SUM(E29:E37)</f>
        <v>0</v>
      </c>
      <c r="F28" s="233">
        <f>SUM(F29:F37)</f>
        <v>0</v>
      </c>
      <c r="G28" s="233">
        <f>SUM(G29:G37)</f>
        <v>0</v>
      </c>
      <c r="H28" s="315" t="str">
        <f>'OPĆI DIO'!$C$1</f>
        <v>2292 SVEUČILIŠTE J. J. STROSSMAYERA U OSIJEKU - PRAVNI FAKULTET</v>
      </c>
    </row>
    <row r="29" spans="1:8">
      <c r="A29" s="225">
        <v>41</v>
      </c>
      <c r="B29" s="25" t="s">
        <v>3984</v>
      </c>
      <c r="C29" s="349"/>
      <c r="D29" s="349"/>
      <c r="E29" s="349">
        <f>SUMIF('Unos rashoda i izdataka'!$R$3:$R$501,'A.3 RASHODI FUNK'!$A29,'Unos rashoda i izdataka'!J$3:J$501)+SUMIF('Unos rashoda P4'!$T$3:$T$501,'A.3 RASHODI FUNK'!$A29,'Unos rashoda P4'!H$3:H$501)</f>
        <v>0</v>
      </c>
      <c r="F29" s="349">
        <f>SUMIF('Unos rashoda i izdataka'!$R$3:$R$501,'A.3 RASHODI FUNK'!$A29,'Unos rashoda i izdataka'!K$3:K$501)+SUMIF('Unos rashoda P4'!$T$3:$T$501,'A.3 RASHODI FUNK'!$A29,'Unos rashoda P4'!I$3:I$501)</f>
        <v>0</v>
      </c>
      <c r="G29" s="349">
        <f>SUMIF('Unos rashoda i izdataka'!$R$3:$R$501,'A.3 RASHODI FUNK'!$A29,'Unos rashoda i izdataka'!L$3:L$501)+SUMIF('Unos rashoda P4'!$T$3:$T$501,'A.3 RASHODI FUNK'!$A29,'Unos rashoda P4'!J$3:J$501)</f>
        <v>0</v>
      </c>
      <c r="H29" s="315" t="str">
        <f>'OPĆI DIO'!$C$1</f>
        <v>2292 SVEUČILIŠTE J. J. STROSSMAYERA U OSIJEKU - PRAVNI FAKULTET</v>
      </c>
    </row>
    <row r="30" spans="1:8">
      <c r="A30" s="225">
        <v>42</v>
      </c>
      <c r="B30" s="25" t="s">
        <v>3985</v>
      </c>
      <c r="C30" s="349"/>
      <c r="D30" s="349"/>
      <c r="E30" s="349">
        <f>SUMIF('Unos rashoda i izdataka'!$R$3:$R$501,'A.3 RASHODI FUNK'!$A30,'Unos rashoda i izdataka'!J$3:J$501)+SUMIF('Unos rashoda P4'!$T$3:$T$501,'A.3 RASHODI FUNK'!$A30,'Unos rashoda P4'!H$3:H$501)</f>
        <v>0</v>
      </c>
      <c r="F30" s="349">
        <f>SUMIF('Unos rashoda i izdataka'!$R$3:$R$501,'A.3 RASHODI FUNK'!$A30,'Unos rashoda i izdataka'!K$3:K$501)+SUMIF('Unos rashoda P4'!$T$3:$T$501,'A.3 RASHODI FUNK'!$A30,'Unos rashoda P4'!I$3:I$501)</f>
        <v>0</v>
      </c>
      <c r="G30" s="349">
        <f>SUMIF('Unos rashoda i izdataka'!$R$3:$R$501,'A.3 RASHODI FUNK'!$A30,'Unos rashoda i izdataka'!L$3:L$501)+SUMIF('Unos rashoda P4'!$T$3:$T$501,'A.3 RASHODI FUNK'!$A30,'Unos rashoda P4'!J$3:J$501)</f>
        <v>0</v>
      </c>
      <c r="H30" s="315" t="str">
        <f>'OPĆI DIO'!$C$1</f>
        <v>2292 SVEUČILIŠTE J. J. STROSSMAYERA U OSIJEKU - PRAVNI FAKULTET</v>
      </c>
    </row>
    <row r="31" spans="1:8">
      <c r="A31" s="225">
        <v>43</v>
      </c>
      <c r="B31" s="25" t="s">
        <v>3986</v>
      </c>
      <c r="C31" s="349"/>
      <c r="D31" s="349"/>
      <c r="E31" s="349">
        <f>SUMIF('Unos rashoda i izdataka'!$R$3:$R$501,'A.3 RASHODI FUNK'!$A31,'Unos rashoda i izdataka'!J$3:J$501)+SUMIF('Unos rashoda P4'!$T$3:$T$501,'A.3 RASHODI FUNK'!$A31,'Unos rashoda P4'!H$3:H$501)</f>
        <v>0</v>
      </c>
      <c r="F31" s="349">
        <f>SUMIF('Unos rashoda i izdataka'!$R$3:$R$501,'A.3 RASHODI FUNK'!$A31,'Unos rashoda i izdataka'!K$3:K$501)+SUMIF('Unos rashoda P4'!$T$3:$T$501,'A.3 RASHODI FUNK'!$A31,'Unos rashoda P4'!I$3:I$501)</f>
        <v>0</v>
      </c>
      <c r="G31" s="349">
        <f>SUMIF('Unos rashoda i izdataka'!$R$3:$R$501,'A.3 RASHODI FUNK'!$A31,'Unos rashoda i izdataka'!L$3:L$501)+SUMIF('Unos rashoda P4'!$T$3:$T$501,'A.3 RASHODI FUNK'!$A31,'Unos rashoda P4'!J$3:J$501)</f>
        <v>0</v>
      </c>
      <c r="H31" s="315" t="str">
        <f>'OPĆI DIO'!$C$1</f>
        <v>2292 SVEUČILIŠTE J. J. STROSSMAYERA U OSIJEKU - PRAVNI FAKULTET</v>
      </c>
    </row>
    <row r="32" spans="1:8">
      <c r="A32" s="225">
        <v>44</v>
      </c>
      <c r="B32" s="25" t="s">
        <v>3987</v>
      </c>
      <c r="C32" s="349"/>
      <c r="D32" s="349"/>
      <c r="E32" s="349">
        <f>SUMIF('Unos rashoda i izdataka'!$R$3:$R$501,'A.3 RASHODI FUNK'!$A32,'Unos rashoda i izdataka'!J$3:J$501)+SUMIF('Unos rashoda P4'!$T$3:$T$501,'A.3 RASHODI FUNK'!$A32,'Unos rashoda P4'!H$3:H$501)</f>
        <v>0</v>
      </c>
      <c r="F32" s="349">
        <f>SUMIF('Unos rashoda i izdataka'!$R$3:$R$501,'A.3 RASHODI FUNK'!$A32,'Unos rashoda i izdataka'!K$3:K$501)+SUMIF('Unos rashoda P4'!$T$3:$T$501,'A.3 RASHODI FUNK'!$A32,'Unos rashoda P4'!I$3:I$501)</f>
        <v>0</v>
      </c>
      <c r="G32" s="349">
        <f>SUMIF('Unos rashoda i izdataka'!$R$3:$R$501,'A.3 RASHODI FUNK'!$A32,'Unos rashoda i izdataka'!L$3:L$501)+SUMIF('Unos rashoda P4'!$T$3:$T$501,'A.3 RASHODI FUNK'!$A32,'Unos rashoda P4'!J$3:J$501)</f>
        <v>0</v>
      </c>
      <c r="H32" s="315" t="str">
        <f>'OPĆI DIO'!$C$1</f>
        <v>2292 SVEUČILIŠTE J. J. STROSSMAYERA U OSIJEKU - PRAVNI FAKULTET</v>
      </c>
    </row>
    <row r="33" spans="1:8">
      <c r="A33" s="225">
        <v>45</v>
      </c>
      <c r="B33" s="25" t="s">
        <v>3988</v>
      </c>
      <c r="C33" s="349"/>
      <c r="D33" s="349"/>
      <c r="E33" s="349">
        <f>SUMIF('Unos rashoda i izdataka'!$R$3:$R$501,'A.3 RASHODI FUNK'!$A33,'Unos rashoda i izdataka'!J$3:J$501)+SUMIF('Unos rashoda P4'!$T$3:$T$501,'A.3 RASHODI FUNK'!$A33,'Unos rashoda P4'!H$3:H$501)</f>
        <v>0</v>
      </c>
      <c r="F33" s="349">
        <f>SUMIF('Unos rashoda i izdataka'!$R$3:$R$501,'A.3 RASHODI FUNK'!$A33,'Unos rashoda i izdataka'!K$3:K$501)+SUMIF('Unos rashoda P4'!$T$3:$T$501,'A.3 RASHODI FUNK'!$A33,'Unos rashoda P4'!I$3:I$501)</f>
        <v>0</v>
      </c>
      <c r="G33" s="349">
        <f>SUMIF('Unos rashoda i izdataka'!$R$3:$R$501,'A.3 RASHODI FUNK'!$A33,'Unos rashoda i izdataka'!L$3:L$501)+SUMIF('Unos rashoda P4'!$T$3:$T$501,'A.3 RASHODI FUNK'!$A33,'Unos rashoda P4'!J$3:J$501)</f>
        <v>0</v>
      </c>
      <c r="H33" s="315" t="str">
        <f>'OPĆI DIO'!$C$1</f>
        <v>2292 SVEUČILIŠTE J. J. STROSSMAYERA U OSIJEKU - PRAVNI FAKULTET</v>
      </c>
    </row>
    <row r="34" spans="1:8">
      <c r="A34" s="225">
        <v>46</v>
      </c>
      <c r="B34" s="25" t="s">
        <v>3946</v>
      </c>
      <c r="C34" s="349"/>
      <c r="D34" s="349"/>
      <c r="E34" s="349">
        <f>SUMIF('Unos rashoda i izdataka'!$R$3:$R$501,'A.3 RASHODI FUNK'!$A34,'Unos rashoda i izdataka'!J$3:J$501)+SUMIF('Unos rashoda P4'!$T$3:$T$501,'A.3 RASHODI FUNK'!$A34,'Unos rashoda P4'!H$3:H$501)</f>
        <v>0</v>
      </c>
      <c r="F34" s="349">
        <f>SUMIF('Unos rashoda i izdataka'!$R$3:$R$501,'A.3 RASHODI FUNK'!$A34,'Unos rashoda i izdataka'!K$3:K$501)+SUMIF('Unos rashoda P4'!$T$3:$T$501,'A.3 RASHODI FUNK'!$A34,'Unos rashoda P4'!I$3:I$501)</f>
        <v>0</v>
      </c>
      <c r="G34" s="349">
        <f>SUMIF('Unos rashoda i izdataka'!$R$3:$R$501,'A.3 RASHODI FUNK'!$A34,'Unos rashoda i izdataka'!L$3:L$501)+SUMIF('Unos rashoda P4'!$T$3:$T$501,'A.3 RASHODI FUNK'!$A34,'Unos rashoda P4'!J$3:J$501)</f>
        <v>0</v>
      </c>
      <c r="H34" s="315" t="str">
        <f>'OPĆI DIO'!$C$1</f>
        <v>2292 SVEUČILIŠTE J. J. STROSSMAYERA U OSIJEKU - PRAVNI FAKULTET</v>
      </c>
    </row>
    <row r="35" spans="1:8">
      <c r="A35" s="225">
        <v>47</v>
      </c>
      <c r="B35" s="25" t="s">
        <v>3989</v>
      </c>
      <c r="C35" s="349"/>
      <c r="D35" s="349"/>
      <c r="E35" s="349">
        <f>SUMIF('Unos rashoda i izdataka'!$R$3:$R$501,'A.3 RASHODI FUNK'!$A35,'Unos rashoda i izdataka'!J$3:J$501)+SUMIF('Unos rashoda P4'!$T$3:$T$501,'A.3 RASHODI FUNK'!$A35,'Unos rashoda P4'!H$3:H$501)</f>
        <v>0</v>
      </c>
      <c r="F35" s="349">
        <f>SUMIF('Unos rashoda i izdataka'!$R$3:$R$501,'A.3 RASHODI FUNK'!$A35,'Unos rashoda i izdataka'!K$3:K$501)+SUMIF('Unos rashoda P4'!$T$3:$T$501,'A.3 RASHODI FUNK'!$A35,'Unos rashoda P4'!I$3:I$501)</f>
        <v>0</v>
      </c>
      <c r="G35" s="349">
        <f>SUMIF('Unos rashoda i izdataka'!$R$3:$R$501,'A.3 RASHODI FUNK'!$A35,'Unos rashoda i izdataka'!L$3:L$501)+SUMIF('Unos rashoda P4'!$T$3:$T$501,'A.3 RASHODI FUNK'!$A35,'Unos rashoda P4'!J$3:J$501)</f>
        <v>0</v>
      </c>
      <c r="H35" s="315" t="str">
        <f>'OPĆI DIO'!$C$1</f>
        <v>2292 SVEUČILIŠTE J. J. STROSSMAYERA U OSIJEKU - PRAVNI FAKULTET</v>
      </c>
    </row>
    <row r="36" spans="1:8">
      <c r="A36" s="225">
        <v>48</v>
      </c>
      <c r="B36" s="25" t="s">
        <v>3990</v>
      </c>
      <c r="C36" s="349"/>
      <c r="D36" s="349"/>
      <c r="E36" s="349">
        <f>SUMIF('Unos rashoda i izdataka'!$R$3:$R$501,'A.3 RASHODI FUNK'!$A36,'Unos rashoda i izdataka'!J$3:J$501)+SUMIF('Unos rashoda P4'!$T$3:$T$501,'A.3 RASHODI FUNK'!$A36,'Unos rashoda P4'!H$3:H$501)</f>
        <v>0</v>
      </c>
      <c r="F36" s="349">
        <f>SUMIF('Unos rashoda i izdataka'!$R$3:$R$501,'A.3 RASHODI FUNK'!$A36,'Unos rashoda i izdataka'!K$3:K$501)+SUMIF('Unos rashoda P4'!$T$3:$T$501,'A.3 RASHODI FUNK'!$A36,'Unos rashoda P4'!I$3:I$501)</f>
        <v>0</v>
      </c>
      <c r="G36" s="349">
        <f>SUMIF('Unos rashoda i izdataka'!$R$3:$R$501,'A.3 RASHODI FUNK'!$A36,'Unos rashoda i izdataka'!L$3:L$501)+SUMIF('Unos rashoda P4'!$T$3:$T$501,'A.3 RASHODI FUNK'!$A36,'Unos rashoda P4'!J$3:J$501)</f>
        <v>0</v>
      </c>
      <c r="H36" s="315" t="str">
        <f>'OPĆI DIO'!$C$1</f>
        <v>2292 SVEUČILIŠTE J. J. STROSSMAYERA U OSIJEKU - PRAVNI FAKULTET</v>
      </c>
    </row>
    <row r="37" spans="1:8">
      <c r="A37" s="225">
        <v>49</v>
      </c>
      <c r="B37" s="25" t="s">
        <v>3991</v>
      </c>
      <c r="C37" s="349"/>
      <c r="D37" s="349"/>
      <c r="E37" s="349">
        <f>SUMIF('Unos rashoda i izdataka'!$R$3:$R$501,'A.3 RASHODI FUNK'!$A37,'Unos rashoda i izdataka'!J$3:J$501)+SUMIF('Unos rashoda P4'!$T$3:$T$501,'A.3 RASHODI FUNK'!$A37,'Unos rashoda P4'!H$3:H$501)</f>
        <v>0</v>
      </c>
      <c r="F37" s="349">
        <f>SUMIF('Unos rashoda i izdataka'!$R$3:$R$501,'A.3 RASHODI FUNK'!$A37,'Unos rashoda i izdataka'!K$3:K$501)+SUMIF('Unos rashoda P4'!$T$3:$T$501,'A.3 RASHODI FUNK'!$A37,'Unos rashoda P4'!I$3:I$501)</f>
        <v>0</v>
      </c>
      <c r="G37" s="349">
        <f>SUMIF('Unos rashoda i izdataka'!$R$3:$R$501,'A.3 RASHODI FUNK'!$A37,'Unos rashoda i izdataka'!L$3:L$501)+SUMIF('Unos rashoda P4'!$T$3:$T$501,'A.3 RASHODI FUNK'!$A37,'Unos rashoda P4'!J$3:J$501)</f>
        <v>0</v>
      </c>
      <c r="H37" s="315" t="str">
        <f>'OPĆI DIO'!$C$1</f>
        <v>2292 SVEUČILIŠTE J. J. STROSSMAYERA U OSIJEKU - PRAVNI FAKULTET</v>
      </c>
    </row>
    <row r="38" spans="1:8">
      <c r="A38" s="209">
        <v>5</v>
      </c>
      <c r="B38" s="36" t="s">
        <v>3992</v>
      </c>
      <c r="C38" s="233">
        <f t="shared" ref="C38:D38" si="6">SUM(C39:C44)</f>
        <v>0</v>
      </c>
      <c r="D38" s="233">
        <f t="shared" si="6"/>
        <v>0</v>
      </c>
      <c r="E38" s="233">
        <f>SUM(E39:E44)</f>
        <v>0</v>
      </c>
      <c r="F38" s="233">
        <f>SUM(F39:F44)</f>
        <v>0</v>
      </c>
      <c r="G38" s="233">
        <f>SUM(G39:G44)</f>
        <v>0</v>
      </c>
      <c r="H38" s="315" t="str">
        <f>'OPĆI DIO'!$C$1</f>
        <v>2292 SVEUČILIŠTE J. J. STROSSMAYERA U OSIJEKU - PRAVNI FAKULTET</v>
      </c>
    </row>
    <row r="39" spans="1:8">
      <c r="A39" s="225">
        <v>51</v>
      </c>
      <c r="B39" s="25" t="s">
        <v>3993</v>
      </c>
      <c r="C39" s="349"/>
      <c r="D39" s="349"/>
      <c r="E39" s="349">
        <f>SUMIF('Unos rashoda i izdataka'!$R$3:$R$501,'A.3 RASHODI FUNK'!$A39,'Unos rashoda i izdataka'!J$3:J$501)+SUMIF('Unos rashoda P4'!$T$3:$T$501,'A.3 RASHODI FUNK'!$A39,'Unos rashoda P4'!H$3:H$501)</f>
        <v>0</v>
      </c>
      <c r="F39" s="349">
        <f>SUMIF('Unos rashoda i izdataka'!$R$3:$R$501,'A.3 RASHODI FUNK'!$A39,'Unos rashoda i izdataka'!K$3:K$501)+SUMIF('Unos rashoda P4'!$T$3:$T$501,'A.3 RASHODI FUNK'!$A39,'Unos rashoda P4'!I$3:I$501)</f>
        <v>0</v>
      </c>
      <c r="G39" s="349">
        <f>SUMIF('Unos rashoda i izdataka'!$R$3:$R$501,'A.3 RASHODI FUNK'!$A39,'Unos rashoda i izdataka'!L$3:L$501)+SUMIF('Unos rashoda P4'!$T$3:$T$501,'A.3 RASHODI FUNK'!$A39,'Unos rashoda P4'!J$3:J$501)</f>
        <v>0</v>
      </c>
      <c r="H39" s="315" t="str">
        <f>'OPĆI DIO'!$C$1</f>
        <v>2292 SVEUČILIŠTE J. J. STROSSMAYERA U OSIJEKU - PRAVNI FAKULTET</v>
      </c>
    </row>
    <row r="40" spans="1:8">
      <c r="A40" s="225">
        <v>52</v>
      </c>
      <c r="B40" s="25" t="s">
        <v>3994</v>
      </c>
      <c r="C40" s="349"/>
      <c r="D40" s="349"/>
      <c r="E40" s="349">
        <f>SUMIF('Unos rashoda i izdataka'!$R$3:$R$501,'A.3 RASHODI FUNK'!$A40,'Unos rashoda i izdataka'!J$3:J$501)+SUMIF('Unos rashoda P4'!$T$3:$T$501,'A.3 RASHODI FUNK'!$A40,'Unos rashoda P4'!H$3:H$501)</f>
        <v>0</v>
      </c>
      <c r="F40" s="349">
        <f>SUMIF('Unos rashoda i izdataka'!$R$3:$R$501,'A.3 RASHODI FUNK'!$A40,'Unos rashoda i izdataka'!K$3:K$501)+SUMIF('Unos rashoda P4'!$T$3:$T$501,'A.3 RASHODI FUNK'!$A40,'Unos rashoda P4'!I$3:I$501)</f>
        <v>0</v>
      </c>
      <c r="G40" s="349">
        <f>SUMIF('Unos rashoda i izdataka'!$R$3:$R$501,'A.3 RASHODI FUNK'!$A40,'Unos rashoda i izdataka'!L$3:L$501)+SUMIF('Unos rashoda P4'!$T$3:$T$501,'A.3 RASHODI FUNK'!$A40,'Unos rashoda P4'!J$3:J$501)</f>
        <v>0</v>
      </c>
      <c r="H40" s="315" t="str">
        <f>'OPĆI DIO'!$C$1</f>
        <v>2292 SVEUČILIŠTE J. J. STROSSMAYERA U OSIJEKU - PRAVNI FAKULTET</v>
      </c>
    </row>
    <row r="41" spans="1:8">
      <c r="A41" s="225">
        <v>53</v>
      </c>
      <c r="B41" s="25" t="s">
        <v>3995</v>
      </c>
      <c r="C41" s="349"/>
      <c r="D41" s="349"/>
      <c r="E41" s="349">
        <f>SUMIF('Unos rashoda i izdataka'!$R$3:$R$501,'A.3 RASHODI FUNK'!$A41,'Unos rashoda i izdataka'!J$3:J$501)+SUMIF('Unos rashoda P4'!$T$3:$T$501,'A.3 RASHODI FUNK'!$A41,'Unos rashoda P4'!H$3:H$501)</f>
        <v>0</v>
      </c>
      <c r="F41" s="349">
        <f>SUMIF('Unos rashoda i izdataka'!$R$3:$R$501,'A.3 RASHODI FUNK'!$A41,'Unos rashoda i izdataka'!K$3:K$501)+SUMIF('Unos rashoda P4'!$T$3:$T$501,'A.3 RASHODI FUNK'!$A41,'Unos rashoda P4'!I$3:I$501)</f>
        <v>0</v>
      </c>
      <c r="G41" s="349">
        <f>SUMIF('Unos rashoda i izdataka'!$R$3:$R$501,'A.3 RASHODI FUNK'!$A41,'Unos rashoda i izdataka'!L$3:L$501)+SUMIF('Unos rashoda P4'!$T$3:$T$501,'A.3 RASHODI FUNK'!$A41,'Unos rashoda P4'!J$3:J$501)</f>
        <v>0</v>
      </c>
      <c r="H41" s="315" t="str">
        <f>'OPĆI DIO'!$C$1</f>
        <v>2292 SVEUČILIŠTE J. J. STROSSMAYERA U OSIJEKU - PRAVNI FAKULTET</v>
      </c>
    </row>
    <row r="42" spans="1:8">
      <c r="A42" s="225">
        <v>54</v>
      </c>
      <c r="B42" s="25" t="s">
        <v>3996</v>
      </c>
      <c r="C42" s="349"/>
      <c r="D42" s="349"/>
      <c r="E42" s="349">
        <f>SUMIF('Unos rashoda i izdataka'!$R$3:$R$501,'A.3 RASHODI FUNK'!$A42,'Unos rashoda i izdataka'!J$3:J$501)+SUMIF('Unos rashoda P4'!$T$3:$T$501,'A.3 RASHODI FUNK'!$A42,'Unos rashoda P4'!H$3:H$501)</f>
        <v>0</v>
      </c>
      <c r="F42" s="349">
        <f>SUMIF('Unos rashoda i izdataka'!$R$3:$R$501,'A.3 RASHODI FUNK'!$A42,'Unos rashoda i izdataka'!K$3:K$501)+SUMIF('Unos rashoda P4'!$T$3:$T$501,'A.3 RASHODI FUNK'!$A42,'Unos rashoda P4'!I$3:I$501)</f>
        <v>0</v>
      </c>
      <c r="G42" s="349">
        <f>SUMIF('Unos rashoda i izdataka'!$R$3:$R$501,'A.3 RASHODI FUNK'!$A42,'Unos rashoda i izdataka'!L$3:L$501)+SUMIF('Unos rashoda P4'!$T$3:$T$501,'A.3 RASHODI FUNK'!$A42,'Unos rashoda P4'!J$3:J$501)</f>
        <v>0</v>
      </c>
      <c r="H42" s="315" t="str">
        <f>'OPĆI DIO'!$C$1</f>
        <v>2292 SVEUČILIŠTE J. J. STROSSMAYERA U OSIJEKU - PRAVNI FAKULTET</v>
      </c>
    </row>
    <row r="43" spans="1:8">
      <c r="A43" s="225">
        <v>55</v>
      </c>
      <c r="B43" s="25" t="s">
        <v>3997</v>
      </c>
      <c r="C43" s="349"/>
      <c r="D43" s="349"/>
      <c r="E43" s="349">
        <f>SUMIF('Unos rashoda i izdataka'!$R$3:$R$501,'A.3 RASHODI FUNK'!$A43,'Unos rashoda i izdataka'!J$3:J$501)+SUMIF('Unos rashoda P4'!$T$3:$T$501,'A.3 RASHODI FUNK'!$A43,'Unos rashoda P4'!H$3:H$501)</f>
        <v>0</v>
      </c>
      <c r="F43" s="349">
        <f>SUMIF('Unos rashoda i izdataka'!$R$3:$R$501,'A.3 RASHODI FUNK'!$A43,'Unos rashoda i izdataka'!K$3:K$501)+SUMIF('Unos rashoda P4'!$T$3:$T$501,'A.3 RASHODI FUNK'!$A43,'Unos rashoda P4'!I$3:I$501)</f>
        <v>0</v>
      </c>
      <c r="G43" s="349">
        <f>SUMIF('Unos rashoda i izdataka'!$R$3:$R$501,'A.3 RASHODI FUNK'!$A43,'Unos rashoda i izdataka'!L$3:L$501)+SUMIF('Unos rashoda P4'!$T$3:$T$501,'A.3 RASHODI FUNK'!$A43,'Unos rashoda P4'!J$3:J$501)</f>
        <v>0</v>
      </c>
      <c r="H43" s="315" t="str">
        <f>'OPĆI DIO'!$C$1</f>
        <v>2292 SVEUČILIŠTE J. J. STROSSMAYERA U OSIJEKU - PRAVNI FAKULTET</v>
      </c>
    </row>
    <row r="44" spans="1:8" ht="25.5">
      <c r="A44" s="225">
        <v>56</v>
      </c>
      <c r="B44" s="25" t="s">
        <v>3998</v>
      </c>
      <c r="C44" s="349"/>
      <c r="D44" s="349"/>
      <c r="E44" s="349">
        <f>SUMIF('Unos rashoda i izdataka'!$R$3:$R$501,'A.3 RASHODI FUNK'!$A44,'Unos rashoda i izdataka'!J$3:J$501)+SUMIF('Unos rashoda P4'!$T$3:$T$501,'A.3 RASHODI FUNK'!$A44,'Unos rashoda P4'!H$3:H$501)</f>
        <v>0</v>
      </c>
      <c r="F44" s="349">
        <f>SUMIF('Unos rashoda i izdataka'!$R$3:$R$501,'A.3 RASHODI FUNK'!$A44,'Unos rashoda i izdataka'!K$3:K$501)+SUMIF('Unos rashoda P4'!$T$3:$T$501,'A.3 RASHODI FUNK'!$A44,'Unos rashoda P4'!I$3:I$501)</f>
        <v>0</v>
      </c>
      <c r="G44" s="349">
        <f>SUMIF('Unos rashoda i izdataka'!$R$3:$R$501,'A.3 RASHODI FUNK'!$A44,'Unos rashoda i izdataka'!L$3:L$501)+SUMIF('Unos rashoda P4'!$T$3:$T$501,'A.3 RASHODI FUNK'!$A44,'Unos rashoda P4'!J$3:J$501)</f>
        <v>0</v>
      </c>
      <c r="H44" s="315" t="str">
        <f>'OPĆI DIO'!$C$1</f>
        <v>2292 SVEUČILIŠTE J. J. STROSSMAYERA U OSIJEKU - PRAVNI FAKULTET</v>
      </c>
    </row>
    <row r="45" spans="1:8">
      <c r="A45" s="209">
        <v>6</v>
      </c>
      <c r="B45" s="36" t="s">
        <v>3999</v>
      </c>
      <c r="C45" s="233">
        <f t="shared" ref="C45:D45" si="7">SUM(C46:C51)</f>
        <v>0</v>
      </c>
      <c r="D45" s="233">
        <f t="shared" si="7"/>
        <v>0</v>
      </c>
      <c r="E45" s="233">
        <f>SUM(E46:E51)</f>
        <v>0</v>
      </c>
      <c r="F45" s="233">
        <f>SUM(F46:F51)</f>
        <v>0</v>
      </c>
      <c r="G45" s="233">
        <f>SUM(G46:G51)</f>
        <v>0</v>
      </c>
      <c r="H45" s="315" t="str">
        <f>'OPĆI DIO'!$C$1</f>
        <v>2292 SVEUČILIŠTE J. J. STROSSMAYERA U OSIJEKU - PRAVNI FAKULTET</v>
      </c>
    </row>
    <row r="46" spans="1:8">
      <c r="A46" s="225">
        <v>61</v>
      </c>
      <c r="B46" s="25" t="s">
        <v>4000</v>
      </c>
      <c r="C46" s="349"/>
      <c r="D46" s="349"/>
      <c r="E46" s="349">
        <f>SUMIF('Unos rashoda i izdataka'!$R$3:$R$501,'A.3 RASHODI FUNK'!$A46,'Unos rashoda i izdataka'!J$3:J$501)+SUMIF('Unos rashoda P4'!$T$3:$T$501,'A.3 RASHODI FUNK'!$A46,'Unos rashoda P4'!H$3:H$501)</f>
        <v>0</v>
      </c>
      <c r="F46" s="349">
        <f>SUMIF('Unos rashoda i izdataka'!$R$3:$R$501,'A.3 RASHODI FUNK'!$A46,'Unos rashoda i izdataka'!K$3:K$501)+SUMIF('Unos rashoda P4'!$T$3:$T$501,'A.3 RASHODI FUNK'!$A46,'Unos rashoda P4'!I$3:I$501)</f>
        <v>0</v>
      </c>
      <c r="G46" s="349">
        <f>SUMIF('Unos rashoda i izdataka'!$R$3:$R$501,'A.3 RASHODI FUNK'!$A46,'Unos rashoda i izdataka'!L$3:L$501)+SUMIF('Unos rashoda P4'!$T$3:$T$501,'A.3 RASHODI FUNK'!$A46,'Unos rashoda P4'!J$3:J$501)</f>
        <v>0</v>
      </c>
      <c r="H46" s="315" t="str">
        <f>'OPĆI DIO'!$C$1</f>
        <v>2292 SVEUČILIŠTE J. J. STROSSMAYERA U OSIJEKU - PRAVNI FAKULTET</v>
      </c>
    </row>
    <row r="47" spans="1:8">
      <c r="A47" s="225">
        <v>62</v>
      </c>
      <c r="B47" s="25" t="s">
        <v>4001</v>
      </c>
      <c r="C47" s="349"/>
      <c r="D47" s="349"/>
      <c r="E47" s="349">
        <f>SUMIF('Unos rashoda i izdataka'!$R$3:$R$501,'A.3 RASHODI FUNK'!$A47,'Unos rashoda i izdataka'!J$3:J$501)+SUMIF('Unos rashoda P4'!$T$3:$T$501,'A.3 RASHODI FUNK'!$A47,'Unos rashoda P4'!H$3:H$501)</f>
        <v>0</v>
      </c>
      <c r="F47" s="349">
        <f>SUMIF('Unos rashoda i izdataka'!$R$3:$R$501,'A.3 RASHODI FUNK'!$A47,'Unos rashoda i izdataka'!K$3:K$501)+SUMIF('Unos rashoda P4'!$T$3:$T$501,'A.3 RASHODI FUNK'!$A47,'Unos rashoda P4'!I$3:I$501)</f>
        <v>0</v>
      </c>
      <c r="G47" s="349">
        <f>SUMIF('Unos rashoda i izdataka'!$R$3:$R$501,'A.3 RASHODI FUNK'!$A47,'Unos rashoda i izdataka'!L$3:L$501)+SUMIF('Unos rashoda P4'!$T$3:$T$501,'A.3 RASHODI FUNK'!$A47,'Unos rashoda P4'!J$3:J$501)</f>
        <v>0</v>
      </c>
      <c r="H47" s="315" t="str">
        <f>'OPĆI DIO'!$C$1</f>
        <v>2292 SVEUČILIŠTE J. J. STROSSMAYERA U OSIJEKU - PRAVNI FAKULTET</v>
      </c>
    </row>
    <row r="48" spans="1:8">
      <c r="A48" s="225">
        <v>63</v>
      </c>
      <c r="B48" s="25" t="s">
        <v>4002</v>
      </c>
      <c r="C48" s="349"/>
      <c r="D48" s="349"/>
      <c r="E48" s="349">
        <f>SUMIF('Unos rashoda i izdataka'!$R$3:$R$501,'A.3 RASHODI FUNK'!$A48,'Unos rashoda i izdataka'!J$3:J$501)+SUMIF('Unos rashoda P4'!$T$3:$T$501,'A.3 RASHODI FUNK'!$A48,'Unos rashoda P4'!H$3:H$501)</f>
        <v>0</v>
      </c>
      <c r="F48" s="349">
        <f>SUMIF('Unos rashoda i izdataka'!$R$3:$R$501,'A.3 RASHODI FUNK'!$A48,'Unos rashoda i izdataka'!K$3:K$501)+SUMIF('Unos rashoda P4'!$T$3:$T$501,'A.3 RASHODI FUNK'!$A48,'Unos rashoda P4'!I$3:I$501)</f>
        <v>0</v>
      </c>
      <c r="G48" s="349">
        <f>SUMIF('Unos rashoda i izdataka'!$R$3:$R$501,'A.3 RASHODI FUNK'!$A48,'Unos rashoda i izdataka'!L$3:L$501)+SUMIF('Unos rashoda P4'!$T$3:$T$501,'A.3 RASHODI FUNK'!$A48,'Unos rashoda P4'!J$3:J$501)</f>
        <v>0</v>
      </c>
      <c r="H48" s="315" t="str">
        <f>'OPĆI DIO'!$C$1</f>
        <v>2292 SVEUČILIŠTE J. J. STROSSMAYERA U OSIJEKU - PRAVNI FAKULTET</v>
      </c>
    </row>
    <row r="49" spans="1:8">
      <c r="A49" s="225">
        <v>64</v>
      </c>
      <c r="B49" s="25" t="s">
        <v>4003</v>
      </c>
      <c r="C49" s="349"/>
      <c r="D49" s="349"/>
      <c r="E49" s="349">
        <f>SUMIF('Unos rashoda i izdataka'!$R$3:$R$501,'A.3 RASHODI FUNK'!$A49,'Unos rashoda i izdataka'!J$3:J$501)+SUMIF('Unos rashoda P4'!$T$3:$T$501,'A.3 RASHODI FUNK'!$A49,'Unos rashoda P4'!H$3:H$501)</f>
        <v>0</v>
      </c>
      <c r="F49" s="349">
        <f>SUMIF('Unos rashoda i izdataka'!$R$3:$R$501,'A.3 RASHODI FUNK'!$A49,'Unos rashoda i izdataka'!K$3:K$501)+SUMIF('Unos rashoda P4'!$T$3:$T$501,'A.3 RASHODI FUNK'!$A49,'Unos rashoda P4'!I$3:I$501)</f>
        <v>0</v>
      </c>
      <c r="G49" s="349">
        <f>SUMIF('Unos rashoda i izdataka'!$R$3:$R$501,'A.3 RASHODI FUNK'!$A49,'Unos rashoda i izdataka'!L$3:L$501)+SUMIF('Unos rashoda P4'!$T$3:$T$501,'A.3 RASHODI FUNK'!$A49,'Unos rashoda P4'!J$3:J$501)</f>
        <v>0</v>
      </c>
      <c r="H49" s="315" t="str">
        <f>'OPĆI DIO'!$C$1</f>
        <v>2292 SVEUČILIŠTE J. J. STROSSMAYERA U OSIJEKU - PRAVNI FAKULTET</v>
      </c>
    </row>
    <row r="50" spans="1:8" ht="25.5">
      <c r="A50" s="225">
        <v>65</v>
      </c>
      <c r="B50" s="25" t="s">
        <v>4004</v>
      </c>
      <c r="C50" s="349"/>
      <c r="D50" s="349"/>
      <c r="E50" s="349">
        <f>SUMIF('Unos rashoda i izdataka'!$R$3:$R$501,'A.3 RASHODI FUNK'!$A50,'Unos rashoda i izdataka'!J$3:J$501)+SUMIF('Unos rashoda P4'!$T$3:$T$501,'A.3 RASHODI FUNK'!$A50,'Unos rashoda P4'!H$3:H$501)</f>
        <v>0</v>
      </c>
      <c r="F50" s="349">
        <f>SUMIF('Unos rashoda i izdataka'!$R$3:$R$501,'A.3 RASHODI FUNK'!$A50,'Unos rashoda i izdataka'!K$3:K$501)+SUMIF('Unos rashoda P4'!$T$3:$T$501,'A.3 RASHODI FUNK'!$A50,'Unos rashoda P4'!I$3:I$501)</f>
        <v>0</v>
      </c>
      <c r="G50" s="349">
        <f>SUMIF('Unos rashoda i izdataka'!$R$3:$R$501,'A.3 RASHODI FUNK'!$A50,'Unos rashoda i izdataka'!L$3:L$501)+SUMIF('Unos rashoda P4'!$T$3:$T$501,'A.3 RASHODI FUNK'!$A50,'Unos rashoda P4'!J$3:J$501)</f>
        <v>0</v>
      </c>
      <c r="H50" s="315" t="str">
        <f>'OPĆI DIO'!$C$1</f>
        <v>2292 SVEUČILIŠTE J. J. STROSSMAYERA U OSIJEKU - PRAVNI FAKULTET</v>
      </c>
    </row>
    <row r="51" spans="1:8" ht="25.5">
      <c r="A51" s="225">
        <v>66</v>
      </c>
      <c r="B51" s="25" t="s">
        <v>4005</v>
      </c>
      <c r="C51" s="349"/>
      <c r="D51" s="349"/>
      <c r="E51" s="349">
        <f>SUMIF('Unos rashoda i izdataka'!$R$3:$R$501,'A.3 RASHODI FUNK'!$A51,'Unos rashoda i izdataka'!J$3:J$501)+SUMIF('Unos rashoda P4'!$T$3:$T$501,'A.3 RASHODI FUNK'!$A51,'Unos rashoda P4'!H$3:H$501)</f>
        <v>0</v>
      </c>
      <c r="F51" s="349">
        <f>SUMIF('Unos rashoda i izdataka'!$R$3:$R$501,'A.3 RASHODI FUNK'!$A51,'Unos rashoda i izdataka'!K$3:K$501)+SUMIF('Unos rashoda P4'!$T$3:$T$501,'A.3 RASHODI FUNK'!$A51,'Unos rashoda P4'!I$3:I$501)</f>
        <v>0</v>
      </c>
      <c r="G51" s="349">
        <f>SUMIF('Unos rashoda i izdataka'!$R$3:$R$501,'A.3 RASHODI FUNK'!$A51,'Unos rashoda i izdataka'!L$3:L$501)+SUMIF('Unos rashoda P4'!$T$3:$T$501,'A.3 RASHODI FUNK'!$A51,'Unos rashoda P4'!J$3:J$501)</f>
        <v>0</v>
      </c>
      <c r="H51" s="315" t="str">
        <f>'OPĆI DIO'!$C$1</f>
        <v>2292 SVEUČILIŠTE J. J. STROSSMAYERA U OSIJEKU - PRAVNI FAKULTET</v>
      </c>
    </row>
    <row r="52" spans="1:8">
      <c r="A52" s="209">
        <v>7</v>
      </c>
      <c r="B52" s="36" t="s">
        <v>4006</v>
      </c>
      <c r="C52" s="233">
        <f t="shared" ref="C52:D52" si="8">SUM(C53:C58)</f>
        <v>0</v>
      </c>
      <c r="D52" s="233">
        <f t="shared" si="8"/>
        <v>0</v>
      </c>
      <c r="E52" s="233">
        <f>SUM(E53:E58)</f>
        <v>0</v>
      </c>
      <c r="F52" s="233">
        <f>SUM(F53:F58)</f>
        <v>0</v>
      </c>
      <c r="G52" s="233">
        <f>SUM(G53:G58)</f>
        <v>0</v>
      </c>
      <c r="H52" s="315" t="str">
        <f>'OPĆI DIO'!$C$1</f>
        <v>2292 SVEUČILIŠTE J. J. STROSSMAYERA U OSIJEKU - PRAVNI FAKULTET</v>
      </c>
    </row>
    <row r="53" spans="1:8">
      <c r="A53" s="225">
        <v>71</v>
      </c>
      <c r="B53" s="25" t="s">
        <v>4007</v>
      </c>
      <c r="C53" s="349"/>
      <c r="D53" s="349"/>
      <c r="E53" s="349">
        <f>SUMIF('Unos rashoda i izdataka'!$R$3:$R$501,'A.3 RASHODI FUNK'!$A53,'Unos rashoda i izdataka'!J$3:J$501)+SUMIF('Unos rashoda P4'!$T$3:$T$501,'A.3 RASHODI FUNK'!$A53,'Unos rashoda P4'!H$3:H$501)</f>
        <v>0</v>
      </c>
      <c r="F53" s="349">
        <f>SUMIF('Unos rashoda i izdataka'!$R$3:$R$501,'A.3 RASHODI FUNK'!$A53,'Unos rashoda i izdataka'!K$3:K$501)+SUMIF('Unos rashoda P4'!$T$3:$T$501,'A.3 RASHODI FUNK'!$A53,'Unos rashoda P4'!I$3:I$501)</f>
        <v>0</v>
      </c>
      <c r="G53" s="349">
        <f>SUMIF('Unos rashoda i izdataka'!$R$3:$R$501,'A.3 RASHODI FUNK'!$A53,'Unos rashoda i izdataka'!L$3:L$501)+SUMIF('Unos rashoda P4'!$T$3:$T$501,'A.3 RASHODI FUNK'!$A53,'Unos rashoda P4'!J$3:J$501)</f>
        <v>0</v>
      </c>
      <c r="H53" s="315" t="str">
        <f>'OPĆI DIO'!$C$1</f>
        <v>2292 SVEUČILIŠTE J. J. STROSSMAYERA U OSIJEKU - PRAVNI FAKULTET</v>
      </c>
    </row>
    <row r="54" spans="1:8">
      <c r="A54" s="225">
        <v>72</v>
      </c>
      <c r="B54" s="25" t="s">
        <v>4008</v>
      </c>
      <c r="C54" s="349"/>
      <c r="D54" s="349"/>
      <c r="E54" s="349">
        <f>SUMIF('Unos rashoda i izdataka'!$R$3:$R$501,'A.3 RASHODI FUNK'!$A54,'Unos rashoda i izdataka'!J$3:J$501)+SUMIF('Unos rashoda P4'!$T$3:$T$501,'A.3 RASHODI FUNK'!$A54,'Unos rashoda P4'!H$3:H$501)</f>
        <v>0</v>
      </c>
      <c r="F54" s="349">
        <f>SUMIF('Unos rashoda i izdataka'!$R$3:$R$501,'A.3 RASHODI FUNK'!$A54,'Unos rashoda i izdataka'!K$3:K$501)+SUMIF('Unos rashoda P4'!$T$3:$T$501,'A.3 RASHODI FUNK'!$A54,'Unos rashoda P4'!I$3:I$501)</f>
        <v>0</v>
      </c>
      <c r="G54" s="349">
        <f>SUMIF('Unos rashoda i izdataka'!$R$3:$R$501,'A.3 RASHODI FUNK'!$A54,'Unos rashoda i izdataka'!L$3:L$501)+SUMIF('Unos rashoda P4'!$T$3:$T$501,'A.3 RASHODI FUNK'!$A54,'Unos rashoda P4'!J$3:J$501)</f>
        <v>0</v>
      </c>
      <c r="H54" s="315" t="str">
        <f>'OPĆI DIO'!$C$1</f>
        <v>2292 SVEUČILIŠTE J. J. STROSSMAYERA U OSIJEKU - PRAVNI FAKULTET</v>
      </c>
    </row>
    <row r="55" spans="1:8">
      <c r="A55" s="225">
        <v>73</v>
      </c>
      <c r="B55" s="25" t="s">
        <v>4009</v>
      </c>
      <c r="C55" s="349"/>
      <c r="D55" s="349"/>
      <c r="E55" s="349">
        <f>SUMIF('Unos rashoda i izdataka'!$R$3:$R$501,'A.3 RASHODI FUNK'!$A55,'Unos rashoda i izdataka'!J$3:J$501)+SUMIF('Unos rashoda P4'!$T$3:$T$501,'A.3 RASHODI FUNK'!$A55,'Unos rashoda P4'!H$3:H$501)</f>
        <v>0</v>
      </c>
      <c r="F55" s="349">
        <f>SUMIF('Unos rashoda i izdataka'!$R$3:$R$501,'A.3 RASHODI FUNK'!$A55,'Unos rashoda i izdataka'!K$3:K$501)+SUMIF('Unos rashoda P4'!$T$3:$T$501,'A.3 RASHODI FUNK'!$A55,'Unos rashoda P4'!I$3:I$501)</f>
        <v>0</v>
      </c>
      <c r="G55" s="349">
        <f>SUMIF('Unos rashoda i izdataka'!$R$3:$R$501,'A.3 RASHODI FUNK'!$A55,'Unos rashoda i izdataka'!L$3:L$501)+SUMIF('Unos rashoda P4'!$T$3:$T$501,'A.3 RASHODI FUNK'!$A55,'Unos rashoda P4'!J$3:J$501)</f>
        <v>0</v>
      </c>
      <c r="H55" s="315" t="str">
        <f>'OPĆI DIO'!$C$1</f>
        <v>2292 SVEUČILIŠTE J. J. STROSSMAYERA U OSIJEKU - PRAVNI FAKULTET</v>
      </c>
    </row>
    <row r="56" spans="1:8">
      <c r="A56" s="225">
        <v>74</v>
      </c>
      <c r="B56" s="25" t="s">
        <v>4010</v>
      </c>
      <c r="C56" s="349"/>
      <c r="D56" s="349"/>
      <c r="E56" s="349">
        <f>SUMIF('Unos rashoda i izdataka'!$R$3:$R$501,'A.3 RASHODI FUNK'!$A56,'Unos rashoda i izdataka'!J$3:J$501)+SUMIF('Unos rashoda P4'!$T$3:$T$501,'A.3 RASHODI FUNK'!$A56,'Unos rashoda P4'!H$3:H$501)</f>
        <v>0</v>
      </c>
      <c r="F56" s="349">
        <f>SUMIF('Unos rashoda i izdataka'!$R$3:$R$501,'A.3 RASHODI FUNK'!$A56,'Unos rashoda i izdataka'!K$3:K$501)+SUMIF('Unos rashoda P4'!$T$3:$T$501,'A.3 RASHODI FUNK'!$A56,'Unos rashoda P4'!I$3:I$501)</f>
        <v>0</v>
      </c>
      <c r="G56" s="349">
        <f>SUMIF('Unos rashoda i izdataka'!$R$3:$R$501,'A.3 RASHODI FUNK'!$A56,'Unos rashoda i izdataka'!L$3:L$501)+SUMIF('Unos rashoda P4'!$T$3:$T$501,'A.3 RASHODI FUNK'!$A56,'Unos rashoda P4'!J$3:J$501)</f>
        <v>0</v>
      </c>
      <c r="H56" s="315" t="str">
        <f>'OPĆI DIO'!$C$1</f>
        <v>2292 SVEUČILIŠTE J. J. STROSSMAYERA U OSIJEKU - PRAVNI FAKULTET</v>
      </c>
    </row>
    <row r="57" spans="1:8">
      <c r="A57" s="225">
        <v>75</v>
      </c>
      <c r="B57" s="25" t="s">
        <v>4011</v>
      </c>
      <c r="C57" s="349"/>
      <c r="D57" s="349"/>
      <c r="E57" s="349">
        <f>SUMIF('Unos rashoda i izdataka'!$R$3:$R$501,'A.3 RASHODI FUNK'!$A57,'Unos rashoda i izdataka'!J$3:J$501)+SUMIF('Unos rashoda P4'!$T$3:$T$501,'A.3 RASHODI FUNK'!$A57,'Unos rashoda P4'!H$3:H$501)</f>
        <v>0</v>
      </c>
      <c r="F57" s="349">
        <f>SUMIF('Unos rashoda i izdataka'!$R$3:$R$501,'A.3 RASHODI FUNK'!$A57,'Unos rashoda i izdataka'!K$3:K$501)+SUMIF('Unos rashoda P4'!$T$3:$T$501,'A.3 RASHODI FUNK'!$A57,'Unos rashoda P4'!I$3:I$501)</f>
        <v>0</v>
      </c>
      <c r="G57" s="349">
        <f>SUMIF('Unos rashoda i izdataka'!$R$3:$R$501,'A.3 RASHODI FUNK'!$A57,'Unos rashoda i izdataka'!L$3:L$501)+SUMIF('Unos rashoda P4'!$T$3:$T$501,'A.3 RASHODI FUNK'!$A57,'Unos rashoda P4'!J$3:J$501)</f>
        <v>0</v>
      </c>
      <c r="H57" s="315" t="str">
        <f>'OPĆI DIO'!$C$1</f>
        <v>2292 SVEUČILIŠTE J. J. STROSSMAYERA U OSIJEKU - PRAVNI FAKULTET</v>
      </c>
    </row>
    <row r="58" spans="1:8" ht="25.5">
      <c r="A58" s="225">
        <v>76</v>
      </c>
      <c r="B58" s="25" t="s">
        <v>4012</v>
      </c>
      <c r="C58" s="349"/>
      <c r="D58" s="349"/>
      <c r="E58" s="349">
        <f>SUMIF('Unos rashoda i izdataka'!$R$3:$R$501,'A.3 RASHODI FUNK'!$A58,'Unos rashoda i izdataka'!J$3:J$501)+SUMIF('Unos rashoda P4'!$T$3:$T$501,'A.3 RASHODI FUNK'!$A58,'Unos rashoda P4'!H$3:H$501)</f>
        <v>0</v>
      </c>
      <c r="F58" s="349">
        <f>SUMIF('Unos rashoda i izdataka'!$R$3:$R$501,'A.3 RASHODI FUNK'!$A58,'Unos rashoda i izdataka'!K$3:K$501)+SUMIF('Unos rashoda P4'!$T$3:$T$501,'A.3 RASHODI FUNK'!$A58,'Unos rashoda P4'!I$3:I$501)</f>
        <v>0</v>
      </c>
      <c r="G58" s="349">
        <f>SUMIF('Unos rashoda i izdataka'!$R$3:$R$501,'A.3 RASHODI FUNK'!$A58,'Unos rashoda i izdataka'!L$3:L$501)+SUMIF('Unos rashoda P4'!$T$3:$T$501,'A.3 RASHODI FUNK'!$A58,'Unos rashoda P4'!J$3:J$501)</f>
        <v>0</v>
      </c>
      <c r="H58" s="315" t="str">
        <f>'OPĆI DIO'!$C$1</f>
        <v>2292 SVEUČILIŠTE J. J. STROSSMAYERA U OSIJEKU - PRAVNI FAKULTET</v>
      </c>
    </row>
    <row r="59" spans="1:8">
      <c r="A59" s="209">
        <v>8</v>
      </c>
      <c r="B59" s="36" t="s">
        <v>4013</v>
      </c>
      <c r="C59" s="233">
        <f t="shared" ref="C59:D59" si="9">SUM(C60:C65)</f>
        <v>0</v>
      </c>
      <c r="D59" s="233">
        <f t="shared" si="9"/>
        <v>0</v>
      </c>
      <c r="E59" s="233">
        <f>SUM(E60:E65)</f>
        <v>0</v>
      </c>
      <c r="F59" s="233">
        <f>SUM(F60:F65)</f>
        <v>0</v>
      </c>
      <c r="G59" s="233">
        <f>SUM(G60:G65)</f>
        <v>0</v>
      </c>
      <c r="H59" s="315" t="str">
        <f>'OPĆI DIO'!$C$1</f>
        <v>2292 SVEUČILIŠTE J. J. STROSSMAYERA U OSIJEKU - PRAVNI FAKULTET</v>
      </c>
    </row>
    <row r="60" spans="1:8">
      <c r="A60" s="225">
        <v>81</v>
      </c>
      <c r="B60" s="25" t="s">
        <v>4014</v>
      </c>
      <c r="C60" s="349"/>
      <c r="D60" s="349"/>
      <c r="E60" s="349">
        <f>SUMIF('Unos rashoda i izdataka'!$R$3:$R$501,'A.3 RASHODI FUNK'!$A60,'Unos rashoda i izdataka'!J$3:J$501)+SUMIF('Unos rashoda P4'!$T$3:$T$501,'A.3 RASHODI FUNK'!$A60,'Unos rashoda P4'!H$3:H$501)</f>
        <v>0</v>
      </c>
      <c r="F60" s="349">
        <f>SUMIF('Unos rashoda i izdataka'!$R$3:$R$501,'A.3 RASHODI FUNK'!$A60,'Unos rashoda i izdataka'!K$3:K$501)+SUMIF('Unos rashoda P4'!$T$3:$T$501,'A.3 RASHODI FUNK'!$A60,'Unos rashoda P4'!I$3:I$501)</f>
        <v>0</v>
      </c>
      <c r="G60" s="349">
        <f>SUMIF('Unos rashoda i izdataka'!$R$3:$R$501,'A.3 RASHODI FUNK'!$A60,'Unos rashoda i izdataka'!L$3:L$501)+SUMIF('Unos rashoda P4'!$T$3:$T$501,'A.3 RASHODI FUNK'!$A60,'Unos rashoda P4'!J$3:J$501)</f>
        <v>0</v>
      </c>
      <c r="H60" s="315" t="str">
        <f>'OPĆI DIO'!$C$1</f>
        <v>2292 SVEUČILIŠTE J. J. STROSSMAYERA U OSIJEKU - PRAVNI FAKULTET</v>
      </c>
    </row>
    <row r="61" spans="1:8">
      <c r="A61" s="225">
        <v>82</v>
      </c>
      <c r="B61" s="25" t="s">
        <v>3932</v>
      </c>
      <c r="C61" s="349"/>
      <c r="D61" s="349"/>
      <c r="E61" s="349">
        <f>SUMIF('Unos rashoda i izdataka'!$R$3:$R$501,'A.3 RASHODI FUNK'!$A61,'Unos rashoda i izdataka'!J$3:J$501)+SUMIF('Unos rashoda P4'!$T$3:$T$501,'A.3 RASHODI FUNK'!$A61,'Unos rashoda P4'!H$3:H$501)</f>
        <v>0</v>
      </c>
      <c r="F61" s="349">
        <f>SUMIF('Unos rashoda i izdataka'!$R$3:$R$501,'A.3 RASHODI FUNK'!$A61,'Unos rashoda i izdataka'!K$3:K$501)+SUMIF('Unos rashoda P4'!$T$3:$T$501,'A.3 RASHODI FUNK'!$A61,'Unos rashoda P4'!I$3:I$501)</f>
        <v>0</v>
      </c>
      <c r="G61" s="349">
        <f>SUMIF('Unos rashoda i izdataka'!$R$3:$R$501,'A.3 RASHODI FUNK'!$A61,'Unos rashoda i izdataka'!L$3:L$501)+SUMIF('Unos rashoda P4'!$T$3:$T$501,'A.3 RASHODI FUNK'!$A61,'Unos rashoda P4'!J$3:J$501)</f>
        <v>0</v>
      </c>
      <c r="H61" s="315" t="str">
        <f>'OPĆI DIO'!$C$1</f>
        <v>2292 SVEUČILIŠTE J. J. STROSSMAYERA U OSIJEKU - PRAVNI FAKULTET</v>
      </c>
    </row>
    <row r="62" spans="1:8">
      <c r="A62" s="225">
        <v>83</v>
      </c>
      <c r="B62" s="25" t="s">
        <v>4015</v>
      </c>
      <c r="C62" s="349"/>
      <c r="D62" s="349"/>
      <c r="E62" s="349">
        <f>SUMIF('Unos rashoda i izdataka'!$R$3:$R$501,'A.3 RASHODI FUNK'!$A62,'Unos rashoda i izdataka'!J$3:J$501)+SUMIF('Unos rashoda P4'!$T$3:$T$501,'A.3 RASHODI FUNK'!$A62,'Unos rashoda P4'!H$3:H$501)</f>
        <v>0</v>
      </c>
      <c r="F62" s="349">
        <f>SUMIF('Unos rashoda i izdataka'!$R$3:$R$501,'A.3 RASHODI FUNK'!$A62,'Unos rashoda i izdataka'!K$3:K$501)+SUMIF('Unos rashoda P4'!$T$3:$T$501,'A.3 RASHODI FUNK'!$A62,'Unos rashoda P4'!I$3:I$501)</f>
        <v>0</v>
      </c>
      <c r="G62" s="349">
        <f>SUMIF('Unos rashoda i izdataka'!$R$3:$R$501,'A.3 RASHODI FUNK'!$A62,'Unos rashoda i izdataka'!L$3:L$501)+SUMIF('Unos rashoda P4'!$T$3:$T$501,'A.3 RASHODI FUNK'!$A62,'Unos rashoda P4'!J$3:J$501)</f>
        <v>0</v>
      </c>
      <c r="H62" s="315" t="str">
        <f>'OPĆI DIO'!$C$1</f>
        <v>2292 SVEUČILIŠTE J. J. STROSSMAYERA U OSIJEKU - PRAVNI FAKULTET</v>
      </c>
    </row>
    <row r="63" spans="1:8">
      <c r="A63" s="225">
        <v>84</v>
      </c>
      <c r="B63" s="25" t="s">
        <v>4016</v>
      </c>
      <c r="C63" s="349"/>
      <c r="D63" s="349"/>
      <c r="E63" s="349">
        <f>SUMIF('Unos rashoda i izdataka'!$R$3:$R$501,'A.3 RASHODI FUNK'!$A63,'Unos rashoda i izdataka'!J$3:J$501)+SUMIF('Unos rashoda P4'!$T$3:$T$501,'A.3 RASHODI FUNK'!$A63,'Unos rashoda P4'!H$3:H$501)</f>
        <v>0</v>
      </c>
      <c r="F63" s="349">
        <f>SUMIF('Unos rashoda i izdataka'!$R$3:$R$501,'A.3 RASHODI FUNK'!$A63,'Unos rashoda i izdataka'!K$3:K$501)+SUMIF('Unos rashoda P4'!$T$3:$T$501,'A.3 RASHODI FUNK'!$A63,'Unos rashoda P4'!I$3:I$501)</f>
        <v>0</v>
      </c>
      <c r="G63" s="349">
        <f>SUMIF('Unos rashoda i izdataka'!$R$3:$R$501,'A.3 RASHODI FUNK'!$A63,'Unos rashoda i izdataka'!L$3:L$501)+SUMIF('Unos rashoda P4'!$T$3:$T$501,'A.3 RASHODI FUNK'!$A63,'Unos rashoda P4'!J$3:J$501)</f>
        <v>0</v>
      </c>
      <c r="H63" s="315" t="str">
        <f>'OPĆI DIO'!$C$1</f>
        <v>2292 SVEUČILIŠTE J. J. STROSSMAYERA U OSIJEKU - PRAVNI FAKULTET</v>
      </c>
    </row>
    <row r="64" spans="1:8">
      <c r="A64" s="225">
        <v>85</v>
      </c>
      <c r="B64" s="25" t="s">
        <v>4017</v>
      </c>
      <c r="C64" s="349"/>
      <c r="D64" s="349"/>
      <c r="E64" s="349">
        <f>SUMIF('Unos rashoda i izdataka'!$R$3:$R$501,'A.3 RASHODI FUNK'!$A64,'Unos rashoda i izdataka'!J$3:J$501)+SUMIF('Unos rashoda P4'!$T$3:$T$501,'A.3 RASHODI FUNK'!$A64,'Unos rashoda P4'!H$3:H$501)</f>
        <v>0</v>
      </c>
      <c r="F64" s="349">
        <f>SUMIF('Unos rashoda i izdataka'!$R$3:$R$501,'A.3 RASHODI FUNK'!$A64,'Unos rashoda i izdataka'!K$3:K$501)+SUMIF('Unos rashoda P4'!$T$3:$T$501,'A.3 RASHODI FUNK'!$A64,'Unos rashoda P4'!I$3:I$501)</f>
        <v>0</v>
      </c>
      <c r="G64" s="349">
        <f>SUMIF('Unos rashoda i izdataka'!$R$3:$R$501,'A.3 RASHODI FUNK'!$A64,'Unos rashoda i izdataka'!L$3:L$501)+SUMIF('Unos rashoda P4'!$T$3:$T$501,'A.3 RASHODI FUNK'!$A64,'Unos rashoda P4'!J$3:J$501)</f>
        <v>0</v>
      </c>
      <c r="H64" s="315" t="str">
        <f>'OPĆI DIO'!$C$1</f>
        <v>2292 SVEUČILIŠTE J. J. STROSSMAYERA U OSIJEKU - PRAVNI FAKULTET</v>
      </c>
    </row>
    <row r="65" spans="1:8" ht="25.5">
      <c r="A65" s="225">
        <v>86</v>
      </c>
      <c r="B65" s="25" t="s">
        <v>4018</v>
      </c>
      <c r="C65" s="349"/>
      <c r="D65" s="349"/>
      <c r="E65" s="349">
        <f>SUMIF('Unos rashoda i izdataka'!$R$3:$R$501,'A.3 RASHODI FUNK'!$A65,'Unos rashoda i izdataka'!J$3:J$501)+SUMIF('Unos rashoda P4'!$T$3:$T$501,'A.3 RASHODI FUNK'!$A65,'Unos rashoda P4'!H$3:H$501)</f>
        <v>0</v>
      </c>
      <c r="F65" s="349">
        <f>SUMIF('Unos rashoda i izdataka'!$R$3:$R$501,'A.3 RASHODI FUNK'!$A65,'Unos rashoda i izdataka'!K$3:K$501)+SUMIF('Unos rashoda P4'!$T$3:$T$501,'A.3 RASHODI FUNK'!$A65,'Unos rashoda P4'!I$3:I$501)</f>
        <v>0</v>
      </c>
      <c r="G65" s="349">
        <f>SUMIF('Unos rashoda i izdataka'!$R$3:$R$501,'A.3 RASHODI FUNK'!$A65,'Unos rashoda i izdataka'!L$3:L$501)+SUMIF('Unos rashoda P4'!$T$3:$T$501,'A.3 RASHODI FUNK'!$A65,'Unos rashoda P4'!J$3:J$501)</f>
        <v>0</v>
      </c>
      <c r="H65" s="315" t="str">
        <f>'OPĆI DIO'!$C$1</f>
        <v>2292 SVEUČILIŠTE J. J. STROSSMAYERA U OSIJEKU - PRAVNI FAKULTET</v>
      </c>
    </row>
    <row r="66" spans="1:8">
      <c r="A66" s="209">
        <v>9</v>
      </c>
      <c r="B66" s="36" t="s">
        <v>4019</v>
      </c>
      <c r="C66" s="233">
        <f t="shared" ref="C66:D66" si="10">SUM(C67:C74)</f>
        <v>4526190</v>
      </c>
      <c r="D66" s="233">
        <f t="shared" si="10"/>
        <v>5020564</v>
      </c>
      <c r="E66" s="233">
        <f>SUM(E67:E74)</f>
        <v>5026674</v>
      </c>
      <c r="F66" s="233">
        <f>SUM(F67:F74)</f>
        <v>4915458</v>
      </c>
      <c r="G66" s="233">
        <f>SUM(G67:G74)</f>
        <v>4857794</v>
      </c>
      <c r="H66" s="315" t="str">
        <f>'OPĆI DIO'!$C$1</f>
        <v>2292 SVEUČILIŠTE J. J. STROSSMAYERA U OSIJEKU - PRAVNI FAKULTET</v>
      </c>
    </row>
    <row r="67" spans="1:8">
      <c r="A67" s="225">
        <v>91</v>
      </c>
      <c r="B67" s="25" t="s">
        <v>4020</v>
      </c>
      <c r="C67" s="349"/>
      <c r="D67" s="349"/>
      <c r="E67" s="349">
        <f>SUMIF('Unos rashoda i izdataka'!$R$3:$R$501,'A.3 RASHODI FUNK'!$A67,'Unos rashoda i izdataka'!J$3:J$501)+SUMIF('Unos rashoda P4'!$T$3:$T$501,'A.3 RASHODI FUNK'!$A67,'Unos rashoda P4'!H$3:H$501)</f>
        <v>0</v>
      </c>
      <c r="F67" s="349">
        <f>SUMIF('Unos rashoda i izdataka'!$R$3:$R$501,'A.3 RASHODI FUNK'!$A67,'Unos rashoda i izdataka'!K$3:K$501)+SUMIF('Unos rashoda P4'!$T$3:$T$501,'A.3 RASHODI FUNK'!$A67,'Unos rashoda P4'!I$3:I$501)</f>
        <v>0</v>
      </c>
      <c r="G67" s="349">
        <f>SUMIF('Unos rashoda i izdataka'!$R$3:$R$501,'A.3 RASHODI FUNK'!$A67,'Unos rashoda i izdataka'!L$3:L$501)+SUMIF('Unos rashoda P4'!$T$3:$T$501,'A.3 RASHODI FUNK'!$A67,'Unos rashoda P4'!J$3:J$501)</f>
        <v>0</v>
      </c>
      <c r="H67" s="315" t="str">
        <f>'OPĆI DIO'!$C$1</f>
        <v>2292 SVEUČILIŠTE J. J. STROSSMAYERA U OSIJEKU - PRAVNI FAKULTET</v>
      </c>
    </row>
    <row r="68" spans="1:8">
      <c r="A68" s="225">
        <v>92</v>
      </c>
      <c r="B68" s="25" t="s">
        <v>4021</v>
      </c>
      <c r="C68" s="349"/>
      <c r="D68" s="349"/>
      <c r="E68" s="349">
        <f>SUMIF('Unos rashoda i izdataka'!$R$3:$R$501,'A.3 RASHODI FUNK'!$A68,'Unos rashoda i izdataka'!J$3:J$501)+SUMIF('Unos rashoda P4'!$T$3:$T$501,'A.3 RASHODI FUNK'!$A68,'Unos rashoda P4'!H$3:H$501)</f>
        <v>0</v>
      </c>
      <c r="F68" s="349">
        <f>SUMIF('Unos rashoda i izdataka'!$R$3:$R$501,'A.3 RASHODI FUNK'!$A68,'Unos rashoda i izdataka'!K$3:K$501)+SUMIF('Unos rashoda P4'!$T$3:$T$501,'A.3 RASHODI FUNK'!$A68,'Unos rashoda P4'!I$3:I$501)</f>
        <v>0</v>
      </c>
      <c r="G68" s="349">
        <f>SUMIF('Unos rashoda i izdataka'!$R$3:$R$501,'A.3 RASHODI FUNK'!$A68,'Unos rashoda i izdataka'!L$3:L$501)+SUMIF('Unos rashoda P4'!$T$3:$T$501,'A.3 RASHODI FUNK'!$A68,'Unos rashoda P4'!J$3:J$501)</f>
        <v>0</v>
      </c>
      <c r="H68" s="315" t="str">
        <f>'OPĆI DIO'!$C$1</f>
        <v>2292 SVEUČILIŠTE J. J. STROSSMAYERA U OSIJEKU - PRAVNI FAKULTET</v>
      </c>
    </row>
    <row r="69" spans="1:8" ht="26.25" customHeight="1">
      <c r="A69" s="225">
        <v>93</v>
      </c>
      <c r="B69" s="25" t="s">
        <v>4022</v>
      </c>
      <c r="C69" s="349"/>
      <c r="D69" s="349"/>
      <c r="E69" s="349">
        <f>SUMIF('Unos rashoda i izdataka'!$R$3:$R$501,'A.3 RASHODI FUNK'!$A69,'Unos rashoda i izdataka'!J$3:J$501)+SUMIF('Unos rashoda P4'!$T$3:$T$501,'A.3 RASHODI FUNK'!$A69,'Unos rashoda P4'!H$3:H$501)</f>
        <v>0</v>
      </c>
      <c r="F69" s="349">
        <f>SUMIF('Unos rashoda i izdataka'!$R$3:$R$501,'A.3 RASHODI FUNK'!$A69,'Unos rashoda i izdataka'!K$3:K$501)+SUMIF('Unos rashoda P4'!$T$3:$T$501,'A.3 RASHODI FUNK'!$A69,'Unos rashoda P4'!I$3:I$501)</f>
        <v>0</v>
      </c>
      <c r="G69" s="349">
        <f>SUMIF('Unos rashoda i izdataka'!$R$3:$R$501,'A.3 RASHODI FUNK'!$A69,'Unos rashoda i izdataka'!L$3:L$501)+SUMIF('Unos rashoda P4'!$T$3:$T$501,'A.3 RASHODI FUNK'!$A69,'Unos rashoda P4'!J$3:J$501)</f>
        <v>0</v>
      </c>
      <c r="H69" s="315" t="str">
        <f>'OPĆI DIO'!$C$1</f>
        <v>2292 SVEUČILIŠTE J. J. STROSSMAYERA U OSIJEKU - PRAVNI FAKULTET</v>
      </c>
    </row>
    <row r="70" spans="1:8">
      <c r="A70" s="225">
        <v>94</v>
      </c>
      <c r="B70" s="25" t="s">
        <v>4023</v>
      </c>
      <c r="C70" s="349">
        <v>4526190</v>
      </c>
      <c r="D70" s="349">
        <v>5020564</v>
      </c>
      <c r="E70" s="349">
        <f>4990670+36004</f>
        <v>5026674</v>
      </c>
      <c r="F70" s="349">
        <f>4885148+30310</f>
        <v>4915458</v>
      </c>
      <c r="G70" s="349">
        <f>4841349+16445</f>
        <v>4857794</v>
      </c>
      <c r="H70" s="315" t="str">
        <f>'OPĆI DIO'!$C$1</f>
        <v>2292 SVEUČILIŠTE J. J. STROSSMAYERA U OSIJEKU - PRAVNI FAKULTET</v>
      </c>
    </row>
    <row r="71" spans="1:8">
      <c r="A71" s="225">
        <v>95</v>
      </c>
      <c r="B71" s="25" t="s">
        <v>3942</v>
      </c>
      <c r="C71" s="349"/>
      <c r="D71" s="349"/>
      <c r="E71" s="349">
        <f>SUMIF('Unos rashoda i izdataka'!$R$3:$R$501,'A.3 RASHODI FUNK'!$A71,'Unos rashoda i izdataka'!J$3:J$501)+SUMIF('Unos rashoda P4'!$T$3:$T$501,'A.3 RASHODI FUNK'!$A71,'Unos rashoda P4'!H$3:H$501)</f>
        <v>0</v>
      </c>
      <c r="F71" s="349">
        <f>SUMIF('Unos rashoda i izdataka'!$R$3:$R$501,'A.3 RASHODI FUNK'!$A71,'Unos rashoda i izdataka'!K$3:K$501)+SUMIF('Unos rashoda P4'!$T$3:$T$501,'A.3 RASHODI FUNK'!$A71,'Unos rashoda P4'!I$3:I$501)</f>
        <v>0</v>
      </c>
      <c r="G71" s="349">
        <f>SUMIF('Unos rashoda i izdataka'!$R$3:$R$501,'A.3 RASHODI FUNK'!$A71,'Unos rashoda i izdataka'!L$3:L$501)+SUMIF('Unos rashoda P4'!$T$3:$T$501,'A.3 RASHODI FUNK'!$A71,'Unos rashoda P4'!J$3:J$501)</f>
        <v>0</v>
      </c>
      <c r="H71" s="315" t="str">
        <f>'OPĆI DIO'!$C$1</f>
        <v>2292 SVEUČILIŠTE J. J. STROSSMAYERA U OSIJEKU - PRAVNI FAKULTET</v>
      </c>
    </row>
    <row r="72" spans="1:8">
      <c r="A72" s="225">
        <v>96</v>
      </c>
      <c r="B72" s="25" t="s">
        <v>3940</v>
      </c>
      <c r="C72" s="349"/>
      <c r="D72" s="349"/>
      <c r="E72" s="349">
        <f>SUMIF('Unos rashoda i izdataka'!$R$3:$R$501,'A.3 RASHODI FUNK'!$A72,'Unos rashoda i izdataka'!J$3:J$501)+SUMIF('Unos rashoda P4'!$T$3:$T$501,'A.3 RASHODI FUNK'!$A72,'Unos rashoda P4'!H$3:H$501)</f>
        <v>0</v>
      </c>
      <c r="F72" s="349">
        <f>SUMIF('Unos rashoda i izdataka'!$R$3:$R$501,'A.3 RASHODI FUNK'!$A72,'Unos rashoda i izdataka'!K$3:K$501)+SUMIF('Unos rashoda P4'!$T$3:$T$501,'A.3 RASHODI FUNK'!$A72,'Unos rashoda P4'!I$3:I$501)</f>
        <v>0</v>
      </c>
      <c r="G72" s="349">
        <f>SUMIF('Unos rashoda i izdataka'!$R$3:$R$501,'A.3 RASHODI FUNK'!$A72,'Unos rashoda i izdataka'!L$3:L$501)+SUMIF('Unos rashoda P4'!$T$3:$T$501,'A.3 RASHODI FUNK'!$A72,'Unos rashoda P4'!J$3:J$501)</f>
        <v>0</v>
      </c>
      <c r="H72" s="315" t="str">
        <f>'OPĆI DIO'!$C$1</f>
        <v>2292 SVEUČILIŠTE J. J. STROSSMAYERA U OSIJEKU - PRAVNI FAKULTET</v>
      </c>
    </row>
    <row r="73" spans="1:8">
      <c r="A73" s="225">
        <v>97</v>
      </c>
      <c r="B73" s="25" t="s">
        <v>3926</v>
      </c>
      <c r="C73" s="349"/>
      <c r="D73" s="349"/>
      <c r="E73" s="349">
        <f>SUMIF('Unos rashoda i izdataka'!$R$3:$R$501,'A.3 RASHODI FUNK'!$A73,'Unos rashoda i izdataka'!J$3:J$501)+SUMIF('Unos rashoda P4'!$T$3:$T$501,'A.3 RASHODI FUNK'!$A73,'Unos rashoda P4'!H$3:H$501)</f>
        <v>0</v>
      </c>
      <c r="F73" s="349">
        <f>SUMIF('Unos rashoda i izdataka'!$R$3:$R$501,'A.3 RASHODI FUNK'!$A73,'Unos rashoda i izdataka'!K$3:K$501)+SUMIF('Unos rashoda P4'!$T$3:$T$501,'A.3 RASHODI FUNK'!$A73,'Unos rashoda P4'!I$3:I$501)</f>
        <v>0</v>
      </c>
      <c r="G73" s="349">
        <f>SUMIF('Unos rashoda i izdataka'!$R$3:$R$501,'A.3 RASHODI FUNK'!$A73,'Unos rashoda i izdataka'!L$3:L$501)+SUMIF('Unos rashoda P4'!$T$3:$T$501,'A.3 RASHODI FUNK'!$A73,'Unos rashoda P4'!J$3:J$501)</f>
        <v>0</v>
      </c>
      <c r="H73" s="315" t="str">
        <f>'OPĆI DIO'!$C$1</f>
        <v>2292 SVEUČILIŠTE J. J. STROSSMAYERA U OSIJEKU - PRAVNI FAKULTET</v>
      </c>
    </row>
    <row r="74" spans="1:8">
      <c r="A74" s="225">
        <v>98</v>
      </c>
      <c r="B74" s="25" t="s">
        <v>3928</v>
      </c>
      <c r="C74" s="349"/>
      <c r="D74" s="349"/>
      <c r="E74" s="349">
        <f>SUMIF('Unos rashoda i izdataka'!$R$3:$R$501,'A.3 RASHODI FUNK'!$A74,'Unos rashoda i izdataka'!J$3:J$501)+SUMIF('Unos rashoda P4'!$T$3:$T$501,'A.3 RASHODI FUNK'!$A74,'Unos rashoda P4'!H$3:H$501)</f>
        <v>0</v>
      </c>
      <c r="F74" s="349">
        <f>SUMIF('Unos rashoda i izdataka'!$R$3:$R$501,'A.3 RASHODI FUNK'!$A74,'Unos rashoda i izdataka'!K$3:K$501)+SUMIF('Unos rashoda P4'!$T$3:$T$501,'A.3 RASHODI FUNK'!$A74,'Unos rashoda P4'!I$3:I$501)</f>
        <v>0</v>
      </c>
      <c r="G74" s="349">
        <f>SUMIF('Unos rashoda i izdataka'!$R$3:$R$501,'A.3 RASHODI FUNK'!$A74,'Unos rashoda i izdataka'!L$3:L$501)+SUMIF('Unos rashoda P4'!$T$3:$T$501,'A.3 RASHODI FUNK'!$A74,'Unos rashoda P4'!J$3:J$501)</f>
        <v>0</v>
      </c>
      <c r="H74" s="315" t="str">
        <f>'OPĆI DIO'!$C$1</f>
        <v>2292 SVEUČILIŠTE J. J. STROSSMAYERA U OSIJEKU - PRAVNI FAKULTET</v>
      </c>
    </row>
    <row r="75" spans="1:8">
      <c r="A75" s="209">
        <v>10</v>
      </c>
      <c r="B75" s="36" t="s">
        <v>4024</v>
      </c>
      <c r="C75" s="233">
        <f t="shared" ref="C75:D75" si="11">SUM(C76:C84)</f>
        <v>0</v>
      </c>
      <c r="D75" s="233">
        <f t="shared" si="11"/>
        <v>0</v>
      </c>
      <c r="E75" s="233">
        <f>SUM(E76:E84)</f>
        <v>0</v>
      </c>
      <c r="F75" s="233">
        <f>SUM(F76:F84)</f>
        <v>0</v>
      </c>
      <c r="G75" s="233">
        <f>SUM(G76:G84)</f>
        <v>0</v>
      </c>
      <c r="H75" s="315" t="str">
        <f>'OPĆI DIO'!$C$1</f>
        <v>2292 SVEUČILIŠTE J. J. STROSSMAYERA U OSIJEKU - PRAVNI FAKULTET</v>
      </c>
    </row>
    <row r="76" spans="1:8">
      <c r="A76" s="225">
        <v>101</v>
      </c>
      <c r="B76" s="25" t="s">
        <v>4025</v>
      </c>
      <c r="C76" s="349"/>
      <c r="D76" s="349"/>
      <c r="E76" s="349">
        <f>SUMIF('Unos rashoda i izdataka'!$R$3:$R$501,'A.3 RASHODI FUNK'!$A76,'Unos rashoda i izdataka'!J$3:J$501)+SUMIF('Unos rashoda P4'!$T$3:$T$501,'A.3 RASHODI FUNK'!$A76,'Unos rashoda P4'!H$3:H$501)</f>
        <v>0</v>
      </c>
      <c r="F76" s="349">
        <f>SUMIF('Unos rashoda i izdataka'!$R$3:$R$501,'A.3 RASHODI FUNK'!$A76,'Unos rashoda i izdataka'!K$3:K$501)+SUMIF('Unos rashoda P4'!$T$3:$T$501,'A.3 RASHODI FUNK'!$A76,'Unos rashoda P4'!I$3:I$501)</f>
        <v>0</v>
      </c>
      <c r="G76" s="349">
        <f>SUMIF('Unos rashoda i izdataka'!$R$3:$R$501,'A.3 RASHODI FUNK'!$A76,'Unos rashoda i izdataka'!L$3:L$501)+SUMIF('Unos rashoda P4'!$T$3:$T$501,'A.3 RASHODI FUNK'!$A76,'Unos rashoda P4'!J$3:J$501)</f>
        <v>0</v>
      </c>
      <c r="H76" s="315" t="str">
        <f>'OPĆI DIO'!$C$1</f>
        <v>2292 SVEUČILIŠTE J. J. STROSSMAYERA U OSIJEKU - PRAVNI FAKULTET</v>
      </c>
    </row>
    <row r="77" spans="1:8">
      <c r="A77" s="225">
        <v>102</v>
      </c>
      <c r="B77" s="25" t="s">
        <v>4026</v>
      </c>
      <c r="C77" s="349"/>
      <c r="D77" s="349"/>
      <c r="E77" s="349">
        <f>SUMIF('Unos rashoda i izdataka'!$R$3:$R$501,'A.3 RASHODI FUNK'!$A77,'Unos rashoda i izdataka'!J$3:J$501)+SUMIF('Unos rashoda P4'!$T$3:$T$501,'A.3 RASHODI FUNK'!$A77,'Unos rashoda P4'!H$3:H$501)</f>
        <v>0</v>
      </c>
      <c r="F77" s="349">
        <f>SUMIF('Unos rashoda i izdataka'!$R$3:$R$501,'A.3 RASHODI FUNK'!$A77,'Unos rashoda i izdataka'!K$3:K$501)+SUMIF('Unos rashoda P4'!$T$3:$T$501,'A.3 RASHODI FUNK'!$A77,'Unos rashoda P4'!I$3:I$501)</f>
        <v>0</v>
      </c>
      <c r="G77" s="349">
        <f>SUMIF('Unos rashoda i izdataka'!$R$3:$R$501,'A.3 RASHODI FUNK'!$A77,'Unos rashoda i izdataka'!L$3:L$501)+SUMIF('Unos rashoda P4'!$T$3:$T$501,'A.3 RASHODI FUNK'!$A77,'Unos rashoda P4'!J$3:J$501)</f>
        <v>0</v>
      </c>
      <c r="H77" s="315" t="str">
        <f>'OPĆI DIO'!$C$1</f>
        <v>2292 SVEUČILIŠTE J. J. STROSSMAYERA U OSIJEKU - PRAVNI FAKULTET</v>
      </c>
    </row>
    <row r="78" spans="1:8">
      <c r="A78" s="225">
        <v>103</v>
      </c>
      <c r="B78" s="25" t="s">
        <v>4027</v>
      </c>
      <c r="C78" s="349"/>
      <c r="D78" s="349"/>
      <c r="E78" s="349">
        <f>SUMIF('Unos rashoda i izdataka'!$R$3:$R$501,'A.3 RASHODI FUNK'!$A78,'Unos rashoda i izdataka'!J$3:J$501)+SUMIF('Unos rashoda P4'!$T$3:$T$501,'A.3 RASHODI FUNK'!$A78,'Unos rashoda P4'!H$3:H$501)</f>
        <v>0</v>
      </c>
      <c r="F78" s="349">
        <f>SUMIF('Unos rashoda i izdataka'!$R$3:$R$501,'A.3 RASHODI FUNK'!$A78,'Unos rashoda i izdataka'!K$3:K$501)+SUMIF('Unos rashoda P4'!$T$3:$T$501,'A.3 RASHODI FUNK'!$A78,'Unos rashoda P4'!I$3:I$501)</f>
        <v>0</v>
      </c>
      <c r="G78" s="349">
        <f>SUMIF('Unos rashoda i izdataka'!$R$3:$R$501,'A.3 RASHODI FUNK'!$A78,'Unos rashoda i izdataka'!L$3:L$501)+SUMIF('Unos rashoda P4'!$T$3:$T$501,'A.3 RASHODI FUNK'!$A78,'Unos rashoda P4'!J$3:J$501)</f>
        <v>0</v>
      </c>
      <c r="H78" s="315" t="str">
        <f>'OPĆI DIO'!$C$1</f>
        <v>2292 SVEUČILIŠTE J. J. STROSSMAYERA U OSIJEKU - PRAVNI FAKULTET</v>
      </c>
    </row>
    <row r="79" spans="1:8">
      <c r="A79" s="225">
        <v>104</v>
      </c>
      <c r="B79" s="25" t="s">
        <v>4028</v>
      </c>
      <c r="C79" s="349"/>
      <c r="D79" s="349"/>
      <c r="E79" s="349">
        <f>SUMIF('Unos rashoda i izdataka'!$R$3:$R$501,'A.3 RASHODI FUNK'!$A79,'Unos rashoda i izdataka'!J$3:J$501)+SUMIF('Unos rashoda P4'!$T$3:$T$501,'A.3 RASHODI FUNK'!$A79,'Unos rashoda P4'!H$3:H$501)</f>
        <v>0</v>
      </c>
      <c r="F79" s="349">
        <f>SUMIF('Unos rashoda i izdataka'!$R$3:$R$501,'A.3 RASHODI FUNK'!$A79,'Unos rashoda i izdataka'!K$3:K$501)+SUMIF('Unos rashoda P4'!$T$3:$T$501,'A.3 RASHODI FUNK'!$A79,'Unos rashoda P4'!I$3:I$501)</f>
        <v>0</v>
      </c>
      <c r="G79" s="349">
        <f>SUMIF('Unos rashoda i izdataka'!$R$3:$R$501,'A.3 RASHODI FUNK'!$A79,'Unos rashoda i izdataka'!L$3:L$501)+SUMIF('Unos rashoda P4'!$T$3:$T$501,'A.3 RASHODI FUNK'!$A79,'Unos rashoda P4'!J$3:J$501)</f>
        <v>0</v>
      </c>
      <c r="H79" s="315" t="str">
        <f>'OPĆI DIO'!$C$1</f>
        <v>2292 SVEUČILIŠTE J. J. STROSSMAYERA U OSIJEKU - PRAVNI FAKULTET</v>
      </c>
    </row>
    <row r="80" spans="1:8">
      <c r="A80" s="225">
        <v>105</v>
      </c>
      <c r="B80" s="25" t="s">
        <v>4029</v>
      </c>
      <c r="C80" s="349"/>
      <c r="D80" s="349"/>
      <c r="E80" s="349">
        <f>SUMIF('Unos rashoda i izdataka'!$R$3:$R$501,'A.3 RASHODI FUNK'!$A80,'Unos rashoda i izdataka'!J$3:J$501)+SUMIF('Unos rashoda P4'!$T$3:$T$501,'A.3 RASHODI FUNK'!$A80,'Unos rashoda P4'!H$3:H$501)</f>
        <v>0</v>
      </c>
      <c r="F80" s="349">
        <f>SUMIF('Unos rashoda i izdataka'!$R$3:$R$501,'A.3 RASHODI FUNK'!$A80,'Unos rashoda i izdataka'!K$3:K$501)+SUMIF('Unos rashoda P4'!$T$3:$T$501,'A.3 RASHODI FUNK'!$A80,'Unos rashoda P4'!I$3:I$501)</f>
        <v>0</v>
      </c>
      <c r="G80" s="349">
        <f>SUMIF('Unos rashoda i izdataka'!$R$3:$R$501,'A.3 RASHODI FUNK'!$A80,'Unos rashoda i izdataka'!L$3:L$501)+SUMIF('Unos rashoda P4'!$T$3:$T$501,'A.3 RASHODI FUNK'!$A80,'Unos rashoda P4'!J$3:J$501)</f>
        <v>0</v>
      </c>
      <c r="H80" s="315" t="str">
        <f>'OPĆI DIO'!$C$1</f>
        <v>2292 SVEUČILIŠTE J. J. STROSSMAYERA U OSIJEKU - PRAVNI FAKULTET</v>
      </c>
    </row>
    <row r="81" spans="1:8">
      <c r="A81" s="225">
        <v>106</v>
      </c>
      <c r="B81" s="25" t="s">
        <v>4030</v>
      </c>
      <c r="C81" s="349"/>
      <c r="D81" s="349"/>
      <c r="E81" s="349">
        <f>SUMIF('Unos rashoda i izdataka'!$R$3:$R$501,'A.3 RASHODI FUNK'!$A81,'Unos rashoda i izdataka'!J$3:J$501)+SUMIF('Unos rashoda P4'!$T$3:$T$501,'A.3 RASHODI FUNK'!$A81,'Unos rashoda P4'!H$3:H$501)</f>
        <v>0</v>
      </c>
      <c r="F81" s="349">
        <f>SUMIF('Unos rashoda i izdataka'!$R$3:$R$501,'A.3 RASHODI FUNK'!$A81,'Unos rashoda i izdataka'!K$3:K$501)+SUMIF('Unos rashoda P4'!$T$3:$T$501,'A.3 RASHODI FUNK'!$A81,'Unos rashoda P4'!I$3:I$501)</f>
        <v>0</v>
      </c>
      <c r="G81" s="349">
        <f>SUMIF('Unos rashoda i izdataka'!$R$3:$R$501,'A.3 RASHODI FUNK'!$A81,'Unos rashoda i izdataka'!L$3:L$501)+SUMIF('Unos rashoda P4'!$T$3:$T$501,'A.3 RASHODI FUNK'!$A81,'Unos rashoda P4'!J$3:J$501)</f>
        <v>0</v>
      </c>
      <c r="H81" s="315" t="str">
        <f>'OPĆI DIO'!$C$1</f>
        <v>2292 SVEUČILIŠTE J. J. STROSSMAYERA U OSIJEKU - PRAVNI FAKULTET</v>
      </c>
    </row>
    <row r="82" spans="1:8" ht="25.5">
      <c r="A82" s="225">
        <v>107</v>
      </c>
      <c r="B82" s="25" t="s">
        <v>4031</v>
      </c>
      <c r="C82" s="349"/>
      <c r="D82" s="349"/>
      <c r="E82" s="349">
        <f>SUMIF('Unos rashoda i izdataka'!$R$3:$R$501,'A.3 RASHODI FUNK'!$A82,'Unos rashoda i izdataka'!J$3:J$501)+SUMIF('Unos rashoda P4'!$T$3:$T$501,'A.3 RASHODI FUNK'!$A82,'Unos rashoda P4'!H$3:H$501)</f>
        <v>0</v>
      </c>
      <c r="F82" s="349">
        <f>SUMIF('Unos rashoda i izdataka'!$R$3:$R$501,'A.3 RASHODI FUNK'!$A82,'Unos rashoda i izdataka'!K$3:K$501)+SUMIF('Unos rashoda P4'!$T$3:$T$501,'A.3 RASHODI FUNK'!$A82,'Unos rashoda P4'!I$3:I$501)</f>
        <v>0</v>
      </c>
      <c r="G82" s="349">
        <f>SUMIF('Unos rashoda i izdataka'!$R$3:$R$501,'A.3 RASHODI FUNK'!$A82,'Unos rashoda i izdataka'!L$3:L$501)+SUMIF('Unos rashoda P4'!$T$3:$T$501,'A.3 RASHODI FUNK'!$A82,'Unos rashoda P4'!J$3:J$501)</f>
        <v>0</v>
      </c>
      <c r="H82" s="315" t="str">
        <f>'OPĆI DIO'!$C$1</f>
        <v>2292 SVEUČILIŠTE J. J. STROSSMAYERA U OSIJEKU - PRAVNI FAKULTET</v>
      </c>
    </row>
    <row r="83" spans="1:8">
      <c r="A83" s="225">
        <v>108</v>
      </c>
      <c r="B83" s="25" t="s">
        <v>4032</v>
      </c>
      <c r="C83" s="349"/>
      <c r="D83" s="349"/>
      <c r="E83" s="349">
        <f>SUMIF('Unos rashoda i izdataka'!$R$3:$R$501,'A.3 RASHODI FUNK'!$A83,'Unos rashoda i izdataka'!J$3:J$501)+SUMIF('Unos rashoda P4'!$T$3:$T$501,'A.3 RASHODI FUNK'!$A83,'Unos rashoda P4'!H$3:H$501)</f>
        <v>0</v>
      </c>
      <c r="F83" s="349">
        <f>SUMIF('Unos rashoda i izdataka'!$R$3:$R$501,'A.3 RASHODI FUNK'!$A83,'Unos rashoda i izdataka'!K$3:K$501)+SUMIF('Unos rashoda P4'!$T$3:$T$501,'A.3 RASHODI FUNK'!$A83,'Unos rashoda P4'!I$3:I$501)</f>
        <v>0</v>
      </c>
      <c r="G83" s="349">
        <f>SUMIF('Unos rashoda i izdataka'!$R$3:$R$501,'A.3 RASHODI FUNK'!$A83,'Unos rashoda i izdataka'!L$3:L$501)+SUMIF('Unos rashoda P4'!$T$3:$T$501,'A.3 RASHODI FUNK'!$A83,'Unos rashoda P4'!J$3:J$501)</f>
        <v>0</v>
      </c>
      <c r="H83" s="315" t="str">
        <f>'OPĆI DIO'!$C$1</f>
        <v>2292 SVEUČILIŠTE J. J. STROSSMAYERA U OSIJEKU - PRAVNI FAKULTET</v>
      </c>
    </row>
    <row r="84" spans="1:8" ht="25.5">
      <c r="A84" s="225">
        <v>109</v>
      </c>
      <c r="B84" s="25" t="s">
        <v>4033</v>
      </c>
      <c r="C84" s="349"/>
      <c r="D84" s="349"/>
      <c r="E84" s="349">
        <f>SUMIF('Unos rashoda i izdataka'!$R$3:$R$501,'A.3 RASHODI FUNK'!$A84,'Unos rashoda i izdataka'!J$3:J$501)+SUMIF('Unos rashoda P4'!$T$3:$T$501,'A.3 RASHODI FUNK'!$A84,'Unos rashoda P4'!H$3:H$501)</f>
        <v>0</v>
      </c>
      <c r="F84" s="349">
        <f>SUMIF('Unos rashoda i izdataka'!$R$3:$R$501,'A.3 RASHODI FUNK'!$A84,'Unos rashoda i izdataka'!K$3:K$501)+SUMIF('Unos rashoda P4'!$T$3:$T$501,'A.3 RASHODI FUNK'!$A84,'Unos rashoda P4'!I$3:I$501)</f>
        <v>0</v>
      </c>
      <c r="G84" s="349">
        <f>SUMIF('Unos rashoda i izdataka'!$R$3:$R$501,'A.3 RASHODI FUNK'!$A84,'Unos rashoda i izdataka'!L$3:L$501)+SUMIF('Unos rashoda P4'!$T$3:$T$501,'A.3 RASHODI FUNK'!$A84,'Unos rashoda P4'!J$3:J$501)</f>
        <v>0</v>
      </c>
      <c r="H84" s="315" t="str">
        <f>'OPĆI DIO'!$C$1</f>
        <v>2292 SVEUČILIŠTE J. J. STROSSMAYERA U OSIJEKU - PRAVNI FAKULTET</v>
      </c>
    </row>
  </sheetData>
  <sheetProtection algorithmName="SHA-512" hashValue="XXt24mpU3HQ46dl9MRTRiBtao5aDSAtZmbvPasLZFRgWd71VN9yyGn+YUkWwzdErhuRN8sAUcZQQkGlQRS4D9w==" saltValue="w9kql9QT/VISV390FLVa2A==" spinCount="100000" sheet="1" objects="1" scenarios="1" selectLockedCells="1"/>
  <mergeCells count="1">
    <mergeCell ref="A1:G1"/>
  </mergeCells>
  <pageMargins left="0" right="0" top="0.74803149606299213" bottom="0.74803149606299213" header="0.31496062992125984" footer="0.31496062992125984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showGridLines="0" workbookViewId="0">
      <selection activeCell="D11" sqref="D11"/>
    </sheetView>
  </sheetViews>
  <sheetFormatPr defaultColWidth="0" defaultRowHeight="15"/>
  <cols>
    <col min="1" max="1" width="4.42578125" style="246" customWidth="1"/>
    <col min="2" max="2" width="5.7109375" style="246" customWidth="1"/>
    <col min="3" max="3" width="44.7109375" style="246" customWidth="1"/>
    <col min="4" max="8" width="15.28515625" style="246" customWidth="1"/>
    <col min="9" max="10" width="25.28515625" style="246" hidden="1" customWidth="1"/>
    <col min="11" max="16384" width="9.140625" style="246" hidden="1"/>
  </cols>
  <sheetData>
    <row r="1" spans="1:10" ht="18">
      <c r="A1" s="251"/>
      <c r="B1" s="251"/>
      <c r="C1" s="251"/>
      <c r="D1" s="251"/>
      <c r="E1" s="251"/>
      <c r="F1" s="251"/>
      <c r="G1" s="251"/>
      <c r="H1" s="251"/>
      <c r="I1" s="251"/>
      <c r="J1" s="251"/>
    </row>
    <row r="2" spans="1:10" ht="15.75">
      <c r="A2" s="399" t="s">
        <v>3883</v>
      </c>
      <c r="B2" s="399"/>
      <c r="C2" s="399"/>
      <c r="D2" s="399"/>
      <c r="E2" s="399"/>
      <c r="F2" s="399"/>
      <c r="G2" s="399"/>
      <c r="H2" s="399"/>
      <c r="I2" s="252"/>
      <c r="J2" s="252"/>
    </row>
    <row r="3" spans="1:10" ht="18">
      <c r="A3" s="251"/>
      <c r="B3" s="251"/>
      <c r="C3" s="251"/>
      <c r="D3" s="251"/>
      <c r="E3" s="251"/>
      <c r="F3" s="251"/>
      <c r="G3" s="251"/>
      <c r="H3" s="251"/>
      <c r="I3" s="253"/>
      <c r="J3" s="253"/>
    </row>
    <row r="4" spans="1:10" ht="15.75">
      <c r="A4" s="399" t="s">
        <v>3909</v>
      </c>
      <c r="B4" s="399"/>
      <c r="C4" s="399"/>
      <c r="D4" s="399"/>
      <c r="E4" s="399"/>
      <c r="F4" s="399"/>
      <c r="G4" s="399"/>
      <c r="H4" s="399"/>
      <c r="I4" s="254"/>
      <c r="J4" s="254"/>
    </row>
    <row r="5" spans="1:10" ht="18">
      <c r="A5" s="251"/>
      <c r="B5" s="251"/>
      <c r="C5" s="251"/>
      <c r="D5" s="251"/>
      <c r="E5" s="251"/>
      <c r="F5" s="251"/>
      <c r="G5" s="251"/>
      <c r="H5" s="251"/>
      <c r="I5" s="253"/>
      <c r="J5" s="253"/>
    </row>
    <row r="6" spans="1:10" ht="15.75">
      <c r="A6" s="399" t="s">
        <v>4809</v>
      </c>
      <c r="B6" s="399"/>
      <c r="C6" s="399"/>
      <c r="D6" s="399"/>
      <c r="E6" s="399"/>
      <c r="F6" s="399"/>
      <c r="G6" s="399"/>
      <c r="H6" s="399"/>
      <c r="I6" s="255"/>
      <c r="J6" s="255"/>
    </row>
    <row r="7" spans="1:10" ht="18">
      <c r="A7" s="251"/>
      <c r="B7" s="251"/>
      <c r="C7" s="251"/>
      <c r="D7" s="251"/>
      <c r="E7" s="251"/>
      <c r="F7" s="251"/>
      <c r="G7" s="251"/>
      <c r="H7" s="251"/>
      <c r="I7" s="253"/>
      <c r="J7" s="253"/>
    </row>
    <row r="8" spans="1:10" ht="25.5">
      <c r="A8" s="400" t="s">
        <v>4778</v>
      </c>
      <c r="B8" s="401"/>
      <c r="C8" s="402"/>
      <c r="D8" s="256" t="s">
        <v>4775</v>
      </c>
      <c r="E8" s="256" t="s">
        <v>4776</v>
      </c>
      <c r="F8" s="257" t="s">
        <v>4779</v>
      </c>
      <c r="G8" s="257" t="s">
        <v>4780</v>
      </c>
      <c r="H8" s="257" t="s">
        <v>4781</v>
      </c>
    </row>
    <row r="9" spans="1:10" s="260" customFormat="1" ht="11.25">
      <c r="A9" s="403">
        <v>1</v>
      </c>
      <c r="B9" s="404"/>
      <c r="C9" s="405"/>
      <c r="D9" s="258">
        <v>2</v>
      </c>
      <c r="E9" s="258">
        <v>3</v>
      </c>
      <c r="F9" s="259">
        <v>4</v>
      </c>
      <c r="G9" s="259">
        <v>5</v>
      </c>
      <c r="H9" s="259">
        <v>6</v>
      </c>
    </row>
    <row r="10" spans="1:10" s="315" customFormat="1">
      <c r="A10" s="261">
        <v>8</v>
      </c>
      <c r="B10" s="261"/>
      <c r="C10" s="261" t="s">
        <v>4810</v>
      </c>
      <c r="D10" s="343">
        <f t="shared" ref="D10:E10" si="0">SUM(D11:D14)</f>
        <v>0</v>
      </c>
      <c r="E10" s="343">
        <f t="shared" si="0"/>
        <v>0</v>
      </c>
      <c r="F10" s="343">
        <f>SUM(F11:F14)</f>
        <v>0</v>
      </c>
      <c r="G10" s="343">
        <f t="shared" ref="G10:H10" si="1">SUM(G11:G14)</f>
        <v>0</v>
      </c>
      <c r="H10" s="343">
        <f t="shared" si="1"/>
        <v>0</v>
      </c>
      <c r="I10" s="315" t="str">
        <f>'OPĆI DIO'!$C$1</f>
        <v>2292 SVEUČILIŠTE J. J. STROSSMAYERA U OSIJEKU - PRAVNI FAKULTET</v>
      </c>
    </row>
    <row r="11" spans="1:10">
      <c r="A11" s="261"/>
      <c r="B11" s="262">
        <v>81</v>
      </c>
      <c r="C11" s="262" t="s">
        <v>3903</v>
      </c>
      <c r="D11" s="341"/>
      <c r="E11" s="341"/>
      <c r="F11" s="340">
        <f>SUMIF('Unos prihoda i primitaka'!$L$3:$L$501,$B11,'Unos prihoda i primitaka'!G$3:G$501)</f>
        <v>0</v>
      </c>
      <c r="G11" s="340">
        <f>SUMIF('Unos prihoda i primitaka'!$L$3:$L$501,$B11,'Unos prihoda i primitaka'!H$3:H$501)</f>
        <v>0</v>
      </c>
      <c r="H11" s="340">
        <f>SUMIF('Unos prihoda i primitaka'!$L$3:$L$501,$B11,'Unos prihoda i primitaka'!I$3:I$501)</f>
        <v>0</v>
      </c>
      <c r="I11" s="315" t="str">
        <f>'OPĆI DIO'!$C$1</f>
        <v>2292 SVEUČILIŠTE J. J. STROSSMAYERA U OSIJEKU - PRAVNI FAKULTET</v>
      </c>
    </row>
    <row r="12" spans="1:10">
      <c r="A12" s="261"/>
      <c r="B12" s="262">
        <v>82</v>
      </c>
      <c r="C12" s="262" t="s">
        <v>3904</v>
      </c>
      <c r="D12" s="341"/>
      <c r="E12" s="341"/>
      <c r="F12" s="340">
        <f>SUMIF('Unos prihoda i primitaka'!$L$3:$L$501,$B12,'Unos prihoda i primitaka'!G$3:G$501)</f>
        <v>0</v>
      </c>
      <c r="G12" s="340">
        <f>SUMIF('Unos prihoda i primitaka'!$L$3:$L$501,$B12,'Unos prihoda i primitaka'!H$3:H$501)</f>
        <v>0</v>
      </c>
      <c r="H12" s="340">
        <f>SUMIF('Unos prihoda i primitaka'!$L$3:$L$501,$B12,'Unos prihoda i primitaka'!I$3:I$501)</f>
        <v>0</v>
      </c>
      <c r="I12" s="315" t="str">
        <f>'OPĆI DIO'!$C$1</f>
        <v>2292 SVEUČILIŠTE J. J. STROSSMAYERA U OSIJEKU - PRAVNI FAKULTET</v>
      </c>
    </row>
    <row r="13" spans="1:10">
      <c r="A13" s="261"/>
      <c r="B13" s="262">
        <v>83</v>
      </c>
      <c r="C13" s="262" t="s">
        <v>3905</v>
      </c>
      <c r="D13" s="341"/>
      <c r="E13" s="341"/>
      <c r="F13" s="340">
        <f>SUMIF('Unos prihoda i primitaka'!$L$3:$L$501,$B13,'Unos prihoda i primitaka'!G$3:G$501)</f>
        <v>0</v>
      </c>
      <c r="G13" s="340">
        <f>SUMIF('Unos prihoda i primitaka'!$L$3:$L$501,$B13,'Unos prihoda i primitaka'!H$3:H$501)</f>
        <v>0</v>
      </c>
      <c r="H13" s="340">
        <f>SUMIF('Unos prihoda i primitaka'!$L$3:$L$501,$B13,'Unos prihoda i primitaka'!I$3:I$501)</f>
        <v>0</v>
      </c>
      <c r="I13" s="315" t="str">
        <f>'OPĆI DIO'!$C$1</f>
        <v>2292 SVEUČILIŠTE J. J. STROSSMAYERA U OSIJEKU - PRAVNI FAKULTET</v>
      </c>
    </row>
    <row r="14" spans="1:10">
      <c r="A14" s="261"/>
      <c r="B14" s="262">
        <v>84</v>
      </c>
      <c r="C14" s="262" t="s">
        <v>3906</v>
      </c>
      <c r="D14" s="341"/>
      <c r="E14" s="341"/>
      <c r="F14" s="340">
        <f>SUMIF('Unos prihoda i primitaka'!$L$3:$L$501,$B14,'Unos prihoda i primitaka'!G$3:G$501)</f>
        <v>0</v>
      </c>
      <c r="G14" s="340">
        <f>SUMIF('Unos prihoda i primitaka'!$L$3:$L$501,$B14,'Unos prihoda i primitaka'!H$3:H$501)</f>
        <v>0</v>
      </c>
      <c r="H14" s="340">
        <f>SUMIF('Unos prihoda i primitaka'!$L$3:$L$501,$B14,'Unos prihoda i primitaka'!I$3:I$501)</f>
        <v>0</v>
      </c>
      <c r="I14" s="315" t="str">
        <f>'OPĆI DIO'!$C$1</f>
        <v>2292 SVEUČILIŠTE J. J. STROSSMAYERA U OSIJEKU - PRAVNI FAKULTET</v>
      </c>
    </row>
    <row r="15" spans="1:10" s="315" customFormat="1">
      <c r="A15" s="263">
        <v>5</v>
      </c>
      <c r="B15" s="264"/>
      <c r="C15" s="265" t="s">
        <v>4811</v>
      </c>
      <c r="D15" s="343">
        <f t="shared" ref="D15:E15" si="2">SUM(D16:D19)</f>
        <v>0</v>
      </c>
      <c r="E15" s="343">
        <f t="shared" si="2"/>
        <v>0</v>
      </c>
      <c r="F15" s="343">
        <f>SUM(F16:F19)</f>
        <v>0</v>
      </c>
      <c r="G15" s="343">
        <f t="shared" ref="G15" si="3">SUM(G16:G19)</f>
        <v>0</v>
      </c>
      <c r="H15" s="343">
        <f t="shared" ref="H15" si="4">SUM(H16:H19)</f>
        <v>0</v>
      </c>
      <c r="I15" s="315" t="str">
        <f>'OPĆI DIO'!$C$1</f>
        <v>2292 SVEUČILIŠTE J. J. STROSSMAYERA U OSIJEKU - PRAVNI FAKULTET</v>
      </c>
    </row>
    <row r="16" spans="1:10">
      <c r="A16" s="262"/>
      <c r="B16" s="262">
        <v>51</v>
      </c>
      <c r="C16" s="266" t="s">
        <v>253</v>
      </c>
      <c r="D16" s="341"/>
      <c r="E16" s="341"/>
      <c r="F16" s="342">
        <f>SUMIF('Unos rashoda i izdataka'!$P$3:$P$501,$B16,'Unos rashoda i izdataka'!J$3:J$501)+SUMIF('Unos rashoda P4'!$S$3:$S$501,$B16,'Unos rashoda P4'!H$3:H$501)</f>
        <v>0</v>
      </c>
      <c r="G16" s="342">
        <f>SUMIF('Unos rashoda i izdataka'!$P$3:$P$501,$B16,'Unos rashoda i izdataka'!K$3:K$501)+SUMIF('Unos rashoda P4'!$S$3:$S$501,$B16,'Unos rashoda P4'!I$3:I$501)</f>
        <v>0</v>
      </c>
      <c r="H16" s="342">
        <f>SUMIF('Unos rashoda i izdataka'!$P$3:$P$501,$B16,'Unos rashoda i izdataka'!L$3:L$501)+SUMIF('Unos rashoda P4'!$S$3:$S$501,$B16,'Unos rashoda P4'!J$3:J$501)</f>
        <v>0</v>
      </c>
      <c r="I16" s="315" t="str">
        <f>'OPĆI DIO'!$C$1</f>
        <v>2292 SVEUČILIŠTE J. J. STROSSMAYERA U OSIJEKU - PRAVNI FAKULTET</v>
      </c>
    </row>
    <row r="17" spans="1:9" ht="25.5">
      <c r="A17" s="262"/>
      <c r="B17" s="262">
        <v>54</v>
      </c>
      <c r="C17" s="266" t="s">
        <v>254</v>
      </c>
      <c r="D17" s="341"/>
      <c r="E17" s="341"/>
      <c r="F17" s="342">
        <f>SUMIF('Unos rashoda i izdataka'!$P$3:$P$501,$B17,'Unos rashoda i izdataka'!J$3:J$501)+SUMIF('Unos rashoda P4'!$S$3:$S$501,$B17,'Unos rashoda P4'!H$3:H$501)</f>
        <v>0</v>
      </c>
      <c r="G17" s="342">
        <f>SUMIF('Unos rashoda i izdataka'!$P$3:$P$501,$B17,'Unos rashoda i izdataka'!K$3:K$501)+SUMIF('Unos rashoda P4'!$S$3:$S$501,$B17,'Unos rashoda P4'!I$3:I$501)</f>
        <v>0</v>
      </c>
      <c r="H17" s="342">
        <f>SUMIF('Unos rashoda i izdataka'!$P$3:$P$501,$B17,'Unos rashoda i izdataka'!L$3:L$501)+SUMIF('Unos rashoda P4'!$S$3:$S$501,$B17,'Unos rashoda P4'!J$3:J$501)</f>
        <v>0</v>
      </c>
      <c r="I17" s="315" t="str">
        <f>'OPĆI DIO'!$C$1</f>
        <v>2292 SVEUČILIŠTE J. J. STROSSMAYERA U OSIJEKU - PRAVNI FAKULTET</v>
      </c>
    </row>
  </sheetData>
  <sheetProtection algorithmName="SHA-512" hashValue="GRe8kQ8b5xhxDxWYPHhb6y+fjNXhU7HCuZZbDbgONWPWdphopbMvhlD8xVFlTqTmTz1DHICxwwwO1ok9XgayhA==" saltValue="LGUwM3bhGuiHe5D4pMGwCg==" spinCount="100000" sheet="1" objects="1" scenarios="1" selectLockedCells="1"/>
  <mergeCells count="5">
    <mergeCell ref="A2:H2"/>
    <mergeCell ref="A4:H4"/>
    <mergeCell ref="A6:H6"/>
    <mergeCell ref="A8:C8"/>
    <mergeCell ref="A9:C9"/>
  </mergeCells>
  <pageMargins left="0.31496062992125984" right="0.31496062992125984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OPĆI DIO</vt:lpstr>
      <vt:lpstr>Unos prihoda i primitaka</vt:lpstr>
      <vt:lpstr>Unos rashoda i izdataka</vt:lpstr>
      <vt:lpstr>Unos rashoda P4</vt:lpstr>
      <vt:lpstr>Unos prijenosa</vt:lpstr>
      <vt:lpstr>A.1 PRIHODI I RASHODI EK</vt:lpstr>
      <vt:lpstr>A.2 PRIHODI I RASHODI IF</vt:lpstr>
      <vt:lpstr>A.3 RASHODI FUNK</vt:lpstr>
      <vt:lpstr>B.1 RAČUN FINANC EK</vt:lpstr>
      <vt:lpstr>B.2 RAČUN FINANC IF</vt:lpstr>
      <vt:lpstr>AKT</vt:lpstr>
      <vt:lpstr>p4</vt:lpstr>
      <vt:lpstr>prihodi</vt:lpstr>
      <vt:lpstr>KORISNICI DP</vt:lpstr>
      <vt:lpstr>Excel_BuiltIn_Print_Titles_3</vt:lpstr>
      <vt:lpstr>Excel_BuiltIn_Print_Titles_3_1</vt:lpstr>
      <vt:lpstr>'KORISNICI DP'!Print_Area</vt:lpstr>
      <vt:lpstr>'OPĆI DIO'!Print_Area</vt:lpstr>
      <vt:lpstr>'Unos prihoda i primitaka'!Print_Area</vt:lpstr>
      <vt:lpstr>'Unos rashoda i izdataka'!Print_Area</vt:lpstr>
      <vt:lpstr>'Unos rashoda P4'!Print_Area</vt:lpstr>
      <vt:lpstr>'A.2 PRIHODI I RASHODI IF'!Print_Titles</vt:lpstr>
      <vt:lpstr>'A.3 RASHODI FUNK'!Print_Titles</vt:lpstr>
      <vt:lpstr>'KORISNICI DP'!Print_Titles</vt:lpstr>
      <vt:lpstr>'Unos prihoda i primitaka'!Print_Titles</vt:lpstr>
      <vt:lpstr>'Unos rashoda i izdataka'!Print_Titles</vt:lpstr>
      <vt:lpstr>'Unos rashoda P4'!Print_Titles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ifain</dc:creator>
  <cp:lastModifiedBy>milicic</cp:lastModifiedBy>
  <cp:lastPrinted>2023-12-07T07:50:02Z</cp:lastPrinted>
  <dcterms:created xsi:type="dcterms:W3CDTF">2018-09-10T07:36:17Z</dcterms:created>
  <dcterms:modified xsi:type="dcterms:W3CDTF">2023-12-19T13:40:10Z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Privitak 1 - Prijedlog financijskog plana_2024-2026 OTKLJUČAN.xlsx</vt:lpwstr>
  </property>
</Properties>
</file>