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PLANOVI\PLAN 2024-2026\"/>
    </mc:Choice>
  </mc:AlternateContent>
  <bookViews>
    <workbookView xWindow="0" yWindow="0" windowWidth="28800" windowHeight="11400"/>
  </bookViews>
  <sheets>
    <sheet name="posebni-dio-Pravni-fakultet-Osi" sheetId="10" r:id="rId1"/>
  </sheets>
  <definedNames>
    <definedName name="_xlnm.Print_Area" localSheetId="0">'posebni-dio-Pravni-fakultet-Osi'!$A$1:$G$83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0" l="1"/>
  <c r="F13" i="10"/>
  <c r="E13" i="10"/>
  <c r="E52" i="10" l="1"/>
  <c r="C62" i="10"/>
  <c r="C61" i="10" s="1"/>
  <c r="D62" i="10"/>
  <c r="D61" i="10" s="1"/>
  <c r="E62" i="10"/>
  <c r="E61" i="10" s="1"/>
  <c r="F62" i="10"/>
  <c r="F61" i="10" s="1"/>
  <c r="G63" i="10"/>
  <c r="G62" i="10" s="1"/>
  <c r="G61" i="10" s="1"/>
  <c r="F78" i="10" l="1"/>
  <c r="G78" i="10" l="1"/>
  <c r="E79" i="10" l="1"/>
  <c r="E69" i="10"/>
  <c r="D6" i="10"/>
  <c r="E6" i="10"/>
  <c r="F6" i="10"/>
  <c r="C6" i="10"/>
  <c r="D12" i="10" l="1"/>
  <c r="E12" i="10"/>
  <c r="E11" i="10" s="1"/>
  <c r="F12" i="10"/>
  <c r="G12" i="10"/>
  <c r="C12" i="10"/>
  <c r="D54" i="10"/>
  <c r="E54" i="10"/>
  <c r="F54" i="10"/>
  <c r="G54" i="10"/>
  <c r="C54" i="10"/>
  <c r="D67" i="10"/>
  <c r="E67" i="10"/>
  <c r="F67" i="10"/>
  <c r="G67" i="10"/>
  <c r="C67" i="10"/>
  <c r="G6" i="10" l="1"/>
  <c r="C11" i="10"/>
  <c r="D11" i="10"/>
  <c r="G11" i="10"/>
  <c r="F11" i="10"/>
  <c r="G82" i="10"/>
  <c r="F82" i="10"/>
  <c r="E82" i="10"/>
  <c r="D82" i="10"/>
  <c r="C82" i="10"/>
  <c r="D57" i="10"/>
  <c r="E57" i="10"/>
  <c r="F57" i="10"/>
  <c r="G57" i="10"/>
  <c r="C57" i="10"/>
  <c r="D50" i="10"/>
  <c r="E50" i="10"/>
  <c r="F50" i="10"/>
  <c r="G50" i="10"/>
  <c r="C50" i="10"/>
  <c r="D44" i="10"/>
  <c r="E44" i="10"/>
  <c r="F44" i="10"/>
  <c r="G44" i="10"/>
  <c r="C44" i="10"/>
  <c r="D37" i="10"/>
  <c r="E37" i="10"/>
  <c r="F37" i="10"/>
  <c r="G37" i="10"/>
  <c r="C37" i="10"/>
  <c r="D29" i="10"/>
  <c r="E29" i="10"/>
  <c r="F29" i="10"/>
  <c r="G29" i="10"/>
  <c r="C29" i="10"/>
  <c r="D77" i="10"/>
  <c r="E77" i="10"/>
  <c r="F77" i="10"/>
  <c r="G77" i="10"/>
  <c r="C77" i="10"/>
  <c r="D18" i="10"/>
  <c r="E18" i="10"/>
  <c r="F18" i="10"/>
  <c r="G18" i="10"/>
  <c r="C18" i="10"/>
  <c r="E8" i="10" l="1"/>
  <c r="G8" i="10"/>
  <c r="C8" i="10"/>
  <c r="F8" i="10"/>
  <c r="D8" i="10"/>
  <c r="D76" i="10" l="1"/>
  <c r="E76" i="10"/>
  <c r="F76" i="10"/>
  <c r="G76" i="10"/>
  <c r="C76" i="10"/>
  <c r="C23" i="10"/>
  <c r="E23" i="10"/>
  <c r="F23" i="10"/>
  <c r="G23" i="10"/>
  <c r="D23" i="10"/>
  <c r="D73" i="10" l="1"/>
  <c r="D66" i="10" s="1"/>
  <c r="D60" i="10" s="1"/>
  <c r="E73" i="10"/>
  <c r="E66" i="10" s="1"/>
  <c r="E60" i="10" s="1"/>
  <c r="F73" i="10"/>
  <c r="F66" i="10" s="1"/>
  <c r="F60" i="10" s="1"/>
  <c r="G73" i="10"/>
  <c r="G66" i="10" s="1"/>
  <c r="G60" i="10" s="1"/>
  <c r="D49" i="10"/>
  <c r="E49" i="10"/>
  <c r="F49" i="10"/>
  <c r="G49" i="10"/>
  <c r="G7" i="10" s="1"/>
  <c r="D33" i="10"/>
  <c r="E33" i="10"/>
  <c r="F33" i="10"/>
  <c r="G33" i="10"/>
  <c r="F7" i="10" l="1"/>
  <c r="F28" i="10"/>
  <c r="F36" i="10"/>
  <c r="E7" i="10"/>
  <c r="E28" i="10"/>
  <c r="E36" i="10"/>
  <c r="D28" i="10"/>
  <c r="D36" i="10"/>
  <c r="G28" i="10"/>
  <c r="G36" i="10"/>
  <c r="G17" i="10"/>
  <c r="F17" i="10"/>
  <c r="E17" i="10"/>
  <c r="D17" i="10"/>
  <c r="D5" i="10" l="1"/>
  <c r="E5" i="10"/>
  <c r="F5" i="10"/>
  <c r="G5" i="10"/>
  <c r="D7" i="10"/>
  <c r="G4" i="10"/>
  <c r="G27" i="10"/>
  <c r="D4" i="10"/>
  <c r="D27" i="10"/>
  <c r="E4" i="10"/>
  <c r="E27" i="10"/>
  <c r="F4" i="10"/>
  <c r="F27" i="10"/>
  <c r="C73" i="10" l="1"/>
  <c r="C49" i="10"/>
  <c r="C33" i="10"/>
  <c r="E10" i="10" l="1"/>
  <c r="E3" i="10"/>
  <c r="D10" i="10"/>
  <c r="D3" i="10"/>
  <c r="G10" i="10"/>
  <c r="G3" i="10"/>
  <c r="C10" i="10"/>
  <c r="F10" i="10"/>
  <c r="F3" i="10"/>
  <c r="C36" i="10"/>
  <c r="C66" i="10"/>
  <c r="C60" i="10" s="1"/>
  <c r="C17" i="10"/>
  <c r="C16" i="10" s="1"/>
  <c r="F16" i="10"/>
  <c r="C28" i="10"/>
  <c r="G16" i="10"/>
  <c r="E16" i="10"/>
  <c r="C5" i="10" l="1"/>
  <c r="C7" i="10"/>
  <c r="C4" i="10"/>
  <c r="C27" i="10"/>
  <c r="C3" i="10"/>
  <c r="D16" i="10"/>
</calcChain>
</file>

<file path=xl/sharedStrings.xml><?xml version="1.0" encoding="utf-8"?>
<sst xmlns="http://schemas.openxmlformats.org/spreadsheetml/2006/main" count="96" uniqueCount="41">
  <si>
    <t>Opći prihodi i primici</t>
  </si>
  <si>
    <t>A621003</t>
  </si>
  <si>
    <t>A622122</t>
  </si>
  <si>
    <t>A679071</t>
  </si>
  <si>
    <t>EU PROJEKTI SVEUČILIŠTA U OSIJEKU (IZ EVIDENCIJSKIH PRIHODA)</t>
  </si>
  <si>
    <t>Ostali prihodi za posebne namjene</t>
  </si>
  <si>
    <t>Pomoći EU</t>
  </si>
  <si>
    <t>Ostale pomoći</t>
  </si>
  <si>
    <t>Donacije</t>
  </si>
  <si>
    <t>Vlastiti prihodi</t>
  </si>
  <si>
    <t>A679090</t>
  </si>
  <si>
    <t>34</t>
  </si>
  <si>
    <t>37</t>
  </si>
  <si>
    <t>38</t>
  </si>
  <si>
    <t>45</t>
  </si>
  <si>
    <t>36</t>
  </si>
  <si>
    <t>Materijalni rashodi</t>
  </si>
  <si>
    <t>Rashodi za zaposlene</t>
  </si>
  <si>
    <t>Financijski rashodi</t>
  </si>
  <si>
    <t>Naknade građanima i kućanstvima na temelju osiguranja i druge naknade</t>
  </si>
  <si>
    <t>Rashodi za dodatna ulaganja na nefinancijskoj imovini</t>
  </si>
  <si>
    <t>Pomoći dane u inozemstvo i unutar općeg proračuna</t>
  </si>
  <si>
    <t>Rashodi za nabavu neproizvedene dugotrajne imovine</t>
  </si>
  <si>
    <t>VISOKO OBRAZOVANJE</t>
  </si>
  <si>
    <t>61</t>
  </si>
  <si>
    <t xml:space="preserve">BROJČANA OZNAKA PRORAČUNSKOG KORISNIKA </t>
  </si>
  <si>
    <t>IZVRŠENJE
2022.</t>
  </si>
  <si>
    <t>TEKUĆI PLAN
2023.</t>
  </si>
  <si>
    <t>PLAN 
ZA 2024.</t>
  </si>
  <si>
    <t>PROJEKCIJA 
ZA 2025.</t>
  </si>
  <si>
    <t>PROJEKCIJA 
ZA 2026.</t>
  </si>
  <si>
    <t>AKTIVNOST 1 REDOVNA DJELATNOST SVEUČILIŠTA U OSIJEKU</t>
  </si>
  <si>
    <t>Rashodi poslovanja</t>
  </si>
  <si>
    <t xml:space="preserve">Ostali rashodi za zaposlene </t>
  </si>
  <si>
    <t>AKTIVNOST 2 PROGRAMSKO FINANCIRANJE JAVNIH VISOKIH UČILIŠTA</t>
  </si>
  <si>
    <t>Rashodi za nabavu nefinancijske imovine</t>
  </si>
  <si>
    <t>AKTIVNOST 3 REDOVNA DJELATNOST SVEUČILIŠTA U OSIJEKU (IZ EVIDENCIJSKIH PRIHODA)</t>
  </si>
  <si>
    <t>4</t>
  </si>
  <si>
    <t>Rashodi za nabavu proizvedene dug. imovine</t>
  </si>
  <si>
    <t>Prihodi za posebne namjene</t>
  </si>
  <si>
    <t>SVEUČILIŠTE JOSIPA JURJA STROSSMAYERA U OSIJEKU, PRAVNI FAKULTET OSIJEK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</si>
</sst>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i/>
      <sz val="8"/>
      <color rgb="FF002060"/>
      <name val="Arial"/>
      <family val="2"/>
      <charset val="238"/>
    </font>
    <font>
      <b/>
      <sz val="8"/>
      <color rgb="FF002060"/>
      <name val="Arial"/>
      <family val="2"/>
      <charset val="238"/>
    </font>
    <font>
      <sz val="8"/>
      <color rgb="FF002060"/>
      <name val="Arial"/>
      <family val="2"/>
      <charset val="238"/>
    </font>
    <font>
      <b/>
      <sz val="8"/>
      <color theme="8" tint="-0.499984740745262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  <xf numFmtId="0" fontId="13" fillId="0" borderId="0"/>
    <xf numFmtId="0" fontId="8" fillId="0" borderId="0"/>
  </cellStyleXfs>
  <cellXfs count="80">
    <xf numFmtId="0" fontId="0" fillId="0" borderId="0" xfId="0"/>
    <xf numFmtId="0" fontId="14" fillId="0" borderId="3" xfId="0" quotePrefix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/>
    <xf numFmtId="0" fontId="16" fillId="0" borderId="4" xfId="49" quotePrefix="1" applyFont="1" applyFill="1" applyAlignment="1">
      <alignment horizontal="left" vertical="center" indent="7"/>
    </xf>
    <xf numFmtId="0" fontId="16" fillId="0" borderId="4" xfId="49" quotePrefix="1" applyFont="1" applyFill="1">
      <alignment horizontal="left" vertical="center" indent="1"/>
    </xf>
    <xf numFmtId="3" fontId="16" fillId="27" borderId="4" xfId="50" applyNumberFormat="1" applyFont="1" applyFill="1">
      <alignment horizontal="right" vertical="center"/>
    </xf>
    <xf numFmtId="3" fontId="16" fillId="0" borderId="4" xfId="50" applyNumberFormat="1" applyFont="1" applyFill="1">
      <alignment horizontal="right" vertical="center"/>
    </xf>
    <xf numFmtId="0" fontId="16" fillId="0" borderId="5" xfId="6" quotePrefix="1" applyFont="1" applyFill="1" applyBorder="1" applyAlignment="1">
      <alignment horizontal="left" vertical="center" indent="4"/>
    </xf>
    <xf numFmtId="0" fontId="16" fillId="0" borderId="5" xfId="6" quotePrefix="1" applyFont="1" applyFill="1" applyBorder="1" applyAlignment="1">
      <alignment horizontal="left" vertical="center" indent="1"/>
    </xf>
    <xf numFmtId="3" fontId="16" fillId="0" borderId="6" xfId="50" applyNumberFormat="1" applyFont="1" applyFill="1" applyBorder="1">
      <alignment horizontal="right" vertical="center"/>
    </xf>
    <xf numFmtId="3" fontId="17" fillId="29" borderId="7" xfId="0" applyNumberFormat="1" applyFont="1" applyFill="1" applyBorder="1" applyAlignment="1">
      <alignment horizontal="left" vertical="center"/>
    </xf>
    <xf numFmtId="3" fontId="17" fillId="29" borderId="7" xfId="0" applyNumberFormat="1" applyFont="1" applyFill="1" applyBorder="1" applyAlignment="1">
      <alignment horizontal="left" vertical="center" wrapText="1"/>
    </xf>
    <xf numFmtId="3" fontId="17" fillId="29" borderId="7" xfId="0" applyNumberFormat="1" applyFont="1" applyFill="1" applyBorder="1" applyAlignment="1">
      <alignment horizontal="right" vertical="center" wrapText="1"/>
    </xf>
    <xf numFmtId="3" fontId="18" fillId="28" borderId="7" xfId="0" applyNumberFormat="1" applyFont="1" applyFill="1" applyBorder="1" applyAlignment="1">
      <alignment horizontal="left" vertical="center"/>
    </xf>
    <xf numFmtId="3" fontId="18" fillId="27" borderId="7" xfId="0" applyNumberFormat="1" applyFont="1" applyFill="1" applyBorder="1" applyAlignment="1">
      <alignment vertical="center"/>
    </xf>
    <xf numFmtId="0" fontId="18" fillId="28" borderId="7" xfId="0" applyFont="1" applyFill="1" applyBorder="1" applyAlignment="1">
      <alignment horizontal="right" vertical="center"/>
    </xf>
    <xf numFmtId="0" fontId="18" fillId="28" borderId="7" xfId="0" applyFont="1" applyFill="1" applyBorder="1" applyAlignment="1">
      <alignment horizontal="left" vertical="center" wrapText="1"/>
    </xf>
    <xf numFmtId="3" fontId="18" fillId="0" borderId="7" xfId="0" applyNumberFormat="1" applyFont="1" applyBorder="1" applyAlignment="1">
      <alignment horizontal="right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wrapText="1"/>
    </xf>
    <xf numFmtId="3" fontId="17" fillId="0" borderId="7" xfId="0" applyNumberFormat="1" applyFont="1" applyBorder="1"/>
    <xf numFmtId="3" fontId="17" fillId="0" borderId="7" xfId="0" applyNumberFormat="1" applyFont="1" applyBorder="1" applyAlignment="1">
      <alignment horizontal="right" vertical="center"/>
    </xf>
    <xf numFmtId="49" fontId="17" fillId="0" borderId="3" xfId="0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vertical="center"/>
    </xf>
    <xf numFmtId="49" fontId="17" fillId="0" borderId="9" xfId="0" applyNumberFormat="1" applyFont="1" applyFill="1" applyBorder="1" applyAlignment="1">
      <alignment vertical="center"/>
    </xf>
    <xf numFmtId="49" fontId="18" fillId="31" borderId="9" xfId="0" applyNumberFormat="1" applyFont="1" applyFill="1" applyBorder="1" applyAlignment="1">
      <alignment vertical="center"/>
    </xf>
    <xf numFmtId="3" fontId="18" fillId="28" borderId="3" xfId="0" applyNumberFormat="1" applyFont="1" applyFill="1" applyBorder="1" applyAlignment="1">
      <alignment horizontal="right" vertical="center"/>
    </xf>
    <xf numFmtId="3" fontId="17" fillId="28" borderId="3" xfId="0" applyNumberFormat="1" applyFont="1" applyFill="1" applyBorder="1" applyAlignment="1">
      <alignment horizontal="right" vertical="center"/>
    </xf>
    <xf numFmtId="49" fontId="19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3" fontId="19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3" fontId="18" fillId="30" borderId="7" xfId="0" applyNumberFormat="1" applyFont="1" applyFill="1" applyBorder="1" applyAlignment="1">
      <alignment horizontal="right" vertical="center"/>
    </xf>
    <xf numFmtId="3" fontId="18" fillId="28" borderId="7" xfId="0" applyNumberFormat="1" applyFont="1" applyFill="1" applyBorder="1" applyAlignment="1">
      <alignment horizontal="right" vertical="center"/>
    </xf>
    <xf numFmtId="0" fontId="18" fillId="0" borderId="7" xfId="0" applyFont="1" applyFill="1" applyBorder="1" applyAlignment="1">
      <alignment horizontal="right" vertical="center"/>
    </xf>
    <xf numFmtId="0" fontId="18" fillId="0" borderId="7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3" fontId="17" fillId="30" borderId="7" xfId="0" applyNumberFormat="1" applyFont="1" applyFill="1" applyBorder="1" applyAlignment="1">
      <alignment horizontal="right" vertical="center"/>
    </xf>
    <xf numFmtId="0" fontId="17" fillId="28" borderId="7" xfId="0" applyFont="1" applyFill="1" applyBorder="1" applyAlignment="1">
      <alignment horizontal="center" vertical="center"/>
    </xf>
    <xf numFmtId="0" fontId="17" fillId="28" borderId="7" xfId="0" applyFont="1" applyFill="1" applyBorder="1" applyAlignment="1">
      <alignment horizontal="left" vertical="center" wrapText="1"/>
    </xf>
    <xf numFmtId="3" fontId="17" fillId="28" borderId="7" xfId="0" applyNumberFormat="1" applyFont="1" applyFill="1" applyBorder="1" applyAlignment="1">
      <alignment horizontal="right" vertical="center"/>
    </xf>
    <xf numFmtId="49" fontId="18" fillId="0" borderId="3" xfId="0" applyNumberFormat="1" applyFont="1" applyFill="1" applyBorder="1" applyAlignment="1">
      <alignment horizontal="center" vertical="center"/>
    </xf>
    <xf numFmtId="0" fontId="19" fillId="28" borderId="7" xfId="0" applyFont="1" applyFill="1" applyBorder="1" applyAlignment="1">
      <alignment horizontal="center" vertical="center"/>
    </xf>
    <xf numFmtId="0" fontId="19" fillId="28" borderId="8" xfId="0" applyFont="1" applyFill="1" applyBorder="1" applyAlignment="1">
      <alignment horizontal="left" vertical="center" wrapText="1"/>
    </xf>
    <xf numFmtId="3" fontId="19" fillId="28" borderId="3" xfId="0" applyNumberFormat="1" applyFont="1" applyFill="1" applyBorder="1" applyAlignment="1">
      <alignment horizontal="right" vertical="center"/>
    </xf>
    <xf numFmtId="4" fontId="19" fillId="0" borderId="3" xfId="0" applyNumberFormat="1" applyFont="1" applyBorder="1" applyAlignment="1">
      <alignment horizontal="right" vertical="center"/>
    </xf>
    <xf numFmtId="0" fontId="15" fillId="0" borderId="3" xfId="0" applyFont="1" applyFill="1" applyBorder="1"/>
    <xf numFmtId="0" fontId="18" fillId="0" borderId="7" xfId="0" applyFont="1" applyFill="1" applyBorder="1" applyAlignment="1">
      <alignment horizontal="left" vertical="center"/>
    </xf>
    <xf numFmtId="3" fontId="18" fillId="0" borderId="8" xfId="0" applyNumberFormat="1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 wrapText="1"/>
    </xf>
    <xf numFmtId="3" fontId="18" fillId="0" borderId="3" xfId="0" applyNumberFormat="1" applyFont="1" applyBorder="1" applyAlignment="1">
      <alignment horizontal="right" vertical="center"/>
    </xf>
    <xf numFmtId="0" fontId="20" fillId="0" borderId="4" xfId="49" quotePrefix="1" applyFont="1" applyFill="1" applyAlignment="1">
      <alignment vertical="center"/>
    </xf>
    <xf numFmtId="3" fontId="18" fillId="0" borderId="7" xfId="0" applyNumberFormat="1" applyFont="1" applyFill="1" applyBorder="1" applyAlignment="1">
      <alignment horizontal="right" vertical="center"/>
    </xf>
    <xf numFmtId="49" fontId="18" fillId="0" borderId="9" xfId="0" applyNumberFormat="1" applyFont="1" applyFill="1" applyBorder="1" applyAlignment="1">
      <alignment vertical="center"/>
    </xf>
    <xf numFmtId="0" fontId="20" fillId="0" borderId="4" xfId="49" quotePrefix="1" applyFont="1" applyFill="1" applyAlignment="1">
      <alignment horizontal="center" vertical="center"/>
    </xf>
    <xf numFmtId="0" fontId="19" fillId="0" borderId="8" xfId="0" applyFont="1" applyFill="1" applyBorder="1" applyAlignment="1">
      <alignment horizontal="left" vertical="center" wrapText="1"/>
    </xf>
    <xf numFmtId="3" fontId="17" fillId="0" borderId="3" xfId="0" applyNumberFormat="1" applyFont="1" applyBorder="1" applyAlignment="1">
      <alignment vertical="center"/>
    </xf>
    <xf numFmtId="3" fontId="18" fillId="0" borderId="0" xfId="0" applyNumberFormat="1" applyFont="1" applyFill="1" applyAlignment="1">
      <alignment horizontal="right" vertical="center"/>
    </xf>
    <xf numFmtId="3" fontId="18" fillId="0" borderId="3" xfId="0" applyNumberFormat="1" applyFont="1" applyBorder="1" applyAlignment="1">
      <alignment vertical="center"/>
    </xf>
    <xf numFmtId="3" fontId="17" fillId="0" borderId="3" xfId="0" applyNumberFormat="1" applyFont="1" applyFill="1" applyBorder="1" applyAlignment="1">
      <alignment vertical="center"/>
    </xf>
    <xf numFmtId="49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3" fontId="19" fillId="0" borderId="3" xfId="0" applyNumberFormat="1" applyFont="1" applyFill="1" applyBorder="1" applyAlignment="1">
      <alignment vertical="center"/>
    </xf>
    <xf numFmtId="4" fontId="19" fillId="0" borderId="3" xfId="0" applyNumberFormat="1" applyFont="1" applyFill="1" applyBorder="1" applyAlignment="1">
      <alignment vertical="center"/>
    </xf>
    <xf numFmtId="49" fontId="18" fillId="0" borderId="3" xfId="0" applyNumberFormat="1" applyFont="1" applyFill="1" applyBorder="1" applyAlignment="1">
      <alignment horizontal="left" vertical="center"/>
    </xf>
    <xf numFmtId="0" fontId="18" fillId="0" borderId="9" xfId="0" applyFont="1" applyFill="1" applyBorder="1" applyAlignment="1">
      <alignment vertical="center"/>
    </xf>
    <xf numFmtId="3" fontId="18" fillId="0" borderId="3" xfId="0" applyNumberFormat="1" applyFont="1" applyFill="1" applyBorder="1" applyAlignment="1">
      <alignment vertical="center"/>
    </xf>
    <xf numFmtId="49" fontId="17" fillId="0" borderId="3" xfId="0" applyNumberFormat="1" applyFont="1" applyFill="1" applyBorder="1" applyAlignment="1">
      <alignment horizontal="right" vertical="center"/>
    </xf>
    <xf numFmtId="3" fontId="19" fillId="0" borderId="0" xfId="0" applyNumberFormat="1" applyFont="1" applyAlignment="1">
      <alignment vertical="center"/>
    </xf>
    <xf numFmtId="3" fontId="19" fillId="0" borderId="3" xfId="0" applyNumberFormat="1" applyFont="1" applyBorder="1" applyAlignment="1">
      <alignment vertical="center"/>
    </xf>
    <xf numFmtId="4" fontId="19" fillId="0" borderId="3" xfId="0" applyNumberFormat="1" applyFont="1" applyBorder="1" applyAlignment="1">
      <alignment vertical="center"/>
    </xf>
    <xf numFmtId="3" fontId="17" fillId="29" borderId="8" xfId="0" applyNumberFormat="1" applyFont="1" applyFill="1" applyBorder="1" applyAlignment="1">
      <alignment horizontal="left" vertical="center" wrapText="1"/>
    </xf>
    <xf numFmtId="3" fontId="18" fillId="30" borderId="3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vertical="center"/>
    </xf>
  </cellXfs>
  <cellStyles count="53">
    <cellStyle name="Normal" xfId="0" builtinId="0"/>
    <cellStyle name="Normal 2" xfId="3"/>
    <cellStyle name="Normalno 2" xfId="51"/>
    <cellStyle name="Obično_List4" xfId="52"/>
    <cellStyle name="SAPBEXaggData" xfId="5"/>
    <cellStyle name="SAPBEXaggData 2" xfId="45"/>
    <cellStyle name="SAPBEXaggDataEmph" xfId="9"/>
    <cellStyle name="SAPBEXaggItem" xfId="10"/>
    <cellStyle name="SAPBEXaggItem 2" xfId="44"/>
    <cellStyle name="SAPBEXaggItemX" xfId="11"/>
    <cellStyle name="SAPBEXchaText" xfId="1"/>
    <cellStyle name="SAPBEXchaText 2" xfId="41"/>
    <cellStyle name="SAPBEXexcBad7" xfId="12"/>
    <cellStyle name="SAPBEXexcBad8" xfId="13"/>
    <cellStyle name="SAPBEXexcBad9" xfId="14"/>
    <cellStyle name="SAPBEXexcCritical4" xfId="15"/>
    <cellStyle name="SAPBEXexcCritical5" xfId="16"/>
    <cellStyle name="SAPBEXexcCritical6" xfId="17"/>
    <cellStyle name="SAPBEXexcGood1" xfId="18"/>
    <cellStyle name="SAPBEXexcGood2" xfId="19"/>
    <cellStyle name="SAPBEXexcGood3" xfId="20"/>
    <cellStyle name="SAPBEXfilterDrill" xfId="21"/>
    <cellStyle name="SAPBEXfilterItem" xfId="22"/>
    <cellStyle name="SAPBEXfilterText" xfId="23"/>
    <cellStyle name="SAPBEXformats" xfId="24"/>
    <cellStyle name="SAPBEXformats 2" xfId="43"/>
    <cellStyle name="SAPBEXheaderItem" xfId="25"/>
    <cellStyle name="SAPBEXheaderText" xfId="26"/>
    <cellStyle name="SAPBEXHLevel0" xfId="27"/>
    <cellStyle name="SAPBEXHLevel0 2" xfId="46"/>
    <cellStyle name="SAPBEXHLevel0X" xfId="28"/>
    <cellStyle name="SAPBEXHLevel1" xfId="4"/>
    <cellStyle name="SAPBEXHLevel1 2" xfId="47"/>
    <cellStyle name="SAPBEXHLevel1X" xfId="29"/>
    <cellStyle name="SAPBEXHLevel2" xfId="6"/>
    <cellStyle name="SAPBEXHLevel2 2" xfId="48"/>
    <cellStyle name="SAPBEXHLevel2X" xfId="30"/>
    <cellStyle name="SAPBEXHLevel3" xfId="7"/>
    <cellStyle name="SAPBEXHLevel3 2" xfId="49"/>
    <cellStyle name="SAPBEXHLevel3X" xfId="31"/>
    <cellStyle name="SAPBEXinputData" xfId="32"/>
    <cellStyle name="SAPBEXresData" xfId="33"/>
    <cellStyle name="SAPBEXresDataEmph" xfId="34"/>
    <cellStyle name="SAPBEXresItem" xfId="35"/>
    <cellStyle name="SAPBEXresItemX" xfId="36"/>
    <cellStyle name="SAPBEXstdData" xfId="8"/>
    <cellStyle name="SAPBEXstdData 2" xfId="50"/>
    <cellStyle name="SAPBEXstdDataEmph" xfId="37"/>
    <cellStyle name="SAPBEXstdItem" xfId="2"/>
    <cellStyle name="SAPBEXstdItem 2" xfId="42"/>
    <cellStyle name="SAPBEXstdItemX" xfId="38"/>
    <cellStyle name="SAPBEXtitle" xfId="39"/>
    <cellStyle name="SAPBEXundefined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83"/>
  <sheetViews>
    <sheetView tabSelected="1" zoomScaleNormal="100" workbookViewId="0">
      <selection sqref="A1:G83"/>
    </sheetView>
  </sheetViews>
  <sheetFormatPr defaultRowHeight="11.25" x14ac:dyDescent="0.2"/>
  <cols>
    <col min="1" max="1" width="17.28515625" style="3" customWidth="1"/>
    <col min="2" max="2" width="51.42578125" style="3" customWidth="1"/>
    <col min="3" max="7" width="10.85546875" style="3" customWidth="1"/>
    <col min="8" max="16384" width="9.140625" style="3"/>
  </cols>
  <sheetData>
    <row r="2" spans="1:7" ht="33.75" x14ac:dyDescent="0.2">
      <c r="A2" s="1" t="s">
        <v>25</v>
      </c>
      <c r="B2" s="1" t="s">
        <v>40</v>
      </c>
      <c r="C2" s="1" t="s">
        <v>26</v>
      </c>
      <c r="D2" s="1" t="s">
        <v>27</v>
      </c>
      <c r="E2" s="2" t="s">
        <v>28</v>
      </c>
      <c r="F2" s="2" t="s">
        <v>29</v>
      </c>
      <c r="G2" s="2" t="s">
        <v>30</v>
      </c>
    </row>
    <row r="3" spans="1:7" x14ac:dyDescent="0.2">
      <c r="A3" s="4">
        <v>11</v>
      </c>
      <c r="B3" s="5" t="s">
        <v>0</v>
      </c>
      <c r="C3" s="6">
        <f>+C11+C17</f>
        <v>2903701.31</v>
      </c>
      <c r="D3" s="7">
        <f>+D11+D17</f>
        <v>3239987</v>
      </c>
      <c r="E3" s="7">
        <f>+E11+E17</f>
        <v>3437658</v>
      </c>
      <c r="F3" s="7">
        <f>+F11+F17</f>
        <v>3447533</v>
      </c>
      <c r="G3" s="7">
        <f>+G11+G17</f>
        <v>3449588</v>
      </c>
    </row>
    <row r="4" spans="1:7" x14ac:dyDescent="0.2">
      <c r="A4" s="4">
        <v>31</v>
      </c>
      <c r="B4" s="5" t="s">
        <v>9</v>
      </c>
      <c r="C4" s="6">
        <f>+C28</f>
        <v>34812.400000000001</v>
      </c>
      <c r="D4" s="7">
        <f t="shared" ref="D4:G4" si="0">+D28</f>
        <v>66629</v>
      </c>
      <c r="E4" s="7">
        <f t="shared" si="0"/>
        <v>30500</v>
      </c>
      <c r="F4" s="7">
        <f t="shared" si="0"/>
        <v>29900</v>
      </c>
      <c r="G4" s="7">
        <f t="shared" si="0"/>
        <v>29948</v>
      </c>
    </row>
    <row r="5" spans="1:7" x14ac:dyDescent="0.2">
      <c r="A5" s="4">
        <v>43</v>
      </c>
      <c r="B5" s="5" t="s">
        <v>5</v>
      </c>
      <c r="C5" s="6">
        <f>+C36+C76</f>
        <v>1459649.2299999997</v>
      </c>
      <c r="D5" s="7">
        <f>+D36+D76</f>
        <v>1592790</v>
      </c>
      <c r="E5" s="7">
        <f>+E36+E76</f>
        <v>1431150</v>
      </c>
      <c r="F5" s="7">
        <f>+F36+F76</f>
        <v>1407950</v>
      </c>
      <c r="G5" s="7">
        <f>+G36+G76</f>
        <v>1373233</v>
      </c>
    </row>
    <row r="6" spans="1:7" x14ac:dyDescent="0.2">
      <c r="A6" s="4">
        <v>51</v>
      </c>
      <c r="B6" s="5" t="s">
        <v>6</v>
      </c>
      <c r="C6" s="6">
        <f>+C61</f>
        <v>6485.82</v>
      </c>
      <c r="D6" s="6">
        <f t="shared" ref="D6:G6" si="1">+D61</f>
        <v>6804</v>
      </c>
      <c r="E6" s="6">
        <f t="shared" si="1"/>
        <v>11100</v>
      </c>
      <c r="F6" s="6">
        <f t="shared" si="1"/>
        <v>9075</v>
      </c>
      <c r="G6" s="6">
        <f t="shared" si="1"/>
        <v>5025</v>
      </c>
    </row>
    <row r="7" spans="1:7" x14ac:dyDescent="0.2">
      <c r="A7" s="4">
        <v>52</v>
      </c>
      <c r="B7" s="5" t="s">
        <v>7</v>
      </c>
      <c r="C7" s="6">
        <f>+C49+C66</f>
        <v>114387.76999999999</v>
      </c>
      <c r="D7" s="7">
        <f>+D49+D66</f>
        <v>114354</v>
      </c>
      <c r="E7" s="7">
        <f>+E49+E66</f>
        <v>116266</v>
      </c>
      <c r="F7" s="7">
        <f t="shared" ref="F7:G7" si="2">+F49+F66</f>
        <v>21000</v>
      </c>
      <c r="G7" s="7">
        <f t="shared" si="2"/>
        <v>0</v>
      </c>
    </row>
    <row r="8" spans="1:7" x14ac:dyDescent="0.2">
      <c r="A8" s="4">
        <v>61</v>
      </c>
      <c r="B8" s="5" t="s">
        <v>8</v>
      </c>
      <c r="C8" s="6">
        <f>+C57+C82</f>
        <v>7153.6299999999992</v>
      </c>
      <c r="D8" s="6">
        <f>+D57+D82</f>
        <v>0</v>
      </c>
      <c r="E8" s="6">
        <f>+E57+E82</f>
        <v>0</v>
      </c>
      <c r="F8" s="6">
        <f>+F57+F82</f>
        <v>0</v>
      </c>
      <c r="G8" s="6">
        <f>+G57+G82</f>
        <v>0</v>
      </c>
    </row>
    <row r="9" spans="1:7" x14ac:dyDescent="0.2">
      <c r="A9" s="8">
        <v>2292</v>
      </c>
      <c r="B9" s="9" t="s">
        <v>23</v>
      </c>
      <c r="C9" s="10"/>
      <c r="D9" s="10"/>
      <c r="E9" s="10"/>
      <c r="F9" s="10"/>
      <c r="G9" s="10"/>
    </row>
    <row r="10" spans="1:7" ht="21" x14ac:dyDescent="0.2">
      <c r="A10" s="11" t="s">
        <v>1</v>
      </c>
      <c r="B10" s="12" t="s">
        <v>31</v>
      </c>
      <c r="C10" s="13">
        <f>SUM(C11)</f>
        <v>2623084.81</v>
      </c>
      <c r="D10" s="13">
        <f>D11</f>
        <v>3018129</v>
      </c>
      <c r="E10" s="13">
        <f t="shared" ref="E10:G10" si="3">E11</f>
        <v>3214973</v>
      </c>
      <c r="F10" s="13">
        <f t="shared" si="3"/>
        <v>3224848</v>
      </c>
      <c r="G10" s="13">
        <f t="shared" si="3"/>
        <v>3226903</v>
      </c>
    </row>
    <row r="11" spans="1:7" x14ac:dyDescent="0.2">
      <c r="A11" s="14">
        <v>11</v>
      </c>
      <c r="B11" s="14" t="s">
        <v>0</v>
      </c>
      <c r="C11" s="15">
        <f>+C12</f>
        <v>2623084.81</v>
      </c>
      <c r="D11" s="15">
        <f t="shared" ref="D11:G11" si="4">+D12</f>
        <v>3018129</v>
      </c>
      <c r="E11" s="15">
        <f t="shared" si="4"/>
        <v>3214973</v>
      </c>
      <c r="F11" s="15">
        <f t="shared" si="4"/>
        <v>3224848</v>
      </c>
      <c r="G11" s="15">
        <f t="shared" si="4"/>
        <v>3226903</v>
      </c>
    </row>
    <row r="12" spans="1:7" x14ac:dyDescent="0.2">
      <c r="A12" s="16">
        <v>3</v>
      </c>
      <c r="B12" s="17" t="s">
        <v>32</v>
      </c>
      <c r="C12" s="18">
        <f>SUM(C13:C14)</f>
        <v>2623084.81</v>
      </c>
      <c r="D12" s="18">
        <f t="shared" ref="D12:G12" si="5">SUM(D13:D14)</f>
        <v>3018129</v>
      </c>
      <c r="E12" s="18">
        <f t="shared" si="5"/>
        <v>3214973</v>
      </c>
      <c r="F12" s="18">
        <f t="shared" si="5"/>
        <v>3224848</v>
      </c>
      <c r="G12" s="18">
        <f t="shared" si="5"/>
        <v>3226903</v>
      </c>
    </row>
    <row r="13" spans="1:7" x14ac:dyDescent="0.2">
      <c r="A13" s="19">
        <v>31</v>
      </c>
      <c r="B13" s="20" t="s">
        <v>17</v>
      </c>
      <c r="C13" s="21">
        <v>2586659.6800000002</v>
      </c>
      <c r="D13" s="21">
        <v>2985820</v>
      </c>
      <c r="E13" s="21">
        <f>3146081+36004</f>
        <v>3182085</v>
      </c>
      <c r="F13" s="21">
        <f>3161489+30310</f>
        <v>3191799</v>
      </c>
      <c r="G13" s="21">
        <f>3177248+16445</f>
        <v>3193693</v>
      </c>
    </row>
    <row r="14" spans="1:7" x14ac:dyDescent="0.2">
      <c r="A14" s="19">
        <v>32</v>
      </c>
      <c r="B14" s="20" t="s">
        <v>16</v>
      </c>
      <c r="C14" s="22">
        <v>36425.129999999997</v>
      </c>
      <c r="D14" s="22">
        <v>32309</v>
      </c>
      <c r="E14" s="22">
        <v>32888</v>
      </c>
      <c r="F14" s="22">
        <v>33049</v>
      </c>
      <c r="G14" s="22">
        <v>33210</v>
      </c>
    </row>
    <row r="15" spans="1:7" x14ac:dyDescent="0.2">
      <c r="A15" s="29"/>
      <c r="B15" s="30"/>
      <c r="C15" s="31"/>
      <c r="D15" s="32"/>
      <c r="E15" s="7"/>
      <c r="F15" s="7"/>
      <c r="G15" s="7"/>
    </row>
    <row r="16" spans="1:7" ht="21" x14ac:dyDescent="0.2">
      <c r="A16" s="11" t="s">
        <v>2</v>
      </c>
      <c r="B16" s="12" t="s">
        <v>34</v>
      </c>
      <c r="C16" s="33">
        <f>C17</f>
        <v>280616.5</v>
      </c>
      <c r="D16" s="33">
        <f>D17</f>
        <v>221858</v>
      </c>
      <c r="E16" s="33">
        <f t="shared" ref="E16:G16" si="6">E17</f>
        <v>222685</v>
      </c>
      <c r="F16" s="33">
        <f t="shared" si="6"/>
        <v>222685</v>
      </c>
      <c r="G16" s="33">
        <f t="shared" si="6"/>
        <v>222685</v>
      </c>
    </row>
    <row r="17" spans="1:7" x14ac:dyDescent="0.2">
      <c r="A17" s="14">
        <v>11</v>
      </c>
      <c r="B17" s="14" t="s">
        <v>0</v>
      </c>
      <c r="C17" s="18">
        <f>SUM(C18,C23)</f>
        <v>280616.5</v>
      </c>
      <c r="D17" s="18">
        <f t="shared" ref="D17:G17" si="7">SUM(D18,D23)</f>
        <v>221858</v>
      </c>
      <c r="E17" s="18">
        <f t="shared" si="7"/>
        <v>222685</v>
      </c>
      <c r="F17" s="18">
        <f t="shared" si="7"/>
        <v>222685</v>
      </c>
      <c r="G17" s="18">
        <f t="shared" si="7"/>
        <v>222685</v>
      </c>
    </row>
    <row r="18" spans="1:7" x14ac:dyDescent="0.2">
      <c r="A18" s="34">
        <v>3</v>
      </c>
      <c r="B18" s="17" t="s">
        <v>32</v>
      </c>
      <c r="C18" s="18">
        <f>SUM(C19:C22)</f>
        <v>241891.18</v>
      </c>
      <c r="D18" s="18">
        <f t="shared" ref="D18:G18" si="8">SUM(D19:D22)</f>
        <v>171127</v>
      </c>
      <c r="E18" s="18">
        <f t="shared" si="8"/>
        <v>198785</v>
      </c>
      <c r="F18" s="18">
        <f t="shared" si="8"/>
        <v>198785</v>
      </c>
      <c r="G18" s="18">
        <f t="shared" si="8"/>
        <v>198785</v>
      </c>
    </row>
    <row r="19" spans="1:7" x14ac:dyDescent="0.2">
      <c r="A19" s="19">
        <v>31</v>
      </c>
      <c r="B19" s="20" t="s">
        <v>17</v>
      </c>
      <c r="C19" s="22"/>
      <c r="D19" s="22">
        <v>7672</v>
      </c>
      <c r="E19" s="22"/>
      <c r="F19" s="22"/>
      <c r="G19" s="22"/>
    </row>
    <row r="20" spans="1:7" x14ac:dyDescent="0.2">
      <c r="A20" s="19">
        <v>32</v>
      </c>
      <c r="B20" s="20" t="s">
        <v>16</v>
      </c>
      <c r="C20" s="22">
        <v>241121.65</v>
      </c>
      <c r="D20" s="22">
        <v>163455</v>
      </c>
      <c r="E20" s="22">
        <v>198585</v>
      </c>
      <c r="F20" s="22">
        <v>198585</v>
      </c>
      <c r="G20" s="22">
        <v>198585</v>
      </c>
    </row>
    <row r="21" spans="1:7" x14ac:dyDescent="0.2">
      <c r="A21" s="23" t="s">
        <v>11</v>
      </c>
      <c r="B21" s="24" t="s">
        <v>18</v>
      </c>
      <c r="C21" s="22">
        <v>335</v>
      </c>
      <c r="D21" s="22"/>
      <c r="E21" s="22">
        <v>200</v>
      </c>
      <c r="F21" s="22">
        <v>200</v>
      </c>
      <c r="G21" s="22">
        <v>200</v>
      </c>
    </row>
    <row r="22" spans="1:7" x14ac:dyDescent="0.2">
      <c r="A22" s="23" t="s">
        <v>12</v>
      </c>
      <c r="B22" s="25" t="s">
        <v>19</v>
      </c>
      <c r="C22" s="22">
        <v>434.53</v>
      </c>
      <c r="D22" s="22"/>
      <c r="E22" s="22"/>
      <c r="F22" s="22"/>
      <c r="G22" s="22"/>
    </row>
    <row r="23" spans="1:7" x14ac:dyDescent="0.2">
      <c r="A23" s="35">
        <v>4</v>
      </c>
      <c r="B23" s="36" t="s">
        <v>35</v>
      </c>
      <c r="C23" s="18">
        <f>C24+C25</f>
        <v>38725.32</v>
      </c>
      <c r="D23" s="18">
        <f>D24+D25</f>
        <v>50731</v>
      </c>
      <c r="E23" s="18">
        <f t="shared" ref="E23:G23" si="9">E24+E25</f>
        <v>23900</v>
      </c>
      <c r="F23" s="18">
        <f t="shared" si="9"/>
        <v>23900</v>
      </c>
      <c r="G23" s="18">
        <f t="shared" si="9"/>
        <v>23900</v>
      </c>
    </row>
    <row r="24" spans="1:7" x14ac:dyDescent="0.2">
      <c r="A24" s="37">
        <v>41</v>
      </c>
      <c r="B24" s="38" t="s">
        <v>22</v>
      </c>
      <c r="C24" s="22"/>
      <c r="D24" s="22">
        <v>26297</v>
      </c>
      <c r="E24" s="22"/>
      <c r="F24" s="22"/>
      <c r="G24" s="22"/>
    </row>
    <row r="25" spans="1:7" x14ac:dyDescent="0.2">
      <c r="A25" s="23">
        <v>42</v>
      </c>
      <c r="B25" s="25" t="s">
        <v>38</v>
      </c>
      <c r="C25" s="28">
        <v>38725.32</v>
      </c>
      <c r="D25" s="28">
        <v>24434</v>
      </c>
      <c r="E25" s="28">
        <v>23900</v>
      </c>
      <c r="F25" s="28">
        <v>23900</v>
      </c>
      <c r="G25" s="28">
        <v>23900</v>
      </c>
    </row>
    <row r="26" spans="1:7" x14ac:dyDescent="0.2">
      <c r="A26" s="39"/>
      <c r="B26" s="40"/>
      <c r="C26" s="31"/>
      <c r="D26" s="32"/>
      <c r="E26" s="7"/>
      <c r="F26" s="7"/>
      <c r="G26" s="7"/>
    </row>
    <row r="27" spans="1:7" ht="21" x14ac:dyDescent="0.2">
      <c r="A27" s="11" t="s">
        <v>10</v>
      </c>
      <c r="B27" s="12" t="s">
        <v>36</v>
      </c>
      <c r="C27" s="41">
        <f>SUM(C28,C36,C49,C57)</f>
        <v>1545878.5499999996</v>
      </c>
      <c r="D27" s="41">
        <f>SUM(D28,D36,D49,D57)</f>
        <v>1677008</v>
      </c>
      <c r="E27" s="41">
        <f>SUM(E28,E36,E49,E57)</f>
        <v>1476840</v>
      </c>
      <c r="F27" s="41">
        <f>SUM(F28,F36,F49,F57)</f>
        <v>1454125</v>
      </c>
      <c r="G27" s="41">
        <f>SUM(G28,G36,G49,G57)</f>
        <v>1388506</v>
      </c>
    </row>
    <row r="28" spans="1:7" x14ac:dyDescent="0.2">
      <c r="A28" s="14">
        <v>31</v>
      </c>
      <c r="B28" s="14" t="s">
        <v>9</v>
      </c>
      <c r="C28" s="15">
        <f>SUM(C29,C33)</f>
        <v>34812.400000000001</v>
      </c>
      <c r="D28" s="15">
        <f>SUM(D29,D33)</f>
        <v>66629</v>
      </c>
      <c r="E28" s="15">
        <f>SUM(E29,E33)</f>
        <v>30500</v>
      </c>
      <c r="F28" s="15">
        <f>SUM(F29,F33)</f>
        <v>29900</v>
      </c>
      <c r="G28" s="15">
        <f>SUM(G29,G33)</f>
        <v>29948</v>
      </c>
    </row>
    <row r="29" spans="1:7" x14ac:dyDescent="0.2">
      <c r="A29" s="16">
        <v>3</v>
      </c>
      <c r="B29" s="17" t="s">
        <v>32</v>
      </c>
      <c r="C29" s="34">
        <f>SUM(C30:C32)</f>
        <v>34812.400000000001</v>
      </c>
      <c r="D29" s="34">
        <f>SUM(D30:D32)</f>
        <v>66098</v>
      </c>
      <c r="E29" s="34">
        <f>SUM(E30:E32)</f>
        <v>28390</v>
      </c>
      <c r="F29" s="34">
        <f>SUM(F30:F32)</f>
        <v>27790</v>
      </c>
      <c r="G29" s="34">
        <f>SUM(G30:G32)</f>
        <v>27838</v>
      </c>
    </row>
    <row r="30" spans="1:7" x14ac:dyDescent="0.2">
      <c r="A30" s="42">
        <v>31</v>
      </c>
      <c r="B30" s="43" t="s">
        <v>17</v>
      </c>
      <c r="C30" s="44">
        <v>16832.919999999998</v>
      </c>
      <c r="D30" s="44">
        <v>28934</v>
      </c>
      <c r="E30" s="44">
        <v>13900</v>
      </c>
      <c r="F30" s="44">
        <v>13900</v>
      </c>
      <c r="G30" s="44">
        <v>13900</v>
      </c>
    </row>
    <row r="31" spans="1:7" x14ac:dyDescent="0.2">
      <c r="A31" s="42">
        <v>32</v>
      </c>
      <c r="B31" s="43" t="s">
        <v>16</v>
      </c>
      <c r="C31" s="44">
        <v>17905.740000000002</v>
      </c>
      <c r="D31" s="44">
        <v>37164</v>
      </c>
      <c r="E31" s="44">
        <v>13890</v>
      </c>
      <c r="F31" s="44">
        <v>13890</v>
      </c>
      <c r="G31" s="44">
        <v>13938</v>
      </c>
    </row>
    <row r="32" spans="1:7" x14ac:dyDescent="0.2">
      <c r="A32" s="23" t="s">
        <v>11</v>
      </c>
      <c r="B32" s="25" t="s">
        <v>18</v>
      </c>
      <c r="C32" s="28">
        <v>73.739999999999995</v>
      </c>
      <c r="D32" s="28"/>
      <c r="E32" s="28">
        <v>600</v>
      </c>
      <c r="F32" s="28"/>
      <c r="G32" s="28"/>
    </row>
    <row r="33" spans="1:7" x14ac:dyDescent="0.2">
      <c r="A33" s="45" t="s">
        <v>37</v>
      </c>
      <c r="B33" s="26" t="s">
        <v>35</v>
      </c>
      <c r="C33" s="27">
        <f>SUM(C34)</f>
        <v>0</v>
      </c>
      <c r="D33" s="27">
        <f t="shared" ref="D33:G33" si="10">SUM(D34)</f>
        <v>531</v>
      </c>
      <c r="E33" s="27">
        <f t="shared" si="10"/>
        <v>2110</v>
      </c>
      <c r="F33" s="27">
        <f t="shared" si="10"/>
        <v>2110</v>
      </c>
      <c r="G33" s="27">
        <f t="shared" si="10"/>
        <v>2110</v>
      </c>
    </row>
    <row r="34" spans="1:7" x14ac:dyDescent="0.2">
      <c r="A34" s="23">
        <v>42</v>
      </c>
      <c r="B34" s="25" t="s">
        <v>38</v>
      </c>
      <c r="C34" s="28"/>
      <c r="D34" s="28">
        <v>531</v>
      </c>
      <c r="E34" s="28">
        <v>2110</v>
      </c>
      <c r="F34" s="28">
        <v>2110</v>
      </c>
      <c r="G34" s="28">
        <v>2110</v>
      </c>
    </row>
    <row r="35" spans="1:7" x14ac:dyDescent="0.2">
      <c r="A35" s="46"/>
      <c r="B35" s="47"/>
      <c r="C35" s="48"/>
      <c r="D35" s="49"/>
      <c r="E35" s="50"/>
      <c r="F35" s="50"/>
      <c r="G35" s="50"/>
    </row>
    <row r="36" spans="1:7" x14ac:dyDescent="0.2">
      <c r="A36" s="51">
        <v>43</v>
      </c>
      <c r="B36" s="52" t="s">
        <v>39</v>
      </c>
      <c r="C36" s="27">
        <f>SUM(C37,C44)</f>
        <v>1451030.5199999998</v>
      </c>
      <c r="D36" s="27">
        <f t="shared" ref="D36:G36" si="11">SUM(D37,D44)</f>
        <v>1584464</v>
      </c>
      <c r="E36" s="27">
        <f t="shared" si="11"/>
        <v>1395350</v>
      </c>
      <c r="F36" s="27">
        <f t="shared" si="11"/>
        <v>1403225</v>
      </c>
      <c r="G36" s="27">
        <f t="shared" si="11"/>
        <v>1358558</v>
      </c>
    </row>
    <row r="37" spans="1:7" x14ac:dyDescent="0.2">
      <c r="A37" s="35">
        <v>3</v>
      </c>
      <c r="B37" s="53" t="s">
        <v>32</v>
      </c>
      <c r="C37" s="54">
        <f>SUM(C38:C43)</f>
        <v>1439052.88</v>
      </c>
      <c r="D37" s="54">
        <f t="shared" ref="D37:G37" si="12">SUM(D38:D43)</f>
        <v>1472378</v>
      </c>
      <c r="E37" s="54">
        <f t="shared" si="12"/>
        <v>1358850</v>
      </c>
      <c r="F37" s="54">
        <f t="shared" si="12"/>
        <v>1366325</v>
      </c>
      <c r="G37" s="54">
        <f t="shared" si="12"/>
        <v>1332073</v>
      </c>
    </row>
    <row r="38" spans="1:7" x14ac:dyDescent="0.2">
      <c r="A38" s="23">
        <v>31</v>
      </c>
      <c r="B38" s="25" t="s">
        <v>17</v>
      </c>
      <c r="C38" s="28">
        <v>1086604.43</v>
      </c>
      <c r="D38" s="28">
        <v>1080833</v>
      </c>
      <c r="E38" s="28">
        <v>873155</v>
      </c>
      <c r="F38" s="28">
        <v>836655</v>
      </c>
      <c r="G38" s="28">
        <v>827080</v>
      </c>
    </row>
    <row r="39" spans="1:7" x14ac:dyDescent="0.2">
      <c r="A39" s="23">
        <v>32</v>
      </c>
      <c r="B39" s="25" t="s">
        <v>16</v>
      </c>
      <c r="C39" s="28">
        <v>337636.16</v>
      </c>
      <c r="D39" s="28">
        <v>368054</v>
      </c>
      <c r="E39" s="28">
        <v>469595</v>
      </c>
      <c r="F39" s="28">
        <v>513470</v>
      </c>
      <c r="G39" s="28">
        <v>488793</v>
      </c>
    </row>
    <row r="40" spans="1:7" x14ac:dyDescent="0.2">
      <c r="A40" s="23">
        <v>34</v>
      </c>
      <c r="B40" s="25" t="s">
        <v>18</v>
      </c>
      <c r="C40" s="28">
        <v>10417.73</v>
      </c>
      <c r="D40" s="28">
        <v>15793</v>
      </c>
      <c r="E40" s="28">
        <v>12800</v>
      </c>
      <c r="F40" s="28">
        <v>12400</v>
      </c>
      <c r="G40" s="28">
        <v>12400</v>
      </c>
    </row>
    <row r="41" spans="1:7" x14ac:dyDescent="0.2">
      <c r="A41" s="23" t="s">
        <v>15</v>
      </c>
      <c r="B41" s="55" t="s">
        <v>21</v>
      </c>
      <c r="C41" s="28">
        <v>1990.84</v>
      </c>
      <c r="D41" s="28"/>
      <c r="E41" s="28"/>
      <c r="F41" s="28"/>
      <c r="G41" s="28"/>
    </row>
    <row r="42" spans="1:7" x14ac:dyDescent="0.2">
      <c r="A42" s="23" t="s">
        <v>12</v>
      </c>
      <c r="B42" s="25" t="s">
        <v>19</v>
      </c>
      <c r="C42" s="28">
        <v>2403.7199999999998</v>
      </c>
      <c r="D42" s="28">
        <v>3318</v>
      </c>
      <c r="E42" s="28">
        <v>1300</v>
      </c>
      <c r="F42" s="28">
        <v>1300</v>
      </c>
      <c r="G42" s="28">
        <v>1300</v>
      </c>
    </row>
    <row r="43" spans="1:7" x14ac:dyDescent="0.2">
      <c r="A43" s="23" t="s">
        <v>13</v>
      </c>
      <c r="B43" s="25" t="s">
        <v>33</v>
      </c>
      <c r="C43" s="28"/>
      <c r="D43" s="28">
        <v>4380</v>
      </c>
      <c r="E43" s="28">
        <v>2000</v>
      </c>
      <c r="F43" s="28">
        <v>2500</v>
      </c>
      <c r="G43" s="28">
        <v>2500</v>
      </c>
    </row>
    <row r="44" spans="1:7" x14ac:dyDescent="0.2">
      <c r="A44" s="56">
        <v>4</v>
      </c>
      <c r="B44" s="57" t="s">
        <v>35</v>
      </c>
      <c r="C44" s="27">
        <f>SUM(C45:C46)</f>
        <v>11977.64</v>
      </c>
      <c r="D44" s="27">
        <f>SUM(D45:D46)</f>
        <v>112086</v>
      </c>
      <c r="E44" s="27">
        <f>SUM(E45:E46)</f>
        <v>36500</v>
      </c>
      <c r="F44" s="27">
        <f>SUM(F45:F46)</f>
        <v>36900</v>
      </c>
      <c r="G44" s="27">
        <f>SUM(G45:G46)</f>
        <v>26485</v>
      </c>
    </row>
    <row r="45" spans="1:7" x14ac:dyDescent="0.2">
      <c r="A45" s="23">
        <v>42</v>
      </c>
      <c r="B45" s="25" t="s">
        <v>38</v>
      </c>
      <c r="C45" s="28">
        <v>11977.64</v>
      </c>
      <c r="D45" s="28">
        <v>39088</v>
      </c>
      <c r="E45" s="28">
        <v>36500</v>
      </c>
      <c r="F45" s="28">
        <v>36900</v>
      </c>
      <c r="G45" s="28">
        <v>26485</v>
      </c>
    </row>
    <row r="46" spans="1:7" x14ac:dyDescent="0.2">
      <c r="A46" s="58" t="s">
        <v>14</v>
      </c>
      <c r="B46" s="55" t="s">
        <v>20</v>
      </c>
      <c r="C46" s="28"/>
      <c r="D46" s="28">
        <v>72998</v>
      </c>
      <c r="E46" s="28"/>
      <c r="F46" s="28"/>
      <c r="G46" s="28"/>
    </row>
    <row r="47" spans="1:7" x14ac:dyDescent="0.2">
      <c r="A47" s="58"/>
      <c r="B47" s="55"/>
      <c r="C47" s="28"/>
      <c r="D47" s="28"/>
      <c r="E47" s="28"/>
      <c r="F47" s="28"/>
      <c r="G47" s="28"/>
    </row>
    <row r="48" spans="1:7" x14ac:dyDescent="0.2">
      <c r="A48" s="39"/>
      <c r="B48" s="59"/>
      <c r="C48" s="48"/>
      <c r="D48" s="49"/>
      <c r="E48" s="50"/>
      <c r="F48" s="50"/>
      <c r="G48" s="50"/>
    </row>
    <row r="49" spans="1:7" x14ac:dyDescent="0.2">
      <c r="A49" s="51">
        <v>52</v>
      </c>
      <c r="B49" s="52" t="s">
        <v>7</v>
      </c>
      <c r="C49" s="27">
        <f>SUM(C50,C54)</f>
        <v>57146.65</v>
      </c>
      <c r="D49" s="27">
        <f t="shared" ref="D49:G49" si="13">SUM(D50,D54)</f>
        <v>25915</v>
      </c>
      <c r="E49" s="27">
        <f t="shared" si="13"/>
        <v>50990</v>
      </c>
      <c r="F49" s="27">
        <f t="shared" si="13"/>
        <v>21000</v>
      </c>
      <c r="G49" s="27">
        <f t="shared" si="13"/>
        <v>0</v>
      </c>
    </row>
    <row r="50" spans="1:7" x14ac:dyDescent="0.2">
      <c r="A50" s="35">
        <v>3</v>
      </c>
      <c r="B50" s="53" t="s">
        <v>32</v>
      </c>
      <c r="C50" s="27">
        <f>SUM(C51:C53)</f>
        <v>57146.65</v>
      </c>
      <c r="D50" s="27">
        <f t="shared" ref="D50:G50" si="14">SUM(D51:D53)</f>
        <v>25915</v>
      </c>
      <c r="E50" s="27">
        <f t="shared" si="14"/>
        <v>48990</v>
      </c>
      <c r="F50" s="27">
        <f t="shared" si="14"/>
        <v>21000</v>
      </c>
      <c r="G50" s="27">
        <f t="shared" si="14"/>
        <v>0</v>
      </c>
    </row>
    <row r="51" spans="1:7" x14ac:dyDescent="0.2">
      <c r="A51" s="23">
        <v>31</v>
      </c>
      <c r="B51" s="25" t="s">
        <v>17</v>
      </c>
      <c r="C51" s="28">
        <v>18696.740000000002</v>
      </c>
      <c r="D51" s="28">
        <v>19908</v>
      </c>
      <c r="E51" s="28">
        <v>23700</v>
      </c>
      <c r="F51" s="28">
        <v>20700</v>
      </c>
      <c r="G51" s="28">
        <v>0</v>
      </c>
    </row>
    <row r="52" spans="1:7" x14ac:dyDescent="0.2">
      <c r="A52" s="23">
        <v>32</v>
      </c>
      <c r="B52" s="25" t="s">
        <v>16</v>
      </c>
      <c r="C52" s="60">
        <v>37033.760000000002</v>
      </c>
      <c r="D52" s="60">
        <v>6007</v>
      </c>
      <c r="E52" s="60">
        <f>12090+13200</f>
        <v>25290</v>
      </c>
      <c r="F52" s="60">
        <v>300</v>
      </c>
      <c r="G52" s="60"/>
    </row>
    <row r="53" spans="1:7" x14ac:dyDescent="0.2">
      <c r="A53" s="23" t="s">
        <v>12</v>
      </c>
      <c r="B53" s="25" t="s">
        <v>19</v>
      </c>
      <c r="C53" s="60">
        <v>1416.15</v>
      </c>
      <c r="D53" s="60"/>
      <c r="E53" s="60"/>
      <c r="F53" s="60"/>
      <c r="G53" s="60"/>
    </row>
    <row r="54" spans="1:7" x14ac:dyDescent="0.2">
      <c r="A54" s="61">
        <v>4</v>
      </c>
      <c r="B54" s="57" t="s">
        <v>35</v>
      </c>
      <c r="C54" s="62">
        <f>+C55</f>
        <v>0</v>
      </c>
      <c r="D54" s="62">
        <f t="shared" ref="D54:G54" si="15">+D55</f>
        <v>0</v>
      </c>
      <c r="E54" s="62">
        <f t="shared" si="15"/>
        <v>2000</v>
      </c>
      <c r="F54" s="62">
        <f t="shared" si="15"/>
        <v>0</v>
      </c>
      <c r="G54" s="62">
        <f t="shared" si="15"/>
        <v>0</v>
      </c>
    </row>
    <row r="55" spans="1:7" x14ac:dyDescent="0.2">
      <c r="A55" s="23">
        <v>42</v>
      </c>
      <c r="B55" s="25" t="s">
        <v>38</v>
      </c>
      <c r="C55" s="63"/>
      <c r="D55" s="63"/>
      <c r="E55" s="63">
        <v>2000</v>
      </c>
      <c r="F55" s="63"/>
      <c r="G55" s="63"/>
    </row>
    <row r="56" spans="1:7" x14ac:dyDescent="0.2">
      <c r="A56" s="64"/>
      <c r="B56" s="65"/>
      <c r="C56" s="66"/>
      <c r="D56" s="67"/>
      <c r="E56" s="50"/>
      <c r="F56" s="50"/>
      <c r="G56" s="50"/>
    </row>
    <row r="57" spans="1:7" x14ac:dyDescent="0.2">
      <c r="A57" s="68" t="s">
        <v>24</v>
      </c>
      <c r="B57" s="69" t="s">
        <v>8</v>
      </c>
      <c r="C57" s="70">
        <f>+C58</f>
        <v>2888.98</v>
      </c>
      <c r="D57" s="70">
        <f t="shared" ref="D57:G57" si="16">+D58</f>
        <v>0</v>
      </c>
      <c r="E57" s="70">
        <f t="shared" si="16"/>
        <v>0</v>
      </c>
      <c r="F57" s="70">
        <f t="shared" si="16"/>
        <v>0</v>
      </c>
      <c r="G57" s="70">
        <f t="shared" si="16"/>
        <v>0</v>
      </c>
    </row>
    <row r="58" spans="1:7" x14ac:dyDescent="0.2">
      <c r="A58" s="71">
        <v>32</v>
      </c>
      <c r="B58" s="25" t="s">
        <v>16</v>
      </c>
      <c r="C58" s="63">
        <v>2888.98</v>
      </c>
      <c r="D58" s="63">
        <v>0</v>
      </c>
      <c r="E58" s="63">
        <v>0</v>
      </c>
      <c r="F58" s="63">
        <v>0</v>
      </c>
      <c r="G58" s="63">
        <v>0</v>
      </c>
    </row>
    <row r="59" spans="1:7" x14ac:dyDescent="0.2">
      <c r="A59" s="72"/>
      <c r="B59" s="72"/>
      <c r="C59" s="73"/>
      <c r="D59" s="74"/>
      <c r="E59" s="50"/>
      <c r="F59" s="50"/>
      <c r="G59" s="50"/>
    </row>
    <row r="60" spans="1:7" ht="21" x14ac:dyDescent="0.2">
      <c r="A60" s="11" t="s">
        <v>3</v>
      </c>
      <c r="B60" s="75" t="s">
        <v>4</v>
      </c>
      <c r="C60" s="76">
        <f>SUM(C61,C66,C76,C82)</f>
        <v>76610.299999999988</v>
      </c>
      <c r="D60" s="76">
        <f>SUM(D61,D66,D76,D82)</f>
        <v>103569</v>
      </c>
      <c r="E60" s="76">
        <f>SUM(E61,E66,E76,E82)</f>
        <v>112176</v>
      </c>
      <c r="F60" s="76">
        <f>SUM(F61,F66,F76,F82)</f>
        <v>13800</v>
      </c>
      <c r="G60" s="76">
        <f>SUM(G61,G66,G76,G82)</f>
        <v>19700</v>
      </c>
    </row>
    <row r="61" spans="1:7" x14ac:dyDescent="0.2">
      <c r="A61" s="51">
        <v>51</v>
      </c>
      <c r="B61" s="52" t="s">
        <v>6</v>
      </c>
      <c r="C61" s="62">
        <f>+C62</f>
        <v>6485.82</v>
      </c>
      <c r="D61" s="62">
        <f t="shared" ref="D61:G61" si="17">+D62</f>
        <v>6804</v>
      </c>
      <c r="E61" s="62">
        <f t="shared" si="17"/>
        <v>11100</v>
      </c>
      <c r="F61" s="62">
        <f t="shared" si="17"/>
        <v>9075</v>
      </c>
      <c r="G61" s="62">
        <f t="shared" si="17"/>
        <v>5025</v>
      </c>
    </row>
    <row r="62" spans="1:7" x14ac:dyDescent="0.2">
      <c r="A62" s="35">
        <v>3</v>
      </c>
      <c r="B62" s="53" t="s">
        <v>32</v>
      </c>
      <c r="C62" s="62">
        <f>SUM(C63:C64)</f>
        <v>6485.82</v>
      </c>
      <c r="D62" s="62">
        <f t="shared" ref="D62:G62" si="18">SUM(D63:D64)</f>
        <v>6804</v>
      </c>
      <c r="E62" s="62">
        <f t="shared" si="18"/>
        <v>11100</v>
      </c>
      <c r="F62" s="62">
        <f t="shared" si="18"/>
        <v>9075</v>
      </c>
      <c r="G62" s="62">
        <f t="shared" si="18"/>
        <v>5025</v>
      </c>
    </row>
    <row r="63" spans="1:7" x14ac:dyDescent="0.2">
      <c r="A63" s="77">
        <v>31</v>
      </c>
      <c r="B63" s="25" t="s">
        <v>17</v>
      </c>
      <c r="C63" s="60">
        <v>1548.73</v>
      </c>
      <c r="D63" s="60"/>
      <c r="E63" s="60">
        <v>4500</v>
      </c>
      <c r="F63" s="60">
        <v>4500</v>
      </c>
      <c r="G63" s="60">
        <f>4500-1350-2475</f>
        <v>675</v>
      </c>
    </row>
    <row r="64" spans="1:7" x14ac:dyDescent="0.2">
      <c r="A64" s="23">
        <v>32</v>
      </c>
      <c r="B64" s="25" t="s">
        <v>16</v>
      </c>
      <c r="C64" s="60">
        <v>4937.09</v>
      </c>
      <c r="D64" s="60">
        <v>6804</v>
      </c>
      <c r="E64" s="60">
        <v>6600</v>
      </c>
      <c r="F64" s="60">
        <v>4575</v>
      </c>
      <c r="G64" s="60">
        <v>4350</v>
      </c>
    </row>
    <row r="65" spans="1:7" x14ac:dyDescent="0.2">
      <c r="A65" s="64"/>
      <c r="B65" s="65"/>
      <c r="C65" s="73"/>
      <c r="D65" s="73"/>
      <c r="E65" s="73"/>
      <c r="F65" s="73"/>
      <c r="G65" s="73"/>
    </row>
    <row r="66" spans="1:7" x14ac:dyDescent="0.2">
      <c r="A66" s="51">
        <v>52</v>
      </c>
      <c r="B66" s="52" t="s">
        <v>7</v>
      </c>
      <c r="C66" s="62">
        <f>SUM(C67,C73)</f>
        <v>57241.119999999995</v>
      </c>
      <c r="D66" s="62">
        <f t="shared" ref="D66:G66" si="19">SUM(D67,D73)</f>
        <v>88439</v>
      </c>
      <c r="E66" s="62">
        <f t="shared" si="19"/>
        <v>65276</v>
      </c>
      <c r="F66" s="62">
        <f t="shared" si="19"/>
        <v>0</v>
      </c>
      <c r="G66" s="62">
        <f t="shared" si="19"/>
        <v>0</v>
      </c>
    </row>
    <row r="67" spans="1:7" x14ac:dyDescent="0.2">
      <c r="A67" s="35">
        <v>3</v>
      </c>
      <c r="B67" s="53" t="s">
        <v>32</v>
      </c>
      <c r="C67" s="62">
        <f>SUM(C68:C72)</f>
        <v>56476.24</v>
      </c>
      <c r="D67" s="62">
        <f>SUM(D68:D72)</f>
        <v>88439</v>
      </c>
      <c r="E67" s="62">
        <f>SUM(E68:E72)</f>
        <v>65276</v>
      </c>
      <c r="F67" s="62">
        <f>SUM(F68:F72)</f>
        <v>0</v>
      </c>
      <c r="G67" s="62">
        <f>SUM(G68:G72)</f>
        <v>0</v>
      </c>
    </row>
    <row r="68" spans="1:7" x14ac:dyDescent="0.2">
      <c r="A68" s="77">
        <v>31</v>
      </c>
      <c r="B68" s="25" t="s">
        <v>17</v>
      </c>
      <c r="C68" s="60">
        <v>34223.78</v>
      </c>
      <c r="D68" s="60">
        <v>23094</v>
      </c>
      <c r="E68" s="60">
        <v>1950</v>
      </c>
      <c r="F68" s="60"/>
      <c r="G68" s="60"/>
    </row>
    <row r="69" spans="1:7" x14ac:dyDescent="0.2">
      <c r="A69" s="23">
        <v>32</v>
      </c>
      <c r="B69" s="25" t="s">
        <v>16</v>
      </c>
      <c r="C69" s="60">
        <v>22049.39</v>
      </c>
      <c r="D69" s="60">
        <v>21369</v>
      </c>
      <c r="E69" s="60">
        <f>38100-18750</f>
        <v>19350</v>
      </c>
      <c r="F69" s="60"/>
      <c r="G69" s="60"/>
    </row>
    <row r="70" spans="1:7" x14ac:dyDescent="0.2">
      <c r="A70" s="23" t="s">
        <v>15</v>
      </c>
      <c r="B70" s="25" t="s">
        <v>21</v>
      </c>
      <c r="C70" s="63"/>
      <c r="D70" s="63">
        <v>5664</v>
      </c>
      <c r="E70" s="63">
        <v>5664</v>
      </c>
      <c r="F70" s="63"/>
      <c r="G70" s="63"/>
    </row>
    <row r="71" spans="1:7" x14ac:dyDescent="0.2">
      <c r="A71" s="23" t="s">
        <v>12</v>
      </c>
      <c r="B71" s="25" t="s">
        <v>19</v>
      </c>
      <c r="C71" s="63">
        <v>203.07</v>
      </c>
      <c r="D71" s="63">
        <v>38312</v>
      </c>
      <c r="E71" s="63"/>
      <c r="F71" s="63"/>
      <c r="G71" s="63"/>
    </row>
    <row r="72" spans="1:7" x14ac:dyDescent="0.2">
      <c r="A72" s="23" t="s">
        <v>13</v>
      </c>
      <c r="B72" s="25" t="s">
        <v>33</v>
      </c>
      <c r="C72" s="28"/>
      <c r="D72" s="28"/>
      <c r="E72" s="28">
        <v>38312</v>
      </c>
      <c r="F72" s="28"/>
      <c r="G72" s="28"/>
    </row>
    <row r="73" spans="1:7" x14ac:dyDescent="0.2">
      <c r="A73" s="61">
        <v>4</v>
      </c>
      <c r="B73" s="57" t="s">
        <v>35</v>
      </c>
      <c r="C73" s="62">
        <f>SUM(C74)</f>
        <v>764.88</v>
      </c>
      <c r="D73" s="62">
        <f t="shared" ref="D73:G73" si="20">SUM(D74)</f>
        <v>0</v>
      </c>
      <c r="E73" s="62">
        <f t="shared" si="20"/>
        <v>0</v>
      </c>
      <c r="F73" s="62">
        <f t="shared" si="20"/>
        <v>0</v>
      </c>
      <c r="G73" s="62">
        <f t="shared" si="20"/>
        <v>0</v>
      </c>
    </row>
    <row r="74" spans="1:7" x14ac:dyDescent="0.2">
      <c r="A74" s="23">
        <v>42</v>
      </c>
      <c r="B74" s="25" t="s">
        <v>38</v>
      </c>
      <c r="C74" s="60">
        <v>764.88</v>
      </c>
      <c r="D74" s="60"/>
      <c r="E74" s="60"/>
      <c r="F74" s="60"/>
      <c r="G74" s="60"/>
    </row>
    <row r="75" spans="1:7" x14ac:dyDescent="0.2">
      <c r="A75" s="78"/>
      <c r="B75" s="79"/>
      <c r="C75" s="60"/>
      <c r="D75" s="60"/>
      <c r="E75" s="60"/>
      <c r="F75" s="60"/>
      <c r="G75" s="60"/>
    </row>
    <row r="76" spans="1:7" x14ac:dyDescent="0.2">
      <c r="A76" s="51">
        <v>43</v>
      </c>
      <c r="B76" s="52" t="s">
        <v>39</v>
      </c>
      <c r="C76" s="27">
        <f>+C77</f>
        <v>8618.7100000000009</v>
      </c>
      <c r="D76" s="27">
        <f t="shared" ref="D76:G76" si="21">+D77</f>
        <v>8326</v>
      </c>
      <c r="E76" s="27">
        <f t="shared" si="21"/>
        <v>35800</v>
      </c>
      <c r="F76" s="27">
        <f t="shared" si="21"/>
        <v>4725</v>
      </c>
      <c r="G76" s="27">
        <f t="shared" si="21"/>
        <v>14675</v>
      </c>
    </row>
    <row r="77" spans="1:7" x14ac:dyDescent="0.2">
      <c r="A77" s="35">
        <v>3</v>
      </c>
      <c r="B77" s="53" t="s">
        <v>32</v>
      </c>
      <c r="C77" s="54">
        <f>SUM(C78:C80)</f>
        <v>8618.7100000000009</v>
      </c>
      <c r="D77" s="54">
        <f t="shared" ref="D77:G77" si="22">SUM(D78:D80)</f>
        <v>8326</v>
      </c>
      <c r="E77" s="54">
        <f t="shared" si="22"/>
        <v>35800</v>
      </c>
      <c r="F77" s="54">
        <f t="shared" si="22"/>
        <v>4725</v>
      </c>
      <c r="G77" s="54">
        <f t="shared" si="22"/>
        <v>14675</v>
      </c>
    </row>
    <row r="78" spans="1:7" x14ac:dyDescent="0.2">
      <c r="A78" s="77">
        <v>31</v>
      </c>
      <c r="B78" s="25" t="s">
        <v>17</v>
      </c>
      <c r="C78" s="60">
        <v>3867.87</v>
      </c>
      <c r="D78" s="60"/>
      <c r="E78" s="60">
        <v>2150</v>
      </c>
      <c r="F78" s="60">
        <f>1925+1275</f>
        <v>3200</v>
      </c>
      <c r="G78" s="60">
        <f>1350+2475+1500</f>
        <v>5325</v>
      </c>
    </row>
    <row r="79" spans="1:7" x14ac:dyDescent="0.2">
      <c r="A79" s="23">
        <v>32</v>
      </c>
      <c r="B79" s="25" t="s">
        <v>16</v>
      </c>
      <c r="C79" s="28">
        <v>4546.49</v>
      </c>
      <c r="D79" s="28">
        <v>8326</v>
      </c>
      <c r="E79" s="28">
        <f>14900+18750</f>
        <v>33650</v>
      </c>
      <c r="F79" s="28">
        <v>1525</v>
      </c>
      <c r="G79" s="28">
        <v>9350</v>
      </c>
    </row>
    <row r="80" spans="1:7" x14ac:dyDescent="0.2">
      <c r="A80" s="23">
        <v>34</v>
      </c>
      <c r="B80" s="25" t="s">
        <v>18</v>
      </c>
      <c r="C80" s="60">
        <v>204.35</v>
      </c>
      <c r="D80" s="60"/>
      <c r="E80" s="60"/>
      <c r="F80" s="60"/>
      <c r="G80" s="60"/>
    </row>
    <row r="81" spans="1:7" x14ac:dyDescent="0.2">
      <c r="A81" s="39"/>
      <c r="B81" s="59"/>
      <c r="C81" s="48"/>
      <c r="D81" s="49"/>
      <c r="E81" s="50"/>
      <c r="F81" s="50"/>
      <c r="G81" s="50"/>
    </row>
    <row r="82" spans="1:7" x14ac:dyDescent="0.2">
      <c r="A82" s="68" t="s">
        <v>24</v>
      </c>
      <c r="B82" s="69" t="s">
        <v>8</v>
      </c>
      <c r="C82" s="70">
        <f>+C83</f>
        <v>4264.6499999999996</v>
      </c>
      <c r="D82" s="70">
        <f t="shared" ref="D82" si="23">+D83</f>
        <v>0</v>
      </c>
      <c r="E82" s="70">
        <f t="shared" ref="E82" si="24">+E83</f>
        <v>0</v>
      </c>
      <c r="F82" s="70">
        <f t="shared" ref="F82" si="25">+F83</f>
        <v>0</v>
      </c>
      <c r="G82" s="70">
        <f t="shared" ref="G82" si="26">+G83</f>
        <v>0</v>
      </c>
    </row>
    <row r="83" spans="1:7" x14ac:dyDescent="0.2">
      <c r="A83" s="71">
        <v>32</v>
      </c>
      <c r="B83" s="25" t="s">
        <v>16</v>
      </c>
      <c r="C83" s="63">
        <v>4264.6499999999996</v>
      </c>
      <c r="D83" s="63">
        <v>0</v>
      </c>
      <c r="E83" s="63">
        <v>0</v>
      </c>
      <c r="F83" s="63">
        <v>0</v>
      </c>
      <c r="G83" s="63">
        <v>0</v>
      </c>
    </row>
  </sheetData>
  <pageMargins left="0.11811023622047245" right="0.11811023622047245" top="0.15748031496062992" bottom="0.15748031496062992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posebni-dio-Pravni-fakultet-Osi</vt:lpstr>
      <vt:lpstr>'posebni-dio-Pravni-fakultet-Osi'!Print_Area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ivancica</cp:lastModifiedBy>
  <cp:lastPrinted>2023-12-07T07:48:13Z</cp:lastPrinted>
  <dcterms:created xsi:type="dcterms:W3CDTF">2022-10-31T10:11:38Z</dcterms:created>
  <dcterms:modified xsi:type="dcterms:W3CDTF">2023-12-18T12:47:59Z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