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ocuments\IZVJESTAJI-2023\ZAVRSNI-2023\"/>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40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8" i="5" l="1"/>
  <c r="D10" i="8"/>
  <c r="E124" i="6"/>
  <c r="E179" i="5"/>
  <c r="E191" i="4"/>
  <c r="E25" i="7" l="1"/>
  <c r="E299" i="5" l="1"/>
  <c r="E295" i="5"/>
  <c r="E268" i="5"/>
  <c r="L1447" i="9" l="1"/>
  <c r="J1447" i="9"/>
  <c r="F317" i="9"/>
  <c r="F316" i="9"/>
  <c r="F315" i="9"/>
  <c r="F314" i="9" s="1"/>
  <c r="F313" i="9"/>
  <c r="F312" i="9"/>
  <c r="F311" i="9"/>
  <c r="F310" i="9"/>
  <c r="F309" i="9"/>
  <c r="H308" i="9"/>
  <c r="E308" i="9" s="1"/>
  <c r="B308" i="9" s="1"/>
  <c r="G308" i="9"/>
  <c r="F308" i="9"/>
  <c r="F307" i="9"/>
  <c r="H306" i="9"/>
  <c r="G306" i="9"/>
  <c r="E306" i="9" s="1"/>
  <c r="B306" i="9" s="1"/>
  <c r="F306" i="9"/>
  <c r="H305" i="9"/>
  <c r="E305" i="9" s="1"/>
  <c r="B305" i="9" s="1"/>
  <c r="G305" i="9"/>
  <c r="F305" i="9"/>
  <c r="H304" i="9"/>
  <c r="G304" i="9"/>
  <c r="F304" i="9"/>
  <c r="E304" i="9"/>
  <c r="B304" i="9" s="1"/>
  <c r="H303" i="9"/>
  <c r="G303" i="9"/>
  <c r="E303" i="9" s="1"/>
  <c r="F303" i="9"/>
  <c r="H302" i="9"/>
  <c r="G302" i="9"/>
  <c r="F302" i="9"/>
  <c r="H301" i="9"/>
  <c r="E301" i="9" s="1"/>
  <c r="B301" i="9" s="1"/>
  <c r="G301" i="9"/>
  <c r="F301" i="9"/>
  <c r="H300" i="9"/>
  <c r="G300" i="9"/>
  <c r="E300" i="9" s="1"/>
  <c r="B300" i="9" s="1"/>
  <c r="F300" i="9"/>
  <c r="H299" i="9"/>
  <c r="G299" i="9"/>
  <c r="F299" i="9"/>
  <c r="H298" i="9"/>
  <c r="G298" i="9"/>
  <c r="E298" i="9" s="1"/>
  <c r="B298" i="9" s="1"/>
  <c r="F298" i="9"/>
  <c r="H297" i="9"/>
  <c r="G297" i="9"/>
  <c r="F297" i="9"/>
  <c r="H296" i="9"/>
  <c r="G296" i="9"/>
  <c r="F296" i="9"/>
  <c r="E296" i="9"/>
  <c r="B296" i="9" s="1"/>
  <c r="H295" i="9"/>
  <c r="G295" i="9"/>
  <c r="F295" i="9"/>
  <c r="H294" i="9"/>
  <c r="G294" i="9"/>
  <c r="E294" i="9" s="1"/>
  <c r="B294" i="9" s="1"/>
  <c r="F294" i="9"/>
  <c r="H293" i="9"/>
  <c r="G293" i="9"/>
  <c r="F293" i="9"/>
  <c r="H292" i="9"/>
  <c r="G292" i="9"/>
  <c r="F292" i="9"/>
  <c r="H291" i="9"/>
  <c r="E291" i="9" s="1"/>
  <c r="B291" i="9" s="1"/>
  <c r="G291" i="9"/>
  <c r="F291" i="9"/>
  <c r="F290" i="9"/>
  <c r="F289" i="9"/>
  <c r="H288" i="9"/>
  <c r="G288" i="9"/>
  <c r="F288" i="9"/>
  <c r="E288" i="9"/>
  <c r="B288" i="9" s="1"/>
  <c r="H287" i="9"/>
  <c r="G287" i="9"/>
  <c r="F287" i="9"/>
  <c r="H286" i="9"/>
  <c r="G286" i="9"/>
  <c r="E286" i="9" s="1"/>
  <c r="B286" i="9" s="1"/>
  <c r="F286" i="9"/>
  <c r="H285" i="9"/>
  <c r="G285" i="9"/>
  <c r="F285" i="9"/>
  <c r="F284" i="9"/>
  <c r="H283" i="9"/>
  <c r="G283" i="9"/>
  <c r="F283" i="9"/>
  <c r="E283" i="9"/>
  <c r="B283" i="9" s="1"/>
  <c r="H282" i="9"/>
  <c r="E282" i="9" s="1"/>
  <c r="G282" i="9"/>
  <c r="F282" i="9"/>
  <c r="H281" i="9"/>
  <c r="G281" i="9"/>
  <c r="F281" i="9"/>
  <c r="F280" i="9"/>
  <c r="F279" i="9"/>
  <c r="F278" i="9"/>
  <c r="F276" i="9"/>
  <c r="L275" i="9"/>
  <c r="F275" i="9" s="1"/>
  <c r="H275" i="9"/>
  <c r="F274" i="9"/>
  <c r="I273" i="9"/>
  <c r="H273" i="9"/>
  <c r="F273" i="9"/>
  <c r="E272" i="9"/>
  <c r="M271" i="9"/>
  <c r="F271" i="9" s="1"/>
  <c r="B271" i="9" s="1"/>
  <c r="L271" i="9"/>
  <c r="E271" i="9"/>
  <c r="M270" i="9"/>
  <c r="L270" i="9"/>
  <c r="F270" i="9" s="1"/>
  <c r="E270" i="9"/>
  <c r="B270" i="9" s="1"/>
  <c r="M269" i="9"/>
  <c r="L269" i="9"/>
  <c r="F269" i="9"/>
  <c r="B269" i="9" s="1"/>
  <c r="E269" i="9"/>
  <c r="M268" i="9"/>
  <c r="L268" i="9"/>
  <c r="F268" i="9" s="1"/>
  <c r="B268" i="9" s="1"/>
  <c r="E268" i="9"/>
  <c r="M267" i="9"/>
  <c r="L267" i="9"/>
  <c r="E267" i="9"/>
  <c r="M266" i="9"/>
  <c r="F266" i="9" s="1"/>
  <c r="L266" i="9"/>
  <c r="E266" i="9"/>
  <c r="M265" i="9"/>
  <c r="L265" i="9"/>
  <c r="F265" i="9"/>
  <c r="B265" i="9" s="1"/>
  <c r="E265" i="9"/>
  <c r="M264" i="9"/>
  <c r="L264" i="9"/>
  <c r="F264" i="9" s="1"/>
  <c r="B264" i="9" s="1"/>
  <c r="E264" i="9"/>
  <c r="M263" i="9"/>
  <c r="L263" i="9"/>
  <c r="E263" i="9"/>
  <c r="M262" i="9"/>
  <c r="L262" i="9"/>
  <c r="F262" i="9" s="1"/>
  <c r="E262" i="9"/>
  <c r="B262" i="9" s="1"/>
  <c r="M261" i="9"/>
  <c r="L261" i="9"/>
  <c r="F261" i="9"/>
  <c r="E261" i="9"/>
  <c r="B261" i="9" s="1"/>
  <c r="M260" i="9"/>
  <c r="L260" i="9"/>
  <c r="F260" i="9" s="1"/>
  <c r="B260" i="9" s="1"/>
  <c r="E260" i="9"/>
  <c r="M259" i="9"/>
  <c r="L259" i="9"/>
  <c r="E259" i="9"/>
  <c r="M258" i="9"/>
  <c r="L258" i="9"/>
  <c r="F258" i="9" s="1"/>
  <c r="E258" i="9"/>
  <c r="B258" i="9" s="1"/>
  <c r="M257" i="9"/>
  <c r="L257" i="9"/>
  <c r="F257" i="9"/>
  <c r="E257" i="9"/>
  <c r="B257" i="9" s="1"/>
  <c r="M256" i="9"/>
  <c r="L256" i="9"/>
  <c r="F256" i="9" s="1"/>
  <c r="B256" i="9" s="1"/>
  <c r="E256" i="9"/>
  <c r="M255" i="9"/>
  <c r="L255" i="9"/>
  <c r="E255" i="9"/>
  <c r="M254" i="9"/>
  <c r="F254" i="9" s="1"/>
  <c r="L254" i="9"/>
  <c r="E254" i="9"/>
  <c r="B254" i="9" s="1"/>
  <c r="M253" i="9"/>
  <c r="L253" i="9"/>
  <c r="F253" i="9"/>
  <c r="B253" i="9" s="1"/>
  <c r="E253" i="9"/>
  <c r="M252" i="9"/>
  <c r="L252" i="9"/>
  <c r="F252" i="9" s="1"/>
  <c r="B252" i="9" s="1"/>
  <c r="E252" i="9"/>
  <c r="M251" i="9"/>
  <c r="L251" i="9"/>
  <c r="E251" i="9"/>
  <c r="M250" i="9"/>
  <c r="L250" i="9"/>
  <c r="F250" i="9" s="1"/>
  <c r="E250" i="9"/>
  <c r="B250" i="9" s="1"/>
  <c r="M249" i="9"/>
  <c r="L249" i="9"/>
  <c r="F249" i="9"/>
  <c r="E249" i="9"/>
  <c r="B249" i="9" s="1"/>
  <c r="M248" i="9"/>
  <c r="L248" i="9"/>
  <c r="F248" i="9" s="1"/>
  <c r="B248" i="9" s="1"/>
  <c r="E248" i="9"/>
  <c r="M247" i="9"/>
  <c r="L247" i="9"/>
  <c r="E247" i="9"/>
  <c r="M246" i="9"/>
  <c r="L246" i="9"/>
  <c r="F246" i="9"/>
  <c r="E246" i="9"/>
  <c r="B246" i="9" s="1"/>
  <c r="M245" i="9"/>
  <c r="L245" i="9"/>
  <c r="F245" i="9"/>
  <c r="B245" i="9" s="1"/>
  <c r="E245" i="9"/>
  <c r="M244" i="9"/>
  <c r="L244" i="9"/>
  <c r="F244" i="9" s="1"/>
  <c r="B244" i="9" s="1"/>
  <c r="E244" i="9"/>
  <c r="M243" i="9"/>
  <c r="F243" i="9" s="1"/>
  <c r="L243" i="9"/>
  <c r="E243" i="9"/>
  <c r="B243" i="9"/>
  <c r="M242" i="9"/>
  <c r="L242" i="9"/>
  <c r="F242" i="9"/>
  <c r="E242" i="9"/>
  <c r="B242" i="9" s="1"/>
  <c r="M241" i="9"/>
  <c r="L241" i="9"/>
  <c r="F241" i="9"/>
  <c r="B241" i="9" s="1"/>
  <c r="E241" i="9"/>
  <c r="M240" i="9"/>
  <c r="L240" i="9"/>
  <c r="F240" i="9" s="1"/>
  <c r="B240" i="9" s="1"/>
  <c r="E240" i="9"/>
  <c r="M239" i="9"/>
  <c r="F239" i="9" s="1"/>
  <c r="B239" i="9" s="1"/>
  <c r="L239" i="9"/>
  <c r="E239" i="9"/>
  <c r="M238" i="9"/>
  <c r="L238" i="9"/>
  <c r="F238" i="9" s="1"/>
  <c r="E238" i="9"/>
  <c r="B238" i="9" s="1"/>
  <c r="M237" i="9"/>
  <c r="L237" i="9"/>
  <c r="F237" i="9"/>
  <c r="B237" i="9" s="1"/>
  <c r="E237" i="9"/>
  <c r="M236" i="9"/>
  <c r="L236" i="9"/>
  <c r="F236" i="9" s="1"/>
  <c r="B236" i="9" s="1"/>
  <c r="E236" i="9"/>
  <c r="M235" i="9"/>
  <c r="F235" i="9" s="1"/>
  <c r="B235" i="9" s="1"/>
  <c r="L235" i="9"/>
  <c r="E235" i="9"/>
  <c r="M234" i="9"/>
  <c r="L234" i="9"/>
  <c r="F234" i="9" s="1"/>
  <c r="E234" i="9"/>
  <c r="B234" i="9" s="1"/>
  <c r="M233" i="9"/>
  <c r="L233" i="9"/>
  <c r="F233" i="9"/>
  <c r="B233" i="9" s="1"/>
  <c r="E233" i="9"/>
  <c r="M232" i="9"/>
  <c r="L232" i="9"/>
  <c r="F232" i="9" s="1"/>
  <c r="B232" i="9" s="1"/>
  <c r="E232" i="9"/>
  <c r="M231" i="9"/>
  <c r="F231" i="9" s="1"/>
  <c r="B231" i="9" s="1"/>
  <c r="L231" i="9"/>
  <c r="E231" i="9"/>
  <c r="M230" i="9"/>
  <c r="L230" i="9"/>
  <c r="F230" i="9" s="1"/>
  <c r="E230" i="9"/>
  <c r="B230" i="9" s="1"/>
  <c r="M229" i="9"/>
  <c r="L229" i="9"/>
  <c r="F229" i="9"/>
  <c r="B229" i="9" s="1"/>
  <c r="E229" i="9"/>
  <c r="M228" i="9"/>
  <c r="L228" i="9"/>
  <c r="F228" i="9" s="1"/>
  <c r="B228" i="9" s="1"/>
  <c r="E228" i="9"/>
  <c r="M227" i="9"/>
  <c r="F227" i="9" s="1"/>
  <c r="B227" i="9" s="1"/>
  <c r="L227" i="9"/>
  <c r="E227" i="9"/>
  <c r="M226" i="9"/>
  <c r="L226" i="9"/>
  <c r="E226" i="9"/>
  <c r="M225" i="9"/>
  <c r="L225" i="9"/>
  <c r="F225" i="9"/>
  <c r="B225" i="9" s="1"/>
  <c r="E225" i="9"/>
  <c r="M224" i="9"/>
  <c r="L224" i="9"/>
  <c r="F224" i="9" s="1"/>
  <c r="B224" i="9" s="1"/>
  <c r="E224" i="9"/>
  <c r="M223" i="9"/>
  <c r="F223" i="9" s="1"/>
  <c r="B223" i="9" s="1"/>
  <c r="L223" i="9"/>
  <c r="E223" i="9"/>
  <c r="M222" i="9"/>
  <c r="L222" i="9"/>
  <c r="F222" i="9"/>
  <c r="E222" i="9"/>
  <c r="B222" i="9" s="1"/>
  <c r="M221" i="9"/>
  <c r="L221" i="9"/>
  <c r="F221" i="9"/>
  <c r="B221" i="9" s="1"/>
  <c r="E221" i="9"/>
  <c r="M220" i="9"/>
  <c r="L220" i="9"/>
  <c r="F220" i="9" s="1"/>
  <c r="B220" i="9" s="1"/>
  <c r="E220" i="9"/>
  <c r="M219" i="9"/>
  <c r="F219" i="9" s="1"/>
  <c r="L219" i="9"/>
  <c r="E219" i="9"/>
  <c r="B219" i="9"/>
  <c r="M218" i="9"/>
  <c r="L218" i="9"/>
  <c r="E218" i="9"/>
  <c r="M217" i="9"/>
  <c r="L217" i="9"/>
  <c r="E217" i="9"/>
  <c r="M216" i="9"/>
  <c r="L216" i="9"/>
  <c r="F216" i="9" s="1"/>
  <c r="B216" i="9" s="1"/>
  <c r="E216" i="9"/>
  <c r="M215" i="9"/>
  <c r="L215" i="9"/>
  <c r="E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E159" i="9" s="1"/>
  <c r="B159" i="9" s="1"/>
  <c r="F159" i="9"/>
  <c r="H158" i="9"/>
  <c r="E158" i="9" s="1"/>
  <c r="G158" i="9"/>
  <c r="F158" i="9"/>
  <c r="B158" i="9"/>
  <c r="H157" i="9"/>
  <c r="G157" i="9"/>
  <c r="F157" i="9"/>
  <c r="E157" i="9"/>
  <c r="B157" i="9" s="1"/>
  <c r="H156" i="9"/>
  <c r="G156" i="9"/>
  <c r="E156" i="9" s="1"/>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E150" i="9" s="1"/>
  <c r="G150" i="9"/>
  <c r="F150" i="9"/>
  <c r="B150" i="9"/>
  <c r="H149" i="9"/>
  <c r="G149" i="9"/>
  <c r="F149" i="9"/>
  <c r="E149" i="9"/>
  <c r="B149" i="9" s="1"/>
  <c r="H148" i="9"/>
  <c r="G148" i="9"/>
  <c r="E148" i="9" s="1"/>
  <c r="F148" i="9"/>
  <c r="H147" i="9"/>
  <c r="G147" i="9"/>
  <c r="E147" i="9" s="1"/>
  <c r="B147" i="9" s="1"/>
  <c r="F147" i="9"/>
  <c r="H146" i="9"/>
  <c r="E146" i="9" s="1"/>
  <c r="B146" i="9" s="1"/>
  <c r="G146" i="9"/>
  <c r="F146" i="9"/>
  <c r="H145" i="9"/>
  <c r="G145" i="9"/>
  <c r="F145" i="9"/>
  <c r="E145" i="9"/>
  <c r="B145" i="9" s="1"/>
  <c r="H144" i="9"/>
  <c r="G144" i="9"/>
  <c r="E144" i="9" s="1"/>
  <c r="B144" i="9" s="1"/>
  <c r="F144" i="9"/>
  <c r="F143" i="9"/>
  <c r="H142" i="9"/>
  <c r="G142" i="9"/>
  <c r="F142" i="9"/>
  <c r="H141" i="9"/>
  <c r="G141" i="9"/>
  <c r="F141" i="9"/>
  <c r="E141" i="9"/>
  <c r="B141" i="9" s="1"/>
  <c r="H140" i="9"/>
  <c r="E140" i="9" s="1"/>
  <c r="B140" i="9" s="1"/>
  <c r="G140" i="9"/>
  <c r="F140" i="9"/>
  <c r="H139" i="9"/>
  <c r="G139" i="9"/>
  <c r="E139" i="9" s="1"/>
  <c r="B139" i="9" s="1"/>
  <c r="F139" i="9"/>
  <c r="H138" i="9"/>
  <c r="G138" i="9"/>
  <c r="E138" i="9" s="1"/>
  <c r="F138" i="9"/>
  <c r="B138" i="9"/>
  <c r="H137" i="9"/>
  <c r="G137" i="9"/>
  <c r="F137" i="9"/>
  <c r="E137" i="9"/>
  <c r="B137" i="9" s="1"/>
  <c r="H136" i="9"/>
  <c r="G136" i="9"/>
  <c r="E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E130" i="9" s="1"/>
  <c r="G130" i="9"/>
  <c r="F130" i="9"/>
  <c r="B130" i="9"/>
  <c r="H129" i="9"/>
  <c r="G129" i="9"/>
  <c r="F129" i="9"/>
  <c r="E129" i="9"/>
  <c r="B129" i="9" s="1"/>
  <c r="H128" i="9"/>
  <c r="G128" i="9"/>
  <c r="E128" i="9" s="1"/>
  <c r="F128" i="9"/>
  <c r="H127" i="9"/>
  <c r="G127" i="9"/>
  <c r="E127" i="9" s="1"/>
  <c r="B127" i="9" s="1"/>
  <c r="F127" i="9"/>
  <c r="H126" i="9"/>
  <c r="E126" i="9" s="1"/>
  <c r="B126" i="9" s="1"/>
  <c r="G126" i="9"/>
  <c r="F126" i="9"/>
  <c r="H125" i="9"/>
  <c r="G125" i="9"/>
  <c r="F125" i="9"/>
  <c r="E125" i="9"/>
  <c r="B125" i="9" s="1"/>
  <c r="H124" i="9"/>
  <c r="G124" i="9"/>
  <c r="E124" i="9" s="1"/>
  <c r="B124" i="9" s="1"/>
  <c r="F124" i="9"/>
  <c r="H123" i="9"/>
  <c r="G123" i="9"/>
  <c r="E123" i="9" s="1"/>
  <c r="B123" i="9" s="1"/>
  <c r="F123" i="9"/>
  <c r="H122" i="9"/>
  <c r="E122" i="9" s="1"/>
  <c r="G122" i="9"/>
  <c r="F122" i="9"/>
  <c r="B122" i="9"/>
  <c r="H121" i="9"/>
  <c r="G121" i="9"/>
  <c r="F121" i="9"/>
  <c r="E121" i="9"/>
  <c r="B121" i="9" s="1"/>
  <c r="H120" i="9"/>
  <c r="G120" i="9"/>
  <c r="E120" i="9" s="1"/>
  <c r="F120" i="9"/>
  <c r="H119" i="9"/>
  <c r="G119" i="9"/>
  <c r="E119" i="9" s="1"/>
  <c r="B119" i="9" s="1"/>
  <c r="F119" i="9"/>
  <c r="H118" i="9"/>
  <c r="E118" i="9" s="1"/>
  <c r="B118" i="9" s="1"/>
  <c r="G118" i="9"/>
  <c r="F118" i="9"/>
  <c r="H117" i="9"/>
  <c r="G117" i="9"/>
  <c r="F117" i="9"/>
  <c r="E117" i="9"/>
  <c r="B117" i="9" s="1"/>
  <c r="H116" i="9"/>
  <c r="G116" i="9"/>
  <c r="F116" i="9"/>
  <c r="H115" i="9"/>
  <c r="G115" i="9"/>
  <c r="E115" i="9" s="1"/>
  <c r="B115" i="9" s="1"/>
  <c r="F115" i="9"/>
  <c r="H114" i="9"/>
  <c r="E114" i="9" s="1"/>
  <c r="B114" i="9" s="1"/>
  <c r="G114" i="9"/>
  <c r="F114" i="9"/>
  <c r="H113" i="9"/>
  <c r="G113" i="9"/>
  <c r="E113" i="9" s="1"/>
  <c r="B113" i="9" s="1"/>
  <c r="F113" i="9"/>
  <c r="H112" i="9"/>
  <c r="G112" i="9"/>
  <c r="F112" i="9"/>
  <c r="H111" i="9"/>
  <c r="G111" i="9"/>
  <c r="E111" i="9" s="1"/>
  <c r="B111" i="9" s="1"/>
  <c r="F111" i="9"/>
  <c r="H110" i="9"/>
  <c r="E110" i="9" s="1"/>
  <c r="B110" i="9" s="1"/>
  <c r="G110" i="9"/>
  <c r="F110" i="9"/>
  <c r="H109" i="9"/>
  <c r="G109" i="9"/>
  <c r="E109" i="9" s="1"/>
  <c r="B109" i="9" s="1"/>
  <c r="F109" i="9"/>
  <c r="H108" i="9"/>
  <c r="E108" i="9" s="1"/>
  <c r="B108" i="9" s="1"/>
  <c r="G108" i="9"/>
  <c r="F108" i="9"/>
  <c r="H107" i="9"/>
  <c r="G107" i="9"/>
  <c r="E107" i="9" s="1"/>
  <c r="B107" i="9" s="1"/>
  <c r="F107" i="9"/>
  <c r="H106" i="9"/>
  <c r="E106" i="9" s="1"/>
  <c r="B106" i="9" s="1"/>
  <c r="G106" i="9"/>
  <c r="F106" i="9"/>
  <c r="H105" i="9"/>
  <c r="G105" i="9"/>
  <c r="E105" i="9" s="1"/>
  <c r="B105" i="9" s="1"/>
  <c r="F105" i="9"/>
  <c r="H104" i="9"/>
  <c r="G104" i="9"/>
  <c r="F104" i="9"/>
  <c r="H103" i="9"/>
  <c r="G103" i="9"/>
  <c r="E103" i="9" s="1"/>
  <c r="B103" i="9" s="1"/>
  <c r="F103" i="9"/>
  <c r="H102" i="9"/>
  <c r="G102" i="9"/>
  <c r="F102" i="9"/>
  <c r="H101" i="9"/>
  <c r="G101" i="9"/>
  <c r="E101" i="9" s="1"/>
  <c r="B101" i="9" s="1"/>
  <c r="F101" i="9"/>
  <c r="H100" i="9"/>
  <c r="E100" i="9" s="1"/>
  <c r="B100" i="9" s="1"/>
  <c r="G100" i="9"/>
  <c r="F100" i="9"/>
  <c r="H99" i="9"/>
  <c r="G99" i="9"/>
  <c r="E99" i="9" s="1"/>
  <c r="B99" i="9" s="1"/>
  <c r="F99" i="9"/>
  <c r="H98" i="9"/>
  <c r="G98" i="9"/>
  <c r="F98" i="9"/>
  <c r="H97" i="9"/>
  <c r="G97" i="9"/>
  <c r="E97" i="9" s="1"/>
  <c r="B97" i="9" s="1"/>
  <c r="F97" i="9"/>
  <c r="H96" i="9"/>
  <c r="E96" i="9" s="1"/>
  <c r="B96" i="9" s="1"/>
  <c r="G96" i="9"/>
  <c r="F96" i="9"/>
  <c r="H95" i="9"/>
  <c r="G95" i="9"/>
  <c r="E95" i="9" s="1"/>
  <c r="B95" i="9" s="1"/>
  <c r="F95" i="9"/>
  <c r="H94" i="9"/>
  <c r="G94" i="9"/>
  <c r="F94" i="9"/>
  <c r="H93" i="9"/>
  <c r="G93" i="9"/>
  <c r="E93" i="9" s="1"/>
  <c r="B93" i="9" s="1"/>
  <c r="F93" i="9"/>
  <c r="H92" i="9"/>
  <c r="E92" i="9" s="1"/>
  <c r="B92" i="9" s="1"/>
  <c r="G92" i="9"/>
  <c r="F92" i="9"/>
  <c r="H91" i="9"/>
  <c r="G91" i="9"/>
  <c r="E91" i="9" s="1"/>
  <c r="B91" i="9" s="1"/>
  <c r="F91" i="9"/>
  <c r="H90" i="9"/>
  <c r="G90" i="9"/>
  <c r="F90" i="9"/>
  <c r="H89" i="9"/>
  <c r="G89" i="9"/>
  <c r="E89" i="9" s="1"/>
  <c r="B89" i="9" s="1"/>
  <c r="F89" i="9"/>
  <c r="H88" i="9"/>
  <c r="E88" i="9" s="1"/>
  <c r="B88" i="9" s="1"/>
  <c r="G88" i="9"/>
  <c r="F88" i="9"/>
  <c r="H87" i="9"/>
  <c r="G87" i="9"/>
  <c r="E87" i="9" s="1"/>
  <c r="B87" i="9" s="1"/>
  <c r="F87" i="9"/>
  <c r="H86" i="9"/>
  <c r="G86" i="9"/>
  <c r="F86" i="9"/>
  <c r="H85" i="9"/>
  <c r="G85" i="9"/>
  <c r="E85" i="9" s="1"/>
  <c r="B85" i="9" s="1"/>
  <c r="F85" i="9"/>
  <c r="H84" i="9"/>
  <c r="E84" i="9" s="1"/>
  <c r="B84" i="9" s="1"/>
  <c r="G84" i="9"/>
  <c r="F84" i="9"/>
  <c r="H83" i="9"/>
  <c r="G83" i="9"/>
  <c r="E83" i="9" s="1"/>
  <c r="B83" i="9" s="1"/>
  <c r="F83" i="9"/>
  <c r="H82" i="9"/>
  <c r="G82" i="9"/>
  <c r="F82" i="9"/>
  <c r="H81" i="9"/>
  <c r="G81" i="9"/>
  <c r="E81" i="9" s="1"/>
  <c r="B81" i="9" s="1"/>
  <c r="F81" i="9"/>
  <c r="H80" i="9"/>
  <c r="E80" i="9" s="1"/>
  <c r="B80" i="9" s="1"/>
  <c r="G80" i="9"/>
  <c r="F80" i="9"/>
  <c r="H79" i="9"/>
  <c r="G79" i="9"/>
  <c r="E79" i="9" s="1"/>
  <c r="B79" i="9" s="1"/>
  <c r="F79" i="9"/>
  <c r="H78" i="9"/>
  <c r="G78" i="9"/>
  <c r="F78" i="9"/>
  <c r="H77" i="9"/>
  <c r="G77" i="9"/>
  <c r="E77" i="9" s="1"/>
  <c r="B77" i="9" s="1"/>
  <c r="F77" i="9"/>
  <c r="H76" i="9"/>
  <c r="E76" i="9" s="1"/>
  <c r="B76" i="9" s="1"/>
  <c r="G76" i="9"/>
  <c r="F76" i="9"/>
  <c r="H75" i="9"/>
  <c r="G75" i="9"/>
  <c r="E75" i="9" s="1"/>
  <c r="B75" i="9" s="1"/>
  <c r="F75" i="9"/>
  <c r="H74" i="9"/>
  <c r="G74" i="9"/>
  <c r="F74" i="9"/>
  <c r="H73" i="9"/>
  <c r="G73" i="9"/>
  <c r="E73" i="9" s="1"/>
  <c r="B73" i="9" s="1"/>
  <c r="F73" i="9"/>
  <c r="H72" i="9"/>
  <c r="E72" i="9" s="1"/>
  <c r="B72" i="9" s="1"/>
  <c r="G72" i="9"/>
  <c r="F72" i="9"/>
  <c r="H71" i="9"/>
  <c r="G71" i="9"/>
  <c r="E71" i="9" s="1"/>
  <c r="B71" i="9" s="1"/>
  <c r="F71" i="9"/>
  <c r="H70" i="9"/>
  <c r="E70" i="9" s="1"/>
  <c r="B70" i="9" s="1"/>
  <c r="G70" i="9"/>
  <c r="F70" i="9"/>
  <c r="H69" i="9"/>
  <c r="G69" i="9"/>
  <c r="F69" i="9"/>
  <c r="E69" i="9"/>
  <c r="B69" i="9" s="1"/>
  <c r="H68" i="9"/>
  <c r="E68" i="9" s="1"/>
  <c r="B68" i="9" s="1"/>
  <c r="G68" i="9"/>
  <c r="F68" i="9"/>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E62" i="9" s="1"/>
  <c r="B62" i="9" s="1"/>
  <c r="F62" i="9"/>
  <c r="H61" i="9"/>
  <c r="G61" i="9"/>
  <c r="F61" i="9"/>
  <c r="E61" i="9"/>
  <c r="B61" i="9" s="1"/>
  <c r="H60" i="9"/>
  <c r="G60" i="9"/>
  <c r="F60" i="9"/>
  <c r="E60" i="9"/>
  <c r="B60" i="9" s="1"/>
  <c r="H59" i="9"/>
  <c r="G59" i="9"/>
  <c r="E59" i="9" s="1"/>
  <c r="B59" i="9" s="1"/>
  <c r="F59" i="9"/>
  <c r="H58" i="9"/>
  <c r="G58" i="9"/>
  <c r="E58" i="9" s="1"/>
  <c r="B58" i="9" s="1"/>
  <c r="F58" i="9"/>
  <c r="H57" i="9"/>
  <c r="G57" i="9"/>
  <c r="F57" i="9"/>
  <c r="E57" i="9"/>
  <c r="B57" i="9" s="1"/>
  <c r="H56" i="9"/>
  <c r="G56" i="9"/>
  <c r="F56" i="9"/>
  <c r="E56" i="9"/>
  <c r="B56" i="9" s="1"/>
  <c r="H55" i="9"/>
  <c r="G55" i="9"/>
  <c r="E55" i="9" s="1"/>
  <c r="B55" i="9" s="1"/>
  <c r="F55" i="9"/>
  <c r="H54" i="9"/>
  <c r="G54" i="9"/>
  <c r="E54" i="9" s="1"/>
  <c r="B54" i="9" s="1"/>
  <c r="F54" i="9"/>
  <c r="H53" i="9"/>
  <c r="G53" i="9"/>
  <c r="F53" i="9"/>
  <c r="E53" i="9"/>
  <c r="B53" i="9" s="1"/>
  <c r="H52" i="9"/>
  <c r="G52" i="9"/>
  <c r="F52" i="9"/>
  <c r="E52" i="9"/>
  <c r="B52" i="9" s="1"/>
  <c r="H51" i="9"/>
  <c r="G51" i="9"/>
  <c r="E51" i="9" s="1"/>
  <c r="B51" i="9" s="1"/>
  <c r="F51" i="9"/>
  <c r="H50" i="9"/>
  <c r="G50" i="9"/>
  <c r="E50" i="9" s="1"/>
  <c r="B50" i="9" s="1"/>
  <c r="F50" i="9"/>
  <c r="H49" i="9"/>
  <c r="G49" i="9"/>
  <c r="F49" i="9"/>
  <c r="E49" i="9"/>
  <c r="B49" i="9" s="1"/>
  <c r="H48" i="9"/>
  <c r="G48" i="9"/>
  <c r="F48" i="9"/>
  <c r="E48" i="9"/>
  <c r="B48" i="9" s="1"/>
  <c r="H47" i="9"/>
  <c r="G47" i="9"/>
  <c r="E47" i="9" s="1"/>
  <c r="B47" i="9" s="1"/>
  <c r="F47" i="9"/>
  <c r="H46" i="9"/>
  <c r="G46" i="9"/>
  <c r="E46" i="9" s="1"/>
  <c r="B46" i="9" s="1"/>
  <c r="F46" i="9"/>
  <c r="H45" i="9"/>
  <c r="E45" i="9" s="1"/>
  <c r="B45" i="9" s="1"/>
  <c r="G45" i="9"/>
  <c r="F45" i="9"/>
  <c r="H44" i="9"/>
  <c r="E44" i="9" s="1"/>
  <c r="B44" i="9" s="1"/>
  <c r="G44" i="9"/>
  <c r="F44" i="9"/>
  <c r="H43" i="9"/>
  <c r="G43" i="9"/>
  <c r="F43" i="9"/>
  <c r="H42" i="9"/>
  <c r="G42" i="9"/>
  <c r="E42" i="9" s="1"/>
  <c r="B42" i="9" s="1"/>
  <c r="F42" i="9"/>
  <c r="H41" i="9"/>
  <c r="E41" i="9" s="1"/>
  <c r="B41" i="9" s="1"/>
  <c r="G41" i="9"/>
  <c r="F41" i="9"/>
  <c r="H40" i="9"/>
  <c r="E40" i="9" s="1"/>
  <c r="B40" i="9" s="1"/>
  <c r="G40" i="9"/>
  <c r="F40" i="9"/>
  <c r="H39" i="9"/>
  <c r="G39" i="9"/>
  <c r="E39" i="9" s="1"/>
  <c r="B39" i="9" s="1"/>
  <c r="F39" i="9"/>
  <c r="H38" i="9"/>
  <c r="G38" i="9"/>
  <c r="F38" i="9"/>
  <c r="H37" i="9"/>
  <c r="G37" i="9"/>
  <c r="F37" i="9"/>
  <c r="E37" i="9"/>
  <c r="B37" i="9" s="1"/>
  <c r="H36" i="9"/>
  <c r="G36" i="9"/>
  <c r="F36" i="9"/>
  <c r="E36" i="9"/>
  <c r="B36" i="9" s="1"/>
  <c r="H35" i="9"/>
  <c r="G35" i="9"/>
  <c r="E35" i="9" s="1"/>
  <c r="B35" i="9" s="1"/>
  <c r="F35" i="9"/>
  <c r="H34" i="9"/>
  <c r="G34" i="9"/>
  <c r="E34" i="9" s="1"/>
  <c r="B34" i="9" s="1"/>
  <c r="F34" i="9"/>
  <c r="H33" i="9"/>
  <c r="G33" i="9"/>
  <c r="F33" i="9"/>
  <c r="H32" i="9"/>
  <c r="G32" i="9"/>
  <c r="F32" i="9"/>
  <c r="H31" i="9"/>
  <c r="G31" i="9"/>
  <c r="E31" i="9" s="1"/>
  <c r="B31" i="9" s="1"/>
  <c r="F31" i="9"/>
  <c r="H30" i="9"/>
  <c r="G30" i="9"/>
  <c r="E30" i="9" s="1"/>
  <c r="B30" i="9" s="1"/>
  <c r="F30" i="9"/>
  <c r="H29" i="9"/>
  <c r="E29" i="9" s="1"/>
  <c r="B29" i="9" s="1"/>
  <c r="G29" i="9"/>
  <c r="F29" i="9"/>
  <c r="H28" i="9"/>
  <c r="G28" i="9"/>
  <c r="F28" i="9"/>
  <c r="E28" i="9"/>
  <c r="B28" i="9" s="1"/>
  <c r="H27" i="9"/>
  <c r="G27" i="9"/>
  <c r="F27" i="9"/>
  <c r="H26" i="9"/>
  <c r="G26" i="9"/>
  <c r="E26" i="9" s="1"/>
  <c r="B26" i="9" s="1"/>
  <c r="F26" i="9"/>
  <c r="H25" i="9"/>
  <c r="E25" i="9" s="1"/>
  <c r="B25" i="9" s="1"/>
  <c r="G25" i="9"/>
  <c r="F25" i="9"/>
  <c r="H24" i="9"/>
  <c r="G24" i="9"/>
  <c r="F24" i="9"/>
  <c r="E24" i="9"/>
  <c r="B24" i="9" s="1"/>
  <c r="H23" i="9"/>
  <c r="G23" i="9"/>
  <c r="F23" i="9"/>
  <c r="H22" i="9"/>
  <c r="G22" i="9"/>
  <c r="F22" i="9"/>
  <c r="F21" i="9"/>
  <c r="F4" i="9"/>
  <c r="O3" i="9"/>
  <c r="G275" i="9" s="1"/>
  <c r="I3" i="9"/>
  <c r="G280" i="9" s="1"/>
  <c r="E280" i="9" s="1"/>
  <c r="B280" i="9" s="1"/>
  <c r="H3" i="9"/>
  <c r="G3" i="9"/>
  <c r="D101" i="8"/>
  <c r="C1576" i="1" s="1"/>
  <c r="G1576" i="1" s="1"/>
  <c r="D95" i="8"/>
  <c r="D90" i="8"/>
  <c r="D85" i="8"/>
  <c r="D80" i="8"/>
  <c r="D75" i="8"/>
  <c r="D70" i="8"/>
  <c r="D65" i="8"/>
  <c r="D60" i="8"/>
  <c r="D55" i="8"/>
  <c r="D50" i="8"/>
  <c r="D49" i="8" s="1"/>
  <c r="C1524" i="1" s="1"/>
  <c r="G1524" i="1" s="1"/>
  <c r="D44" i="8"/>
  <c r="D36" i="8"/>
  <c r="D26" i="8"/>
  <c r="D24" i="8" s="1"/>
  <c r="C1499" i="1" s="1"/>
  <c r="H1499" i="1" s="1"/>
  <c r="D18" i="8"/>
  <c r="D8" i="8"/>
  <c r="D6" i="8" s="1"/>
  <c r="C1481" i="1" s="1"/>
  <c r="E44" i="7"/>
  <c r="D44" i="7"/>
  <c r="E39" i="7"/>
  <c r="D39" i="7"/>
  <c r="D38" i="7" s="1"/>
  <c r="E38" i="7"/>
  <c r="E30" i="7"/>
  <c r="D30" i="7"/>
  <c r="D22" i="7" s="1"/>
  <c r="C1453" i="1" s="1"/>
  <c r="H1453" i="1" s="1"/>
  <c r="E23" i="7"/>
  <c r="E22" i="7" s="1"/>
  <c r="I30" i="3" s="1"/>
  <c r="D23" i="7"/>
  <c r="E14" i="7"/>
  <c r="D14" i="7"/>
  <c r="E7" i="7"/>
  <c r="D7" i="7"/>
  <c r="D6" i="7" s="1"/>
  <c r="E6" i="7"/>
  <c r="D5" i="7"/>
  <c r="H29" i="3" s="1"/>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5" i="3"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1236" i="1" s="1"/>
  <c r="G1236" i="1" s="1"/>
  <c r="D259" i="5"/>
  <c r="D258" i="5"/>
  <c r="F258" i="5" s="1"/>
  <c r="F257" i="5"/>
  <c r="F256" i="5"/>
  <c r="F255" i="5"/>
  <c r="F254" i="5"/>
  <c r="F253" i="5"/>
  <c r="F252" i="5"/>
  <c r="F251" i="5"/>
  <c r="E250" i="5"/>
  <c r="F250" i="5" s="1"/>
  <c r="D250" i="5"/>
  <c r="F249" i="5"/>
  <c r="F248" i="5"/>
  <c r="F247" i="5"/>
  <c r="E246" i="5"/>
  <c r="D246" i="5"/>
  <c r="C1223" i="1" s="1"/>
  <c r="F244" i="5"/>
  <c r="F243" i="5"/>
  <c r="E242" i="5"/>
  <c r="D242" i="5"/>
  <c r="F242" i="5" s="1"/>
  <c r="F241" i="5"/>
  <c r="F240" i="5"/>
  <c r="E239" i="5"/>
  <c r="E238" i="5" s="1"/>
  <c r="D239" i="5"/>
  <c r="D238" i="5"/>
  <c r="F236" i="5"/>
  <c r="F235" i="5"/>
  <c r="E234" i="5"/>
  <c r="D1211" i="1" s="1"/>
  <c r="D234" i="5"/>
  <c r="F233" i="5"/>
  <c r="F232" i="5"/>
  <c r="F231" i="5"/>
  <c r="F230" i="5"/>
  <c r="F229" i="5"/>
  <c r="F228" i="5"/>
  <c r="F227" i="5"/>
  <c r="F226" i="5"/>
  <c r="F225" i="5"/>
  <c r="E224" i="5"/>
  <c r="E206" i="5" s="1"/>
  <c r="H310"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7" i="5"/>
  <c r="F196" i="5"/>
  <c r="F195" i="5"/>
  <c r="F194" i="5"/>
  <c r="F193" i="5"/>
  <c r="F192" i="5"/>
  <c r="F191" i="5"/>
  <c r="E191" i="5"/>
  <c r="E190" i="5" s="1"/>
  <c r="H309" i="9" s="1"/>
  <c r="D191" i="5"/>
  <c r="F189" i="5"/>
  <c r="F188" i="5"/>
  <c r="F187" i="5"/>
  <c r="F186" i="5"/>
  <c r="F185" i="5"/>
  <c r="F184" i="5"/>
  <c r="F183" i="5"/>
  <c r="F182" i="5"/>
  <c r="F181" i="5"/>
  <c r="E180" i="5"/>
  <c r="D180" i="5"/>
  <c r="C1157" i="1" s="1"/>
  <c r="F179" i="5"/>
  <c r="F178" i="5"/>
  <c r="E177" i="5"/>
  <c r="H307" i="9" s="1"/>
  <c r="F173" i="5"/>
  <c r="F172" i="5"/>
  <c r="F171" i="5"/>
  <c r="E170" i="5"/>
  <c r="F170" i="5" s="1"/>
  <c r="D170" i="5"/>
  <c r="F169" i="5"/>
  <c r="F168" i="5"/>
  <c r="F167" i="5"/>
  <c r="F166" i="5"/>
  <c r="F165" i="5"/>
  <c r="E164" i="5"/>
  <c r="F164" i="5" s="1"/>
  <c r="D164" i="5"/>
  <c r="F163" i="5"/>
  <c r="F162" i="5"/>
  <c r="F161" i="5"/>
  <c r="F160" i="5"/>
  <c r="F159" i="5"/>
  <c r="F158" i="5"/>
  <c r="F157" i="5"/>
  <c r="F156" i="5"/>
  <c r="F155" i="5"/>
  <c r="F154" i="5"/>
  <c r="F153" i="5"/>
  <c r="F152" i="5"/>
  <c r="F151" i="5"/>
  <c r="F150" i="5"/>
  <c r="F149" i="5"/>
  <c r="E149" i="5"/>
  <c r="H290" i="9" s="1"/>
  <c r="D149" i="5"/>
  <c r="G290" i="9" s="1"/>
  <c r="F148" i="5"/>
  <c r="F147" i="5"/>
  <c r="E146" i="5"/>
  <c r="D1124" i="1" s="1"/>
  <c r="H1124" i="1" s="1"/>
  <c r="D146" i="5"/>
  <c r="F146" i="5" s="1"/>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D87" i="5"/>
  <c r="F87" i="5" s="1"/>
  <c r="F86" i="5"/>
  <c r="F85" i="5"/>
  <c r="F84" i="5"/>
  <c r="F83" i="5"/>
  <c r="F82" i="5"/>
  <c r="F81" i="5"/>
  <c r="F80" i="5"/>
  <c r="F79" i="5"/>
  <c r="E79" i="5"/>
  <c r="D79" i="5"/>
  <c r="E78" i="5"/>
  <c r="D78" i="5"/>
  <c r="F77" i="5"/>
  <c r="F76" i="5"/>
  <c r="F75" i="5"/>
  <c r="F74" i="5"/>
  <c r="F73" i="5"/>
  <c r="F71" i="5"/>
  <c r="D70" i="5"/>
  <c r="C1048" i="1" s="1"/>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D1023" i="1" s="1"/>
  <c r="H1023" i="1" s="1"/>
  <c r="D45" i="5"/>
  <c r="F44" i="5"/>
  <c r="F43" i="5"/>
  <c r="F42" i="5"/>
  <c r="F41" i="5"/>
  <c r="E41" i="5"/>
  <c r="D41" i="5"/>
  <c r="F40" i="5"/>
  <c r="F39" i="5"/>
  <c r="F38" i="5"/>
  <c r="F37" i="5"/>
  <c r="F36" i="5"/>
  <c r="E35" i="5"/>
  <c r="D1013" i="1" s="1"/>
  <c r="G1013" i="1" s="1"/>
  <c r="D35" i="5"/>
  <c r="F34" i="5"/>
  <c r="F33" i="5"/>
  <c r="F32" i="5"/>
  <c r="F31" i="5"/>
  <c r="F30" i="5"/>
  <c r="E29" i="5"/>
  <c r="D1007" i="1" s="1"/>
  <c r="D29" i="5"/>
  <c r="F28" i="5"/>
  <c r="F27" i="5"/>
  <c r="F26" i="5"/>
  <c r="F25" i="5"/>
  <c r="F24" i="5"/>
  <c r="F23" i="5"/>
  <c r="F22" i="5"/>
  <c r="F21" i="5"/>
  <c r="F20" i="5"/>
  <c r="E19" i="5"/>
  <c r="D19" i="5"/>
  <c r="F19" i="5" s="1"/>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C645" i="1" s="1"/>
  <c r="F651" i="4"/>
  <c r="F650" i="4"/>
  <c r="F649" i="4"/>
  <c r="F647" i="4"/>
  <c r="F638" i="4"/>
  <c r="F637" i="4"/>
  <c r="F634" i="4"/>
  <c r="F633" i="4"/>
  <c r="F632" i="4"/>
  <c r="E632" i="4"/>
  <c r="E625" i="4" s="1"/>
  <c r="D632" i="4"/>
  <c r="F631" i="4"/>
  <c r="F630" i="4"/>
  <c r="F629" i="4"/>
  <c r="E629" i="4"/>
  <c r="D629" i="4"/>
  <c r="F628" i="4"/>
  <c r="F627" i="4"/>
  <c r="E626" i="4"/>
  <c r="D626" i="4"/>
  <c r="F624" i="4"/>
  <c r="F623" i="4"/>
  <c r="F622" i="4"/>
  <c r="F621" i="4"/>
  <c r="F620" i="4"/>
  <c r="F619" i="4"/>
  <c r="F618" i="4"/>
  <c r="E617" i="4"/>
  <c r="D617" i="4"/>
  <c r="F617" i="4" s="1"/>
  <c r="F616" i="4"/>
  <c r="F615" i="4"/>
  <c r="F614" i="4"/>
  <c r="F613" i="4"/>
  <c r="E612" i="4"/>
  <c r="D612" i="4"/>
  <c r="C606" i="1" s="1"/>
  <c r="F611" i="4"/>
  <c r="F610" i="4"/>
  <c r="F609" i="4"/>
  <c r="F608" i="4"/>
  <c r="F607" i="4"/>
  <c r="F606" i="4"/>
  <c r="E605" i="4"/>
  <c r="D605" i="4"/>
  <c r="F605" i="4" s="1"/>
  <c r="F604" i="4"/>
  <c r="E603" i="4"/>
  <c r="H143" i="9" s="1"/>
  <c r="D603" i="4"/>
  <c r="G143" i="9" s="1"/>
  <c r="F602" i="4"/>
  <c r="F601" i="4"/>
  <c r="F600" i="4"/>
  <c r="F599" i="4"/>
  <c r="E599" i="4"/>
  <c r="D599" i="4"/>
  <c r="F598" i="4"/>
  <c r="F597" i="4"/>
  <c r="F596" i="4"/>
  <c r="F595" i="4"/>
  <c r="F594" i="4"/>
  <c r="E594" i="4"/>
  <c r="D594" i="4"/>
  <c r="F592" i="4"/>
  <c r="F591" i="4"/>
  <c r="F590" i="4"/>
  <c r="E590" i="4"/>
  <c r="D590" i="4"/>
  <c r="F589" i="4"/>
  <c r="F588" i="4"/>
  <c r="F587" i="4"/>
  <c r="E587" i="4"/>
  <c r="D587" i="4"/>
  <c r="F586" i="4"/>
  <c r="F585" i="4"/>
  <c r="E585" i="4"/>
  <c r="D585" i="4"/>
  <c r="F584" i="4"/>
  <c r="F583" i="4"/>
  <c r="F582" i="4"/>
  <c r="E581" i="4"/>
  <c r="E580" i="4" s="1"/>
  <c r="D581" i="4"/>
  <c r="F581" i="4" s="1"/>
  <c r="D580" i="4"/>
  <c r="F580" i="4" s="1"/>
  <c r="F579" i="4"/>
  <c r="F578" i="4"/>
  <c r="E577" i="4"/>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E529" i="4"/>
  <c r="D529" i="4"/>
  <c r="F529" i="4" s="1"/>
  <c r="F527" i="4"/>
  <c r="F526" i="4"/>
  <c r="E525" i="4"/>
  <c r="D525" i="4"/>
  <c r="F525" i="4" s="1"/>
  <c r="F524" i="4"/>
  <c r="F523" i="4"/>
  <c r="F522" i="4"/>
  <c r="E522" i="4"/>
  <c r="E515" i="4" s="1"/>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E484" i="4" s="1"/>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D473" i="4"/>
  <c r="E472" i="4"/>
  <c r="F471" i="4"/>
  <c r="F470" i="4"/>
  <c r="F469" i="4"/>
  <c r="E469" i="4"/>
  <c r="D469" i="4"/>
  <c r="F468" i="4"/>
  <c r="F467" i="4"/>
  <c r="E466" i="4"/>
  <c r="D466" i="4"/>
  <c r="F465" i="4"/>
  <c r="F464" i="4"/>
  <c r="E463" i="4"/>
  <c r="D463" i="4"/>
  <c r="F463" i="4" s="1"/>
  <c r="F462" i="4"/>
  <c r="F461" i="4"/>
  <c r="F460" i="4"/>
  <c r="E460" i="4"/>
  <c r="D460" i="4"/>
  <c r="E459"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3" i="1" s="1"/>
  <c r="H413" i="1" s="1"/>
  <c r="D418" i="4"/>
  <c r="E417" i="4"/>
  <c r="D412" i="1" s="1"/>
  <c r="D417" i="4"/>
  <c r="F417" i="4" s="1"/>
  <c r="E416" i="4"/>
  <c r="D416" i="4"/>
  <c r="F411" i="4"/>
  <c r="F410" i="4"/>
  <c r="F409" i="4"/>
  <c r="F406" i="4"/>
  <c r="F405" i="4"/>
  <c r="F404" i="4"/>
  <c r="F403" i="4"/>
  <c r="F402" i="4"/>
  <c r="E402" i="4"/>
  <c r="D402" i="4"/>
  <c r="F401" i="4"/>
  <c r="F400" i="4"/>
  <c r="E400" i="4"/>
  <c r="D400" i="4"/>
  <c r="F399" i="4"/>
  <c r="F398" i="4"/>
  <c r="E397" i="4"/>
  <c r="D397" i="4"/>
  <c r="E396" i="4"/>
  <c r="F395" i="4"/>
  <c r="F394" i="4"/>
  <c r="F393" i="4"/>
  <c r="F392" i="4"/>
  <c r="F391" i="4"/>
  <c r="E391" i="4"/>
  <c r="D391" i="4"/>
  <c r="F390" i="4"/>
  <c r="F389" i="4"/>
  <c r="F388" i="4"/>
  <c r="E388" i="4"/>
  <c r="D388" i="4"/>
  <c r="F387" i="4"/>
  <c r="F386" i="4"/>
  <c r="F385" i="4"/>
  <c r="F384" i="4"/>
  <c r="E383" i="4"/>
  <c r="F383" i="4" s="1"/>
  <c r="D383" i="4"/>
  <c r="F382" i="4"/>
  <c r="F381" i="4"/>
  <c r="F380" i="4"/>
  <c r="F379" i="4"/>
  <c r="E378" i="4"/>
  <c r="D378" i="4"/>
  <c r="F378" i="4" s="1"/>
  <c r="F377" i="4"/>
  <c r="F376" i="4"/>
  <c r="F375" i="4"/>
  <c r="F374" i="4"/>
  <c r="F373" i="4"/>
  <c r="F372" i="4"/>
  <c r="F371" i="4"/>
  <c r="F370" i="4"/>
  <c r="E369" i="4"/>
  <c r="D364" i="1" s="1"/>
  <c r="H364" i="1" s="1"/>
  <c r="D369" i="4"/>
  <c r="F368" i="4"/>
  <c r="F367" i="4"/>
  <c r="F366" i="4"/>
  <c r="F365" i="4"/>
  <c r="F364" i="4"/>
  <c r="E364" i="4"/>
  <c r="D364" i="4"/>
  <c r="F362" i="4"/>
  <c r="F361" i="4"/>
  <c r="F360" i="4"/>
  <c r="F359" i="4"/>
  <c r="F358" i="4"/>
  <c r="F357" i="4"/>
  <c r="F356" i="4"/>
  <c r="E356" i="4"/>
  <c r="D356" i="4"/>
  <c r="F355" i="4"/>
  <c r="F354" i="4"/>
  <c r="F353" i="4"/>
  <c r="E352" i="4"/>
  <c r="E351" i="4" s="1"/>
  <c r="D352" i="4"/>
  <c r="F352" i="4" s="1"/>
  <c r="D351"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D331" i="4"/>
  <c r="F330" i="4"/>
  <c r="F329" i="4"/>
  <c r="F328" i="4"/>
  <c r="F327" i="4"/>
  <c r="E326" i="4"/>
  <c r="E311" i="4" s="1"/>
  <c r="D306" i="1" s="1"/>
  <c r="D326" i="4"/>
  <c r="F326" i="4" s="1"/>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7" i="4"/>
  <c r="F266" i="4"/>
  <c r="F265" i="4"/>
  <c r="F264" i="4"/>
  <c r="E264" i="4"/>
  <c r="D264" i="4"/>
  <c r="F262" i="4"/>
  <c r="F261" i="4"/>
  <c r="F260" i="4"/>
  <c r="E259" i="4"/>
  <c r="D255" i="1" s="1"/>
  <c r="D259" i="4"/>
  <c r="F258" i="4"/>
  <c r="F257" i="4"/>
  <c r="F256" i="4"/>
  <c r="F255" i="4"/>
  <c r="F254" i="4"/>
  <c r="F253" i="4"/>
  <c r="E253" i="4"/>
  <c r="D253"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D224" i="4" s="1"/>
  <c r="F230" i="4"/>
  <c r="F229" i="4"/>
  <c r="F228" i="4"/>
  <c r="E228" i="4"/>
  <c r="D228" i="4"/>
  <c r="F227" i="4"/>
  <c r="F226" i="4"/>
  <c r="F225" i="4"/>
  <c r="E225" i="4"/>
  <c r="D225" i="4"/>
  <c r="F223" i="4"/>
  <c r="F222" i="4"/>
  <c r="F221" i="4"/>
  <c r="F220" i="4"/>
  <c r="E219" i="4"/>
  <c r="E215" i="4" s="1"/>
  <c r="D219" i="4"/>
  <c r="F219" i="4" s="1"/>
  <c r="F218" i="4"/>
  <c r="F217" i="4"/>
  <c r="F216" i="4"/>
  <c r="E216" i="4"/>
  <c r="D216" i="4"/>
  <c r="D215" i="4"/>
  <c r="F215" i="4" s="1"/>
  <c r="F214" i="4"/>
  <c r="F213" i="4"/>
  <c r="F212" i="4"/>
  <c r="F211" i="4"/>
  <c r="E210" i="4"/>
  <c r="D206" i="1" s="1"/>
  <c r="D210" i="4"/>
  <c r="F210" i="4" s="1"/>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4" i="1" s="1"/>
  <c r="H184" i="1"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0" i="1" s="1"/>
  <c r="D164" i="4"/>
  <c r="F162" i="4"/>
  <c r="F161" i="4"/>
  <c r="F160" i="4"/>
  <c r="E159" i="4"/>
  <c r="D155" i="1" s="1"/>
  <c r="D159" i="4"/>
  <c r="F158" i="4"/>
  <c r="F157" i="4"/>
  <c r="F156" i="4"/>
  <c r="F155" i="4"/>
  <c r="F154" i="4"/>
  <c r="E153" i="4"/>
  <c r="D153" i="4"/>
  <c r="D152" i="4"/>
  <c r="F150" i="4"/>
  <c r="F149" i="4"/>
  <c r="F148" i="4"/>
  <c r="F147" i="4"/>
  <c r="F146" i="4"/>
  <c r="F145" i="4"/>
  <c r="F144" i="4"/>
  <c r="F143" i="4"/>
  <c r="F142" i="4"/>
  <c r="F141" i="4"/>
  <c r="E140" i="4"/>
  <c r="D140" i="4"/>
  <c r="E139" i="4"/>
  <c r="F138" i="4"/>
  <c r="F137" i="4"/>
  <c r="F136" i="4"/>
  <c r="F135" i="4"/>
  <c r="F134" i="4"/>
  <c r="E134" i="4"/>
  <c r="D134" i="4"/>
  <c r="E133" i="4"/>
  <c r="D129" i="1" s="1"/>
  <c r="H129" i="1" s="1"/>
  <c r="D133" i="4"/>
  <c r="F133" i="4" s="1"/>
  <c r="F132" i="4"/>
  <c r="F131" i="4"/>
  <c r="F130" i="4"/>
  <c r="F129" i="4"/>
  <c r="E128" i="4"/>
  <c r="D124" i="1" s="1"/>
  <c r="D128" i="4"/>
  <c r="F127" i="4"/>
  <c r="F126" i="4"/>
  <c r="E125" i="4"/>
  <c r="D125" i="4"/>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E82" i="4" s="1"/>
  <c r="D78" i="1" s="1"/>
  <c r="D91" i="4"/>
  <c r="D82" i="4" s="1"/>
  <c r="F90" i="4"/>
  <c r="F89" i="4"/>
  <c r="F88" i="4"/>
  <c r="F87" i="4"/>
  <c r="F86" i="4"/>
  <c r="F85" i="4"/>
  <c r="F84" i="4"/>
  <c r="E83" i="4"/>
  <c r="F83" i="4" s="1"/>
  <c r="D83" i="4"/>
  <c r="F81" i="4"/>
  <c r="F80" i="4"/>
  <c r="F79" i="4"/>
  <c r="F78" i="4"/>
  <c r="E77" i="4"/>
  <c r="D73" i="1" s="1"/>
  <c r="D77" i="4"/>
  <c r="F76" i="4"/>
  <c r="F75" i="4"/>
  <c r="F74" i="4"/>
  <c r="E74" i="4"/>
  <c r="D74" i="4"/>
  <c r="F73" i="4"/>
  <c r="F72" i="4"/>
  <c r="F71" i="4"/>
  <c r="E71" i="4"/>
  <c r="D71" i="4"/>
  <c r="F70" i="4"/>
  <c r="F69" i="4"/>
  <c r="E68" i="4"/>
  <c r="D68" i="4"/>
  <c r="F67" i="4"/>
  <c r="F66" i="4"/>
  <c r="E65" i="4"/>
  <c r="D65" i="4"/>
  <c r="F65" i="4" s="1"/>
  <c r="F64" i="4"/>
  <c r="F63" i="4"/>
  <c r="F62" i="4"/>
  <c r="E62" i="4"/>
  <c r="D62" i="4"/>
  <c r="F61" i="4"/>
  <c r="F60" i="4"/>
  <c r="F59" i="4"/>
  <c r="E59" i="4"/>
  <c r="D59" i="4"/>
  <c r="F58" i="4"/>
  <c r="F57" i="4"/>
  <c r="F56" i="4"/>
  <c r="F55" i="4"/>
  <c r="E54" i="4"/>
  <c r="F54" i="4" s="1"/>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5" i="1" s="1"/>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G30" i="3"/>
  <c r="B30"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H1580" i="1"/>
  <c r="C1580" i="1"/>
  <c r="G1580" i="1" s="1"/>
  <c r="C1579" i="1"/>
  <c r="G1579" i="1" s="1"/>
  <c r="C1578" i="1"/>
  <c r="H1578" i="1" s="1"/>
  <c r="C1577" i="1"/>
  <c r="H1577" i="1" s="1"/>
  <c r="H1575" i="1"/>
  <c r="G1575" i="1"/>
  <c r="C1575" i="1"/>
  <c r="G1574" i="1"/>
  <c r="C1574" i="1"/>
  <c r="H1574" i="1" s="1"/>
  <c r="G1573" i="1"/>
  <c r="C1573" i="1"/>
  <c r="H1573" i="1" s="1"/>
  <c r="H1572" i="1"/>
  <c r="C1572" i="1"/>
  <c r="G1572" i="1" s="1"/>
  <c r="H1571" i="1"/>
  <c r="G1571" i="1"/>
  <c r="C1571" i="1"/>
  <c r="G1570" i="1"/>
  <c r="C1570" i="1"/>
  <c r="H1570" i="1" s="1"/>
  <c r="G1569" i="1"/>
  <c r="C1569" i="1"/>
  <c r="H1569" i="1" s="1"/>
  <c r="H1568" i="1"/>
  <c r="C1568" i="1"/>
  <c r="G1568" i="1" s="1"/>
  <c r="H1567" i="1"/>
  <c r="G1567" i="1"/>
  <c r="C1567" i="1"/>
  <c r="G1566" i="1"/>
  <c r="C1566" i="1"/>
  <c r="H1566" i="1" s="1"/>
  <c r="G1565" i="1"/>
  <c r="C1565" i="1"/>
  <c r="H1565" i="1" s="1"/>
  <c r="H1564" i="1"/>
  <c r="C1564" i="1"/>
  <c r="G1564" i="1" s="1"/>
  <c r="H1563" i="1"/>
  <c r="G1563" i="1"/>
  <c r="C1563" i="1"/>
  <c r="G1562" i="1"/>
  <c r="C1562" i="1"/>
  <c r="H1562" i="1" s="1"/>
  <c r="G1561" i="1"/>
  <c r="C1561" i="1"/>
  <c r="H1561" i="1" s="1"/>
  <c r="C1560" i="1"/>
  <c r="G1560" i="1" s="1"/>
  <c r="H1559" i="1"/>
  <c r="G1559" i="1"/>
  <c r="C1559" i="1"/>
  <c r="G1558" i="1"/>
  <c r="C1558" i="1"/>
  <c r="H1558" i="1" s="1"/>
  <c r="G1557" i="1"/>
  <c r="C1557" i="1"/>
  <c r="H1557" i="1" s="1"/>
  <c r="H1556" i="1"/>
  <c r="C1556" i="1"/>
  <c r="G1556" i="1" s="1"/>
  <c r="H1555" i="1"/>
  <c r="G1555" i="1"/>
  <c r="C1555" i="1"/>
  <c r="G1554" i="1"/>
  <c r="C1554" i="1"/>
  <c r="H1554" i="1" s="1"/>
  <c r="G1553" i="1"/>
  <c r="C1553" i="1"/>
  <c r="H1553" i="1" s="1"/>
  <c r="H1552" i="1"/>
  <c r="C1552" i="1"/>
  <c r="G1552" i="1" s="1"/>
  <c r="H1551" i="1"/>
  <c r="G1551" i="1"/>
  <c r="C1551" i="1"/>
  <c r="G1550" i="1"/>
  <c r="C1550" i="1"/>
  <c r="H1550" i="1" s="1"/>
  <c r="G1549" i="1"/>
  <c r="C1549" i="1"/>
  <c r="H1549" i="1" s="1"/>
  <c r="H1548" i="1"/>
  <c r="C1548" i="1"/>
  <c r="G1548" i="1" s="1"/>
  <c r="H1547" i="1"/>
  <c r="G1547" i="1"/>
  <c r="C1547" i="1"/>
  <c r="G1546" i="1"/>
  <c r="C1546" i="1"/>
  <c r="H1546" i="1" s="1"/>
  <c r="G1545" i="1"/>
  <c r="C1545" i="1"/>
  <c r="H1545" i="1" s="1"/>
  <c r="H1544" i="1"/>
  <c r="C1544" i="1"/>
  <c r="G1544" i="1" s="1"/>
  <c r="H1543" i="1"/>
  <c r="G1543" i="1"/>
  <c r="C1543" i="1"/>
  <c r="G1542" i="1"/>
  <c r="C1542" i="1"/>
  <c r="H1542" i="1" s="1"/>
  <c r="G1541" i="1"/>
  <c r="C1541" i="1"/>
  <c r="H1541" i="1" s="1"/>
  <c r="H1540" i="1"/>
  <c r="C1540" i="1"/>
  <c r="G1540" i="1" s="1"/>
  <c r="H1539" i="1"/>
  <c r="G1539" i="1"/>
  <c r="C1539" i="1"/>
  <c r="G1538" i="1"/>
  <c r="C1538" i="1"/>
  <c r="H1538" i="1" s="1"/>
  <c r="G1537" i="1"/>
  <c r="C1537" i="1"/>
  <c r="H1537" i="1" s="1"/>
  <c r="H1536" i="1"/>
  <c r="C1536" i="1"/>
  <c r="G1536" i="1" s="1"/>
  <c r="H1535" i="1"/>
  <c r="G1535" i="1"/>
  <c r="C1535" i="1"/>
  <c r="G1534" i="1"/>
  <c r="C1534" i="1"/>
  <c r="H1534" i="1" s="1"/>
  <c r="G1533" i="1"/>
  <c r="C1533" i="1"/>
  <c r="H1533" i="1" s="1"/>
  <c r="H1532" i="1"/>
  <c r="C1532" i="1"/>
  <c r="G1532" i="1" s="1"/>
  <c r="H1531" i="1"/>
  <c r="G1531" i="1"/>
  <c r="C1531" i="1"/>
  <c r="C1530" i="1"/>
  <c r="H1530" i="1" s="1"/>
  <c r="G1529" i="1"/>
  <c r="C1529" i="1"/>
  <c r="H1529" i="1" s="1"/>
  <c r="H1528" i="1"/>
  <c r="C1528" i="1"/>
  <c r="G1528" i="1" s="1"/>
  <c r="H1527" i="1"/>
  <c r="G1527" i="1"/>
  <c r="C1527" i="1"/>
  <c r="G1526" i="1"/>
  <c r="C1526" i="1"/>
  <c r="H1526" i="1" s="1"/>
  <c r="G1525" i="1"/>
  <c r="C1525" i="1"/>
  <c r="H1525" i="1" s="1"/>
  <c r="H1523" i="1"/>
  <c r="G1523" i="1"/>
  <c r="C1523" i="1"/>
  <c r="G1522" i="1"/>
  <c r="C1522" i="1"/>
  <c r="H1522" i="1" s="1"/>
  <c r="G1521" i="1"/>
  <c r="C1521" i="1"/>
  <c r="H1521" i="1" s="1"/>
  <c r="H1520" i="1"/>
  <c r="C1520" i="1"/>
  <c r="G1520" i="1" s="1"/>
  <c r="H1519" i="1"/>
  <c r="G1519" i="1"/>
  <c r="C1519" i="1"/>
  <c r="H1516" i="1"/>
  <c r="C1516" i="1"/>
  <c r="G1516" i="1" s="1"/>
  <c r="H1515" i="1"/>
  <c r="G1515" i="1"/>
  <c r="C1515" i="1"/>
  <c r="G1514" i="1"/>
  <c r="C1514" i="1"/>
  <c r="H1514" i="1" s="1"/>
  <c r="G1513" i="1"/>
  <c r="C1513" i="1"/>
  <c r="H1513" i="1" s="1"/>
  <c r="H1512" i="1"/>
  <c r="C1512" i="1"/>
  <c r="G1512" i="1" s="1"/>
  <c r="H1511" i="1"/>
  <c r="G1511" i="1"/>
  <c r="C1511" i="1"/>
  <c r="C1510" i="1"/>
  <c r="H1510" i="1" s="1"/>
  <c r="C1509" i="1"/>
  <c r="H1509" i="1" s="1"/>
  <c r="C1508" i="1"/>
  <c r="G1508" i="1" s="1"/>
  <c r="C1507" i="1"/>
  <c r="H1507" i="1" s="1"/>
  <c r="G1506" i="1"/>
  <c r="C1506" i="1"/>
  <c r="H1506" i="1" s="1"/>
  <c r="G1505" i="1"/>
  <c r="C1505" i="1"/>
  <c r="H1505" i="1" s="1"/>
  <c r="C1504" i="1"/>
  <c r="G1504" i="1" s="1"/>
  <c r="C1503" i="1"/>
  <c r="G1503" i="1" s="1"/>
  <c r="C1502" i="1"/>
  <c r="H1502" i="1" s="1"/>
  <c r="C1501" i="1"/>
  <c r="H1501" i="1" s="1"/>
  <c r="C1500" i="1"/>
  <c r="G1500" i="1" s="1"/>
  <c r="H1498" i="1"/>
  <c r="C1498" i="1"/>
  <c r="G1498" i="1" s="1"/>
  <c r="C1497" i="1"/>
  <c r="C1496" i="1"/>
  <c r="G1496" i="1" s="1"/>
  <c r="H1495" i="1"/>
  <c r="G1495" i="1"/>
  <c r="C1495" i="1"/>
  <c r="C1494" i="1"/>
  <c r="C1493" i="1"/>
  <c r="H1493" i="1" s="1"/>
  <c r="C1492" i="1"/>
  <c r="C1491" i="1"/>
  <c r="G1491" i="1" s="1"/>
  <c r="C1490" i="1"/>
  <c r="G1490" i="1" s="1"/>
  <c r="C1489" i="1"/>
  <c r="C1488" i="1"/>
  <c r="G1488" i="1" s="1"/>
  <c r="C1487" i="1"/>
  <c r="H1487" i="1" s="1"/>
  <c r="C1486" i="1"/>
  <c r="C1485" i="1"/>
  <c r="H1485" i="1" s="1"/>
  <c r="C1484" i="1"/>
  <c r="C1482" i="1"/>
  <c r="G1482" i="1" s="1"/>
  <c r="C1480" i="1"/>
  <c r="G1480" i="1" s="1"/>
  <c r="D1479" i="1"/>
  <c r="G1479" i="1" s="1"/>
  <c r="C1479" i="1"/>
  <c r="D1478" i="1"/>
  <c r="C1478" i="1"/>
  <c r="D1477" i="1"/>
  <c r="C1477" i="1"/>
  <c r="G1476" i="1"/>
  <c r="D1476" i="1"/>
  <c r="C1476" i="1"/>
  <c r="J1476" i="1" s="1"/>
  <c r="G1475" i="1"/>
  <c r="D1475" i="1"/>
  <c r="C1475" i="1"/>
  <c r="H1475" i="1" s="1"/>
  <c r="D1474" i="1"/>
  <c r="C1474" i="1"/>
  <c r="D1473" i="1"/>
  <c r="C1473" i="1"/>
  <c r="D1472" i="1"/>
  <c r="C1472" i="1"/>
  <c r="G1471" i="1"/>
  <c r="D1471" i="1"/>
  <c r="C1471" i="1"/>
  <c r="J1471" i="1" s="1"/>
  <c r="G1470" i="1"/>
  <c r="D1470" i="1"/>
  <c r="C1470" i="1"/>
  <c r="H1470" i="1" s="1"/>
  <c r="G1469" i="1"/>
  <c r="D1469" i="1"/>
  <c r="C1469" i="1"/>
  <c r="H1469" i="1" s="1"/>
  <c r="D1468" i="1"/>
  <c r="C1468" i="1"/>
  <c r="D1467" i="1"/>
  <c r="C1467" i="1"/>
  <c r="D1466" i="1"/>
  <c r="C1466" i="1"/>
  <c r="G1465" i="1"/>
  <c r="D1465" i="1"/>
  <c r="C1465" i="1"/>
  <c r="J1465" i="1" s="1"/>
  <c r="D1464" i="1"/>
  <c r="G1464" i="1" s="1"/>
  <c r="C1464" i="1"/>
  <c r="D1463" i="1"/>
  <c r="C1463" i="1"/>
  <c r="D1462" i="1"/>
  <c r="C1462" i="1"/>
  <c r="D1461" i="1"/>
  <c r="C1461" i="1"/>
  <c r="G1460" i="1"/>
  <c r="D1460" i="1"/>
  <c r="C1460" i="1"/>
  <c r="J1460" i="1" s="1"/>
  <c r="D1459" i="1"/>
  <c r="C1459" i="1"/>
  <c r="G1458" i="1"/>
  <c r="D1458" i="1"/>
  <c r="C1458" i="1"/>
  <c r="J1458" i="1" s="1"/>
  <c r="D1457" i="1"/>
  <c r="C1457" i="1"/>
  <c r="D1456" i="1"/>
  <c r="C1456" i="1"/>
  <c r="D1455" i="1"/>
  <c r="C1455" i="1"/>
  <c r="D1454" i="1"/>
  <c r="C1454" i="1"/>
  <c r="D1453" i="1"/>
  <c r="G1452" i="1"/>
  <c r="D1452" i="1"/>
  <c r="C1452" i="1"/>
  <c r="G1451" i="1"/>
  <c r="D1451" i="1"/>
  <c r="C1451" i="1"/>
  <c r="G1450" i="1"/>
  <c r="D1450" i="1"/>
  <c r="C1450" i="1"/>
  <c r="G1449" i="1"/>
  <c r="D1449" i="1"/>
  <c r="C1449" i="1"/>
  <c r="G1448" i="1"/>
  <c r="D1448" i="1"/>
  <c r="C1448" i="1"/>
  <c r="G1447" i="1"/>
  <c r="D1447" i="1"/>
  <c r="C1447" i="1"/>
  <c r="G1446" i="1"/>
  <c r="D1446" i="1"/>
  <c r="C1446" i="1"/>
  <c r="D1445" i="1"/>
  <c r="G1445" i="1" s="1"/>
  <c r="C1445" i="1"/>
  <c r="D1444" i="1"/>
  <c r="J1444" i="1" s="1"/>
  <c r="C1444" i="1"/>
  <c r="D1443" i="1"/>
  <c r="J1443" i="1" s="1"/>
  <c r="C1443" i="1"/>
  <c r="D1442" i="1"/>
  <c r="J1442" i="1" s="1"/>
  <c r="C1442" i="1"/>
  <c r="D1441" i="1"/>
  <c r="J1441" i="1" s="1"/>
  <c r="C1441" i="1"/>
  <c r="D1440" i="1"/>
  <c r="J1440" i="1" s="1"/>
  <c r="C1440" i="1"/>
  <c r="D1439" i="1"/>
  <c r="J1439" i="1" s="1"/>
  <c r="C1439" i="1"/>
  <c r="H1438" i="1"/>
  <c r="D1438" i="1"/>
  <c r="C1438" i="1"/>
  <c r="G1438" i="1" s="1"/>
  <c r="H1437" i="1"/>
  <c r="D1437" i="1"/>
  <c r="C1437" i="1"/>
  <c r="C1436" i="1"/>
  <c r="H1434" i="1"/>
  <c r="D1434" i="1"/>
  <c r="G1434" i="1" s="1"/>
  <c r="C1434" i="1"/>
  <c r="H1433" i="1"/>
  <c r="D1433" i="1"/>
  <c r="G1433" i="1" s="1"/>
  <c r="C1433" i="1"/>
  <c r="D1432" i="1"/>
  <c r="G1432" i="1" s="1"/>
  <c r="C1432" i="1"/>
  <c r="H1431" i="1"/>
  <c r="D1431" i="1"/>
  <c r="G1431" i="1" s="1"/>
  <c r="C1431" i="1"/>
  <c r="H1430" i="1"/>
  <c r="D1430" i="1"/>
  <c r="G1430" i="1" s="1"/>
  <c r="C1430" i="1"/>
  <c r="H1429" i="1"/>
  <c r="D1429" i="1"/>
  <c r="G1429" i="1" s="1"/>
  <c r="C1429" i="1"/>
  <c r="D1428" i="1"/>
  <c r="G1428" i="1" s="1"/>
  <c r="C1428" i="1"/>
  <c r="H1427" i="1"/>
  <c r="D1427" i="1"/>
  <c r="G1427" i="1" s="1"/>
  <c r="C1427" i="1"/>
  <c r="H1426" i="1"/>
  <c r="D1426" i="1"/>
  <c r="G1426" i="1" s="1"/>
  <c r="C1426" i="1"/>
  <c r="H1425" i="1"/>
  <c r="D1425" i="1"/>
  <c r="G1425" i="1" s="1"/>
  <c r="C1425" i="1"/>
  <c r="D1424" i="1"/>
  <c r="G1424" i="1" s="1"/>
  <c r="C1424" i="1"/>
  <c r="D1423" i="1"/>
  <c r="H1422" i="1"/>
  <c r="D1422" i="1"/>
  <c r="G1422" i="1" s="1"/>
  <c r="C1422" i="1"/>
  <c r="D1421" i="1"/>
  <c r="G1421" i="1" s="1"/>
  <c r="C1421" i="1"/>
  <c r="H1420" i="1"/>
  <c r="D1420" i="1"/>
  <c r="G1420" i="1" s="1"/>
  <c r="C1420" i="1"/>
  <c r="H1419" i="1"/>
  <c r="D1419" i="1"/>
  <c r="G1419" i="1" s="1"/>
  <c r="C1419" i="1"/>
  <c r="D1418" i="1"/>
  <c r="H1418" i="1" s="1"/>
  <c r="C1418" i="1"/>
  <c r="D1417" i="1"/>
  <c r="G1417" i="1" s="1"/>
  <c r="C1417" i="1"/>
  <c r="D1416" i="1"/>
  <c r="C1416" i="1"/>
  <c r="H1415" i="1"/>
  <c r="D1415" i="1"/>
  <c r="G1415" i="1" s="1"/>
  <c r="C1415" i="1"/>
  <c r="H1414" i="1"/>
  <c r="D1414" i="1"/>
  <c r="G1414" i="1" s="1"/>
  <c r="C1414" i="1"/>
  <c r="D1413" i="1"/>
  <c r="G1413" i="1" s="1"/>
  <c r="C1413" i="1"/>
  <c r="H1412" i="1"/>
  <c r="D1412" i="1"/>
  <c r="G1412" i="1" s="1"/>
  <c r="C1412" i="1"/>
  <c r="H1411" i="1"/>
  <c r="D1411" i="1"/>
  <c r="G1411" i="1" s="1"/>
  <c r="C1411" i="1"/>
  <c r="H1410" i="1"/>
  <c r="D1410" i="1"/>
  <c r="G1410" i="1" s="1"/>
  <c r="C1410" i="1"/>
  <c r="D1409" i="1"/>
  <c r="G1409" i="1" s="1"/>
  <c r="C1409" i="1"/>
  <c r="H1407" i="1"/>
  <c r="D1407" i="1"/>
  <c r="G1407" i="1" s="1"/>
  <c r="C1407" i="1"/>
  <c r="D1406" i="1"/>
  <c r="G1406" i="1" s="1"/>
  <c r="C1406" i="1"/>
  <c r="H1405" i="1"/>
  <c r="D1405" i="1"/>
  <c r="G1405" i="1" s="1"/>
  <c r="C1405" i="1"/>
  <c r="H1404" i="1"/>
  <c r="D1404" i="1"/>
  <c r="G1404" i="1" s="1"/>
  <c r="C1404" i="1"/>
  <c r="H1403" i="1"/>
  <c r="D1403" i="1"/>
  <c r="G1403" i="1" s="1"/>
  <c r="C1403" i="1"/>
  <c r="D1402" i="1"/>
  <c r="G1402" i="1" s="1"/>
  <c r="C1402" i="1"/>
  <c r="H1401" i="1"/>
  <c r="D1401" i="1"/>
  <c r="G1401" i="1" s="1"/>
  <c r="C1401" i="1"/>
  <c r="H1400" i="1"/>
  <c r="D1400" i="1"/>
  <c r="G1400" i="1" s="1"/>
  <c r="C1400" i="1"/>
  <c r="H1399" i="1"/>
  <c r="D1399" i="1"/>
  <c r="G1399" i="1" s="1"/>
  <c r="C1399" i="1"/>
  <c r="D1398" i="1"/>
  <c r="G1398" i="1" s="1"/>
  <c r="C1398" i="1"/>
  <c r="H1397" i="1"/>
  <c r="D1397" i="1"/>
  <c r="G1397" i="1" s="1"/>
  <c r="C1397" i="1"/>
  <c r="H1396" i="1"/>
  <c r="D1396" i="1"/>
  <c r="G1396" i="1" s="1"/>
  <c r="C1396" i="1"/>
  <c r="H1395" i="1"/>
  <c r="D1395" i="1"/>
  <c r="G1395" i="1" s="1"/>
  <c r="C1395" i="1"/>
  <c r="D1394" i="1"/>
  <c r="G1394" i="1" s="1"/>
  <c r="C1394" i="1"/>
  <c r="H1393" i="1"/>
  <c r="D1393" i="1"/>
  <c r="G1393" i="1" s="1"/>
  <c r="C1393" i="1"/>
  <c r="H1392" i="1"/>
  <c r="D1392" i="1"/>
  <c r="G1392" i="1" s="1"/>
  <c r="C1392" i="1"/>
  <c r="H1391" i="1"/>
  <c r="D1391" i="1"/>
  <c r="G1391" i="1" s="1"/>
  <c r="C1391" i="1"/>
  <c r="D1390" i="1"/>
  <c r="G1390" i="1" s="1"/>
  <c r="C1390" i="1"/>
  <c r="H1389" i="1"/>
  <c r="D1389" i="1"/>
  <c r="G1389" i="1" s="1"/>
  <c r="C1389" i="1"/>
  <c r="H1388" i="1"/>
  <c r="D1388" i="1"/>
  <c r="G1388" i="1" s="1"/>
  <c r="C1388" i="1"/>
  <c r="H1387" i="1"/>
  <c r="D1387" i="1"/>
  <c r="G1387" i="1" s="1"/>
  <c r="C1387" i="1"/>
  <c r="D1386" i="1"/>
  <c r="G1386" i="1" s="1"/>
  <c r="C1386" i="1"/>
  <c r="H1385" i="1"/>
  <c r="D1385" i="1"/>
  <c r="G1385" i="1" s="1"/>
  <c r="C1385" i="1"/>
  <c r="H1384" i="1"/>
  <c r="D1384" i="1"/>
  <c r="G1384" i="1" s="1"/>
  <c r="C1384" i="1"/>
  <c r="H1383" i="1"/>
  <c r="D1383" i="1"/>
  <c r="G1383" i="1" s="1"/>
  <c r="C1383" i="1"/>
  <c r="D1382" i="1"/>
  <c r="G1382" i="1" s="1"/>
  <c r="C1382" i="1"/>
  <c r="H1381" i="1"/>
  <c r="D1381" i="1"/>
  <c r="G1381" i="1" s="1"/>
  <c r="C1381" i="1"/>
  <c r="H1380" i="1"/>
  <c r="D1380" i="1"/>
  <c r="G1380" i="1" s="1"/>
  <c r="C1380" i="1"/>
  <c r="H1379" i="1"/>
  <c r="D1379" i="1"/>
  <c r="G1379" i="1" s="1"/>
  <c r="C1379" i="1"/>
  <c r="D1378" i="1"/>
  <c r="G1378" i="1" s="1"/>
  <c r="C1378" i="1"/>
  <c r="H1377" i="1"/>
  <c r="D1377" i="1"/>
  <c r="G1377" i="1" s="1"/>
  <c r="C1377" i="1"/>
  <c r="H1376" i="1"/>
  <c r="D1376" i="1"/>
  <c r="G1376" i="1" s="1"/>
  <c r="C1376" i="1"/>
  <c r="H1375" i="1"/>
  <c r="D1375" i="1"/>
  <c r="G1375" i="1" s="1"/>
  <c r="C1375" i="1"/>
  <c r="D1374" i="1"/>
  <c r="G1374" i="1" s="1"/>
  <c r="C1374" i="1"/>
  <c r="H1373" i="1"/>
  <c r="D1373" i="1"/>
  <c r="G1373" i="1" s="1"/>
  <c r="C1373" i="1"/>
  <c r="H1372" i="1"/>
  <c r="D1372" i="1"/>
  <c r="G1372" i="1" s="1"/>
  <c r="C1372" i="1"/>
  <c r="H1371" i="1"/>
  <c r="D1371" i="1"/>
  <c r="G1371" i="1" s="1"/>
  <c r="C1371" i="1"/>
  <c r="D1370" i="1"/>
  <c r="G1370" i="1" s="1"/>
  <c r="C1370" i="1"/>
  <c r="H1369" i="1"/>
  <c r="D1369" i="1"/>
  <c r="G1369" i="1" s="1"/>
  <c r="C1369" i="1"/>
  <c r="H1368" i="1"/>
  <c r="D1368" i="1"/>
  <c r="G1368" i="1" s="1"/>
  <c r="C1368" i="1"/>
  <c r="H1367" i="1"/>
  <c r="D1367" i="1"/>
  <c r="G1367" i="1" s="1"/>
  <c r="C1367" i="1"/>
  <c r="D1366" i="1"/>
  <c r="G1366" i="1" s="1"/>
  <c r="C1366" i="1"/>
  <c r="H1365" i="1"/>
  <c r="D1365" i="1"/>
  <c r="G1365" i="1" s="1"/>
  <c r="C1365" i="1"/>
  <c r="H1364" i="1"/>
  <c r="D1364" i="1"/>
  <c r="G1364" i="1" s="1"/>
  <c r="C1364" i="1"/>
  <c r="H1363" i="1"/>
  <c r="D1363" i="1"/>
  <c r="G1363" i="1" s="1"/>
  <c r="C1363" i="1"/>
  <c r="D1362" i="1"/>
  <c r="G1362" i="1" s="1"/>
  <c r="C1362" i="1"/>
  <c r="H1361" i="1"/>
  <c r="D1361" i="1"/>
  <c r="G1361" i="1" s="1"/>
  <c r="C1361" i="1"/>
  <c r="H1360" i="1"/>
  <c r="D1360" i="1"/>
  <c r="G1360" i="1" s="1"/>
  <c r="C1360" i="1"/>
  <c r="H1359" i="1"/>
  <c r="D1359" i="1"/>
  <c r="G1359" i="1" s="1"/>
  <c r="C1359" i="1"/>
  <c r="D1358" i="1"/>
  <c r="G1358" i="1" s="1"/>
  <c r="C1358" i="1"/>
  <c r="H1357" i="1"/>
  <c r="D1357" i="1"/>
  <c r="G1357" i="1" s="1"/>
  <c r="C1357" i="1"/>
  <c r="H1356" i="1"/>
  <c r="D1356" i="1"/>
  <c r="G1356" i="1" s="1"/>
  <c r="C1356" i="1"/>
  <c r="H1355" i="1"/>
  <c r="D1355" i="1"/>
  <c r="G1355" i="1" s="1"/>
  <c r="C1355" i="1"/>
  <c r="D1354" i="1"/>
  <c r="G1354" i="1" s="1"/>
  <c r="C1354" i="1"/>
  <c r="H1353" i="1"/>
  <c r="D1353" i="1"/>
  <c r="G1353" i="1" s="1"/>
  <c r="C1353" i="1"/>
  <c r="H1352" i="1"/>
  <c r="D1352" i="1"/>
  <c r="G1352" i="1" s="1"/>
  <c r="C1352" i="1"/>
  <c r="H1351" i="1"/>
  <c r="D1351" i="1"/>
  <c r="G1351" i="1" s="1"/>
  <c r="C1351" i="1"/>
  <c r="D1350" i="1"/>
  <c r="G1350" i="1" s="1"/>
  <c r="C1350" i="1"/>
  <c r="H1349" i="1"/>
  <c r="D1349" i="1"/>
  <c r="G1349" i="1" s="1"/>
  <c r="C1349" i="1"/>
  <c r="H1348" i="1"/>
  <c r="D1348" i="1"/>
  <c r="G1348" i="1" s="1"/>
  <c r="C1348" i="1"/>
  <c r="H1347" i="1"/>
  <c r="D1347" i="1"/>
  <c r="G1347" i="1" s="1"/>
  <c r="C1347" i="1"/>
  <c r="D1346" i="1"/>
  <c r="G1346" i="1" s="1"/>
  <c r="C1346" i="1"/>
  <c r="H1345" i="1"/>
  <c r="D1345" i="1"/>
  <c r="G1345" i="1" s="1"/>
  <c r="C1345" i="1"/>
  <c r="H1344" i="1"/>
  <c r="D1344" i="1"/>
  <c r="G1344" i="1" s="1"/>
  <c r="C1344" i="1"/>
  <c r="H1343" i="1"/>
  <c r="D1343" i="1"/>
  <c r="G1343" i="1" s="1"/>
  <c r="C1343" i="1"/>
  <c r="D1342" i="1"/>
  <c r="G1342" i="1" s="1"/>
  <c r="C1342" i="1"/>
  <c r="H1341" i="1"/>
  <c r="D1341" i="1"/>
  <c r="G1341" i="1" s="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D1278" i="1"/>
  <c r="C1278" i="1"/>
  <c r="H1277" i="1"/>
  <c r="G1277" i="1"/>
  <c r="D1277" i="1"/>
  <c r="C1277" i="1"/>
  <c r="H1276" i="1"/>
  <c r="G1276" i="1"/>
  <c r="D1276" i="1"/>
  <c r="C1276" i="1"/>
  <c r="D1275" i="1"/>
  <c r="G1275" i="1" s="1"/>
  <c r="C1275" i="1"/>
  <c r="D1274" i="1"/>
  <c r="H1274" i="1" s="1"/>
  <c r="C1274" i="1"/>
  <c r="H1273" i="1"/>
  <c r="G1273" i="1"/>
  <c r="D1273" i="1"/>
  <c r="C1273" i="1"/>
  <c r="H1272" i="1"/>
  <c r="G1272" i="1"/>
  <c r="D1272" i="1"/>
  <c r="C1272" i="1"/>
  <c r="H1271" i="1"/>
  <c r="D1271" i="1"/>
  <c r="G1271" i="1" s="1"/>
  <c r="C1271" i="1"/>
  <c r="H1270" i="1"/>
  <c r="G1270" i="1"/>
  <c r="D1270" i="1"/>
  <c r="C1270" i="1"/>
  <c r="H1269" i="1"/>
  <c r="G1269" i="1"/>
  <c r="D1269" i="1"/>
  <c r="C1269" i="1"/>
  <c r="H1268" i="1"/>
  <c r="G1268" i="1"/>
  <c r="D1268" i="1"/>
  <c r="C1268" i="1"/>
  <c r="H1267" i="1"/>
  <c r="G1267" i="1"/>
  <c r="D1267" i="1"/>
  <c r="C1267" i="1"/>
  <c r="D1266" i="1"/>
  <c r="H1266" i="1" s="1"/>
  <c r="C1266" i="1"/>
  <c r="D1265" i="1"/>
  <c r="H1265" i="1" s="1"/>
  <c r="C1265" i="1"/>
  <c r="D1264" i="1"/>
  <c r="H1264" i="1" s="1"/>
  <c r="C1264" i="1"/>
  <c r="D1263" i="1"/>
  <c r="H1263" i="1" s="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D1247" i="1"/>
  <c r="G1247" i="1" s="1"/>
  <c r="C1247" i="1"/>
  <c r="H1246" i="1"/>
  <c r="G1246" i="1"/>
  <c r="D1246" i="1"/>
  <c r="C1246" i="1"/>
  <c r="H1245" i="1"/>
  <c r="G1245" i="1"/>
  <c r="D1245" i="1"/>
  <c r="C1245" i="1"/>
  <c r="H1244" i="1"/>
  <c r="G1244" i="1"/>
  <c r="D1244" i="1"/>
  <c r="C1244" i="1"/>
  <c r="H1243" i="1"/>
  <c r="G1243" i="1"/>
  <c r="D1243" i="1"/>
  <c r="C1243" i="1"/>
  <c r="H1242" i="1"/>
  <c r="G1242" i="1"/>
  <c r="D1242" i="1"/>
  <c r="C1242" i="1"/>
  <c r="D1241" i="1"/>
  <c r="H1241" i="1" s="1"/>
  <c r="C1241" i="1"/>
  <c r="D1240" i="1"/>
  <c r="H1240" i="1" s="1"/>
  <c r="C1240" i="1"/>
  <c r="H1239" i="1"/>
  <c r="G1239" i="1"/>
  <c r="D1239" i="1"/>
  <c r="C1239" i="1"/>
  <c r="H1238" i="1"/>
  <c r="G1238" i="1"/>
  <c r="D1238" i="1"/>
  <c r="C1238" i="1"/>
  <c r="D1237" i="1"/>
  <c r="G1237" i="1" s="1"/>
  <c r="C1237" i="1"/>
  <c r="C1236" i="1"/>
  <c r="C1235" i="1"/>
  <c r="H1234" i="1"/>
  <c r="G1234" i="1"/>
  <c r="D1234" i="1"/>
  <c r="C1234" i="1"/>
  <c r="H1233" i="1"/>
  <c r="G1233" i="1"/>
  <c r="D1233" i="1"/>
  <c r="C1233" i="1"/>
  <c r="D1232" i="1"/>
  <c r="G1232" i="1" s="1"/>
  <c r="C1232" i="1"/>
  <c r="H1231" i="1"/>
  <c r="G1231" i="1"/>
  <c r="D1231" i="1"/>
  <c r="C1231" i="1"/>
  <c r="D1230" i="1"/>
  <c r="H1230" i="1" s="1"/>
  <c r="C1230" i="1"/>
  <c r="D1229" i="1"/>
  <c r="H1229" i="1" s="1"/>
  <c r="C1229" i="1"/>
  <c r="H1228" i="1"/>
  <c r="G1228" i="1"/>
  <c r="D1228" i="1"/>
  <c r="C1228" i="1"/>
  <c r="D1227" i="1"/>
  <c r="H1227" i="1" s="1"/>
  <c r="C1227" i="1"/>
  <c r="G1226" i="1"/>
  <c r="D1226" i="1"/>
  <c r="H1226" i="1" s="1"/>
  <c r="C1226" i="1"/>
  <c r="H1225" i="1"/>
  <c r="G1225" i="1"/>
  <c r="D1225" i="1"/>
  <c r="C1225" i="1"/>
  <c r="D1224" i="1"/>
  <c r="G1224" i="1" s="1"/>
  <c r="C1224" i="1"/>
  <c r="H1221" i="1"/>
  <c r="G1221" i="1"/>
  <c r="D1221" i="1"/>
  <c r="C1221" i="1"/>
  <c r="H1220" i="1"/>
  <c r="G1220" i="1"/>
  <c r="D1220" i="1"/>
  <c r="C1220" i="1"/>
  <c r="H1219" i="1"/>
  <c r="G1219" i="1"/>
  <c r="D1219" i="1"/>
  <c r="C1219" i="1"/>
  <c r="H1218" i="1"/>
  <c r="G1218" i="1"/>
  <c r="D1218" i="1"/>
  <c r="C1218" i="1"/>
  <c r="H1217" i="1"/>
  <c r="G1217" i="1"/>
  <c r="D1217" i="1"/>
  <c r="C1217" i="1"/>
  <c r="C1216" i="1"/>
  <c r="C1215" i="1"/>
  <c r="H1213" i="1"/>
  <c r="D1213" i="1"/>
  <c r="G1213" i="1" s="1"/>
  <c r="C1213" i="1"/>
  <c r="H1212" i="1"/>
  <c r="D1212" i="1"/>
  <c r="G1212" i="1" s="1"/>
  <c r="C1212"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D1166" i="1"/>
  <c r="G1166" i="1" s="1"/>
  <c r="C1166" i="1"/>
  <c r="D1165" i="1"/>
  <c r="G1165" i="1" s="1"/>
  <c r="C1165" i="1"/>
  <c r="H1164" i="1"/>
  <c r="G1164" i="1"/>
  <c r="D1164" i="1"/>
  <c r="C1164" i="1"/>
  <c r="H1163" i="1"/>
  <c r="G1163" i="1"/>
  <c r="D1163" i="1"/>
  <c r="C1163" i="1"/>
  <c r="H1162" i="1"/>
  <c r="G1162" i="1"/>
  <c r="D1162" i="1"/>
  <c r="C1162" i="1"/>
  <c r="H1161" i="1"/>
  <c r="G1161" i="1"/>
  <c r="D1161" i="1"/>
  <c r="C1161" i="1"/>
  <c r="D1160" i="1"/>
  <c r="G1160" i="1" s="1"/>
  <c r="C1160" i="1"/>
  <c r="H1159" i="1"/>
  <c r="G1159" i="1"/>
  <c r="D1159" i="1"/>
  <c r="C1159" i="1"/>
  <c r="H1158" i="1"/>
  <c r="G1158" i="1"/>
  <c r="D1158" i="1"/>
  <c r="C1158" i="1"/>
  <c r="D1157" i="1"/>
  <c r="D1156" i="1"/>
  <c r="G1156" i="1" s="1"/>
  <c r="C1156" i="1"/>
  <c r="D1155" i="1"/>
  <c r="G1155" i="1" s="1"/>
  <c r="C1155"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D1141" i="1"/>
  <c r="H1141" i="1" s="1"/>
  <c r="C1141" i="1"/>
  <c r="H1140" i="1"/>
  <c r="G1140" i="1"/>
  <c r="D1140" i="1"/>
  <c r="C1140" i="1"/>
  <c r="H1139" i="1"/>
  <c r="G1139" i="1"/>
  <c r="D1139" i="1"/>
  <c r="C1139" i="1"/>
  <c r="H1138" i="1"/>
  <c r="G1138" i="1"/>
  <c r="D1138" i="1"/>
  <c r="C1138" i="1"/>
  <c r="D1137" i="1"/>
  <c r="H1137" i="1" s="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D1064" i="1"/>
  <c r="G1064" i="1" s="1"/>
  <c r="C1064" i="1"/>
  <c r="H1063" i="1"/>
  <c r="G1063" i="1"/>
  <c r="D1063" i="1"/>
  <c r="C1063" i="1"/>
  <c r="H1062" i="1"/>
  <c r="G1062" i="1"/>
  <c r="D1062" i="1"/>
  <c r="C1062" i="1"/>
  <c r="D1061" i="1"/>
  <c r="C1061" i="1"/>
  <c r="H1060" i="1"/>
  <c r="G1060" i="1"/>
  <c r="D1060" i="1"/>
  <c r="C1060" i="1"/>
  <c r="H1059" i="1"/>
  <c r="G1059" i="1"/>
  <c r="D1059" i="1"/>
  <c r="C1059" i="1"/>
  <c r="H1058" i="1"/>
  <c r="G1058" i="1"/>
  <c r="D1058" i="1"/>
  <c r="C1058" i="1"/>
  <c r="H1057" i="1"/>
  <c r="G1057" i="1"/>
  <c r="D1057" i="1"/>
  <c r="C1057" i="1"/>
  <c r="D1056" i="1"/>
  <c r="C1056" i="1"/>
  <c r="H1056" i="1" s="1"/>
  <c r="H1055" i="1"/>
  <c r="G1055" i="1"/>
  <c r="D1055" i="1"/>
  <c r="C1055" i="1"/>
  <c r="H1054" i="1"/>
  <c r="G1054" i="1"/>
  <c r="D1054" i="1"/>
  <c r="C1054" i="1"/>
  <c r="H1053" i="1"/>
  <c r="G1053" i="1"/>
  <c r="D1053" i="1"/>
  <c r="C1053" i="1"/>
  <c r="H1052" i="1"/>
  <c r="G1052" i="1"/>
  <c r="D1052" i="1"/>
  <c r="C1052" i="1"/>
  <c r="H1051" i="1"/>
  <c r="G1051" i="1"/>
  <c r="D1051" i="1"/>
  <c r="C1051" i="1"/>
  <c r="C1050" i="1"/>
  <c r="H1049" i="1"/>
  <c r="G1049" i="1"/>
  <c r="D1049" i="1"/>
  <c r="C1049" i="1"/>
  <c r="D1045" i="1"/>
  <c r="H1045" i="1" s="1"/>
  <c r="C1045" i="1"/>
  <c r="H1044" i="1"/>
  <c r="G1044" i="1"/>
  <c r="D1044" i="1"/>
  <c r="C1044" i="1"/>
  <c r="H1043" i="1"/>
  <c r="G1043" i="1"/>
  <c r="D1043" i="1"/>
  <c r="C1043" i="1"/>
  <c r="H1042" i="1"/>
  <c r="G1042" i="1"/>
  <c r="D1042" i="1"/>
  <c r="C1042" i="1"/>
  <c r="D1041" i="1"/>
  <c r="H1041" i="1" s="1"/>
  <c r="C1041" i="1"/>
  <c r="H1040" i="1"/>
  <c r="G1040" i="1"/>
  <c r="D1040" i="1"/>
  <c r="C1040" i="1"/>
  <c r="H1039" i="1"/>
  <c r="G1039" i="1"/>
  <c r="D1039" i="1"/>
  <c r="C1039" i="1"/>
  <c r="H1038" i="1"/>
  <c r="G1038" i="1"/>
  <c r="D1038" i="1"/>
  <c r="C1038" i="1"/>
  <c r="H1037" i="1"/>
  <c r="G1037" i="1"/>
  <c r="D1037" i="1"/>
  <c r="C1037" i="1"/>
  <c r="D1036" i="1"/>
  <c r="H1036" i="1" s="1"/>
  <c r="C1036" i="1"/>
  <c r="D1035" i="1"/>
  <c r="H1035" i="1" s="1"/>
  <c r="C1035" i="1"/>
  <c r="D1034" i="1"/>
  <c r="H1034" i="1" s="1"/>
  <c r="C1034" i="1"/>
  <c r="D1033" i="1"/>
  <c r="H1033" i="1" s="1"/>
  <c r="C1033" i="1"/>
  <c r="D1032" i="1"/>
  <c r="H1032" i="1" s="1"/>
  <c r="C1032" i="1"/>
  <c r="H1031" i="1"/>
  <c r="G1031" i="1"/>
  <c r="D1031" i="1"/>
  <c r="C1031" i="1"/>
  <c r="D1030" i="1"/>
  <c r="H1030" i="1" s="1"/>
  <c r="C1030" i="1"/>
  <c r="H1029" i="1"/>
  <c r="G1029" i="1"/>
  <c r="D1029" i="1"/>
  <c r="C1029" i="1"/>
  <c r="D1028" i="1"/>
  <c r="H1028" i="1" s="1"/>
  <c r="C1028" i="1"/>
  <c r="D1027" i="1"/>
  <c r="H1027" i="1" s="1"/>
  <c r="C1027" i="1"/>
  <c r="H1026" i="1"/>
  <c r="G1026" i="1"/>
  <c r="D1026" i="1"/>
  <c r="C1026" i="1"/>
  <c r="D1025" i="1"/>
  <c r="H1025" i="1" s="1"/>
  <c r="C1025" i="1"/>
  <c r="H1024" i="1"/>
  <c r="G1024" i="1"/>
  <c r="D1024" i="1"/>
  <c r="C1024" i="1"/>
  <c r="C1023" i="1"/>
  <c r="H1022" i="1"/>
  <c r="G1022" i="1"/>
  <c r="D1022" i="1"/>
  <c r="C1022" i="1"/>
  <c r="H1021" i="1"/>
  <c r="G1021" i="1"/>
  <c r="D1021" i="1"/>
  <c r="C1021" i="1"/>
  <c r="H1020" i="1"/>
  <c r="G1020" i="1"/>
  <c r="D1020" i="1"/>
  <c r="C1020" i="1"/>
  <c r="H1019" i="1"/>
  <c r="G1019" i="1"/>
  <c r="D1019" i="1"/>
  <c r="C1019" i="1"/>
  <c r="H1018" i="1"/>
  <c r="D1018" i="1"/>
  <c r="G1018" i="1" s="1"/>
  <c r="C1018" i="1"/>
  <c r="H1017" i="1"/>
  <c r="G1017" i="1"/>
  <c r="D1017" i="1"/>
  <c r="C1017" i="1"/>
  <c r="H1016" i="1"/>
  <c r="G1016" i="1"/>
  <c r="D1016" i="1"/>
  <c r="C1016" i="1"/>
  <c r="D1015" i="1"/>
  <c r="G1015" i="1" s="1"/>
  <c r="C1015" i="1"/>
  <c r="H1015" i="1" s="1"/>
  <c r="H1014" i="1"/>
  <c r="D1014" i="1"/>
  <c r="G1014" i="1" s="1"/>
  <c r="C1014" i="1"/>
  <c r="C1013" i="1"/>
  <c r="H1012" i="1"/>
  <c r="G1012" i="1"/>
  <c r="D1012" i="1"/>
  <c r="C1012" i="1"/>
  <c r="H1011" i="1"/>
  <c r="G1011" i="1"/>
  <c r="D1011" i="1"/>
  <c r="C1011" i="1"/>
  <c r="H1010" i="1"/>
  <c r="G1010" i="1"/>
  <c r="D1010" i="1"/>
  <c r="C1010" i="1"/>
  <c r="H1009" i="1"/>
  <c r="G1009" i="1"/>
  <c r="D1009" i="1"/>
  <c r="C1009" i="1"/>
  <c r="H1008" i="1"/>
  <c r="D1008" i="1"/>
  <c r="G1008" i="1" s="1"/>
  <c r="C1008" i="1"/>
  <c r="C1007" i="1"/>
  <c r="D1006" i="1"/>
  <c r="G1006" i="1" s="1"/>
  <c r="C1006" i="1"/>
  <c r="H1005" i="1"/>
  <c r="G1005" i="1"/>
  <c r="D1005" i="1"/>
  <c r="C1005" i="1"/>
  <c r="H1004" i="1"/>
  <c r="D1004" i="1"/>
  <c r="G1004" i="1" s="1"/>
  <c r="C1004" i="1"/>
  <c r="H1003" i="1"/>
  <c r="G1003" i="1"/>
  <c r="D1003" i="1"/>
  <c r="C1003" i="1"/>
  <c r="H1002" i="1"/>
  <c r="D1002" i="1"/>
  <c r="G1002" i="1" s="1"/>
  <c r="C1002" i="1"/>
  <c r="H1001" i="1"/>
  <c r="G1001" i="1"/>
  <c r="D1001" i="1"/>
  <c r="C1001" i="1"/>
  <c r="H1000" i="1"/>
  <c r="D1000" i="1"/>
  <c r="G1000" i="1" s="1"/>
  <c r="C1000" i="1"/>
  <c r="H999" i="1"/>
  <c r="D999" i="1"/>
  <c r="C999" i="1"/>
  <c r="G999" i="1" s="1"/>
  <c r="H998" i="1"/>
  <c r="D998" i="1"/>
  <c r="G998" i="1" s="1"/>
  <c r="C998"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D812" i="1"/>
  <c r="H812" i="1" s="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D716" i="1"/>
  <c r="H716" i="1" s="1"/>
  <c r="C716" i="1"/>
  <c r="D715" i="1"/>
  <c r="H715" i="1" s="1"/>
  <c r="C715" i="1"/>
  <c r="D714" i="1"/>
  <c r="H714" i="1" s="1"/>
  <c r="C714" i="1"/>
  <c r="D713" i="1"/>
  <c r="H713" i="1" s="1"/>
  <c r="C713" i="1"/>
  <c r="H712" i="1"/>
  <c r="G712" i="1"/>
  <c r="D712" i="1"/>
  <c r="C712" i="1"/>
  <c r="D711" i="1"/>
  <c r="G711" i="1" s="1"/>
  <c r="C711" i="1"/>
  <c r="H710" i="1"/>
  <c r="D710" i="1"/>
  <c r="G710" i="1" s="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G649" i="1" s="1"/>
  <c r="C649" i="1"/>
  <c r="D648" i="1"/>
  <c r="H648" i="1" s="1"/>
  <c r="C648" i="1"/>
  <c r="D647" i="1"/>
  <c r="H647" i="1" s="1"/>
  <c r="C647" i="1"/>
  <c r="H646" i="1"/>
  <c r="G646" i="1"/>
  <c r="D646" i="1"/>
  <c r="C646" i="1"/>
  <c r="D644" i="1"/>
  <c r="C644" i="1"/>
  <c r="D643" i="1"/>
  <c r="C643" i="1"/>
  <c r="D642" i="1"/>
  <c r="C642" i="1"/>
  <c r="H641" i="1"/>
  <c r="D641" i="1"/>
  <c r="G641" i="1" s="1"/>
  <c r="C641"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D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C413" i="1"/>
  <c r="C411" i="1"/>
  <c r="H406" i="1"/>
  <c r="D406" i="1"/>
  <c r="G406" i="1" s="1"/>
  <c r="C406" i="1"/>
  <c r="D405" i="1"/>
  <c r="H405" i="1" s="1"/>
  <c r="C405"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H379" i="1" s="1"/>
  <c r="C379" i="1"/>
  <c r="D378" i="1"/>
  <c r="H378" i="1" s="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H371" i="1" s="1"/>
  <c r="C371" i="1"/>
  <c r="H370" i="1"/>
  <c r="G370" i="1"/>
  <c r="D370" i="1"/>
  <c r="C370" i="1"/>
  <c r="H369" i="1"/>
  <c r="G369" i="1"/>
  <c r="D369" i="1"/>
  <c r="C369" i="1"/>
  <c r="H368" i="1"/>
  <c r="G368" i="1"/>
  <c r="D368" i="1"/>
  <c r="C368" i="1"/>
  <c r="D367" i="1"/>
  <c r="H367" i="1" s="1"/>
  <c r="C367" i="1"/>
  <c r="D366" i="1"/>
  <c r="H366" i="1" s="1"/>
  <c r="C366" i="1"/>
  <c r="D365" i="1"/>
  <c r="H365" i="1" s="1"/>
  <c r="C365"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H308" i="1" s="1"/>
  <c r="C308" i="1"/>
  <c r="D307" i="1"/>
  <c r="H307" i="1" s="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H291" i="1"/>
  <c r="G291" i="1"/>
  <c r="D291" i="1"/>
  <c r="C291" i="1"/>
  <c r="D290" i="1"/>
  <c r="H290" i="1" s="1"/>
  <c r="C290" i="1"/>
  <c r="D289" i="1"/>
  <c r="H289" i="1" s="1"/>
  <c r="C289"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D264" i="1"/>
  <c r="H263" i="1"/>
  <c r="G263" i="1"/>
  <c r="D263" i="1"/>
  <c r="C263" i="1"/>
  <c r="D262" i="1"/>
  <c r="H262" i="1" s="1"/>
  <c r="C262" i="1"/>
  <c r="D261" i="1"/>
  <c r="G261" i="1" s="1"/>
  <c r="C261" i="1"/>
  <c r="D260" i="1"/>
  <c r="H260" i="1" s="1"/>
  <c r="C260" i="1"/>
  <c r="H258" i="1"/>
  <c r="G258" i="1"/>
  <c r="D258" i="1"/>
  <c r="C258" i="1"/>
  <c r="H257" i="1"/>
  <c r="G257" i="1"/>
  <c r="D257" i="1"/>
  <c r="C257" i="1"/>
  <c r="H256" i="1"/>
  <c r="G256" i="1"/>
  <c r="D256" i="1"/>
  <c r="C256"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D209" i="1"/>
  <c r="G209" i="1" s="1"/>
  <c r="C209" i="1"/>
  <c r="H208" i="1"/>
  <c r="D208" i="1"/>
  <c r="G208" i="1" s="1"/>
  <c r="C208" i="1"/>
  <c r="H207" i="1"/>
  <c r="D207" i="1"/>
  <c r="G207" i="1" s="1"/>
  <c r="C207"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H191" i="1" s="1"/>
  <c r="C191" i="1"/>
  <c r="H190" i="1"/>
  <c r="G190" i="1"/>
  <c r="D190" i="1"/>
  <c r="C190" i="1"/>
  <c r="D189" i="1"/>
  <c r="H189" i="1" s="1"/>
  <c r="C189" i="1"/>
  <c r="D188" i="1"/>
  <c r="H188" i="1" s="1"/>
  <c r="C188" i="1"/>
  <c r="D187" i="1"/>
  <c r="H187" i="1" s="1"/>
  <c r="C187" i="1"/>
  <c r="D186" i="1"/>
  <c r="H186" i="1" s="1"/>
  <c r="C186" i="1"/>
  <c r="H185" i="1"/>
  <c r="G185" i="1"/>
  <c r="D185" i="1"/>
  <c r="C185" i="1"/>
  <c r="C184" i="1"/>
  <c r="D183" i="1"/>
  <c r="H183" i="1" s="1"/>
  <c r="C183" i="1"/>
  <c r="D182" i="1"/>
  <c r="H182" i="1" s="1"/>
  <c r="C182" i="1"/>
  <c r="D181" i="1"/>
  <c r="H181" i="1" s="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D174" i="1"/>
  <c r="G174" i="1" s="1"/>
  <c r="C174" i="1"/>
  <c r="C173" i="1"/>
  <c r="H172" i="1"/>
  <c r="D172" i="1"/>
  <c r="G172" i="1" s="1"/>
  <c r="C172" i="1"/>
  <c r="H171" i="1"/>
  <c r="G171" i="1"/>
  <c r="D171" i="1"/>
  <c r="C171" i="1"/>
  <c r="H170" i="1"/>
  <c r="D170" i="1"/>
  <c r="G170" i="1" s="1"/>
  <c r="C170" i="1"/>
  <c r="H169" i="1"/>
  <c r="D169" i="1"/>
  <c r="G169" i="1" s="1"/>
  <c r="C169" i="1"/>
  <c r="H168" i="1"/>
  <c r="D168" i="1"/>
  <c r="G168" i="1" s="1"/>
  <c r="C168" i="1"/>
  <c r="H167" i="1"/>
  <c r="G167" i="1"/>
  <c r="D167" i="1"/>
  <c r="C167" i="1"/>
  <c r="H166" i="1"/>
  <c r="D166" i="1"/>
  <c r="G166" i="1" s="1"/>
  <c r="C166" i="1"/>
  <c r="D165" i="1"/>
  <c r="G165" i="1" s="1"/>
  <c r="C165" i="1"/>
  <c r="H164" i="1"/>
  <c r="G164" i="1"/>
  <c r="D164" i="1"/>
  <c r="C164" i="1"/>
  <c r="H163" i="1"/>
  <c r="D163" i="1"/>
  <c r="G163" i="1" s="1"/>
  <c r="C163" i="1"/>
  <c r="H162" i="1"/>
  <c r="G162" i="1"/>
  <c r="D162" i="1"/>
  <c r="C162" i="1"/>
  <c r="H161" i="1"/>
  <c r="D161" i="1"/>
  <c r="G161" i="1" s="1"/>
  <c r="C161" i="1"/>
  <c r="C160" i="1"/>
  <c r="H158" i="1"/>
  <c r="G158" i="1"/>
  <c r="D158" i="1"/>
  <c r="C158" i="1"/>
  <c r="D157" i="1"/>
  <c r="H157" i="1" s="1"/>
  <c r="C157" i="1"/>
  <c r="H156" i="1"/>
  <c r="G156" i="1"/>
  <c r="D156" i="1"/>
  <c r="C156" i="1"/>
  <c r="C155" i="1"/>
  <c r="D154" i="1"/>
  <c r="H154" i="1" s="1"/>
  <c r="C154" i="1"/>
  <c r="H153" i="1"/>
  <c r="G153" i="1"/>
  <c r="D153" i="1"/>
  <c r="C153" i="1"/>
  <c r="H152" i="1"/>
  <c r="G152" i="1"/>
  <c r="D152" i="1"/>
  <c r="C152" i="1"/>
  <c r="H151" i="1"/>
  <c r="G151" i="1"/>
  <c r="D151" i="1"/>
  <c r="C151" i="1"/>
  <c r="D150" i="1"/>
  <c r="H150" i="1" s="1"/>
  <c r="C150"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D132" i="1"/>
  <c r="H132" i="1" s="1"/>
  <c r="C132" i="1"/>
  <c r="D131" i="1"/>
  <c r="G131" i="1" s="1"/>
  <c r="C131" i="1"/>
  <c r="D130" i="1"/>
  <c r="G130" i="1" s="1"/>
  <c r="C130" i="1"/>
  <c r="C129" i="1"/>
  <c r="H128" i="1"/>
  <c r="G128" i="1"/>
  <c r="D128" i="1"/>
  <c r="C128" i="1"/>
  <c r="H127" i="1"/>
  <c r="G127" i="1"/>
  <c r="D127" i="1"/>
  <c r="C127" i="1"/>
  <c r="H126" i="1"/>
  <c r="D126" i="1"/>
  <c r="G126" i="1" s="1"/>
  <c r="C126" i="1"/>
  <c r="H125" i="1"/>
  <c r="D125" i="1"/>
  <c r="G125" i="1" s="1"/>
  <c r="C125" i="1"/>
  <c r="C124" i="1"/>
  <c r="D123" i="1"/>
  <c r="C123" i="1"/>
  <c r="D122" i="1"/>
  <c r="H122" i="1" s="1"/>
  <c r="C122" i="1"/>
  <c r="G122" i="1" s="1"/>
  <c r="C121"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D83" i="1"/>
  <c r="H83" i="1" s="1"/>
  <c r="C83" i="1"/>
  <c r="H82" i="1"/>
  <c r="G82" i="1"/>
  <c r="D82" i="1"/>
  <c r="C82" i="1"/>
  <c r="H81" i="1"/>
  <c r="G81" i="1"/>
  <c r="D81" i="1"/>
  <c r="C81" i="1"/>
  <c r="H80" i="1"/>
  <c r="G80" i="1"/>
  <c r="D80" i="1"/>
  <c r="C80" i="1"/>
  <c r="D79" i="1"/>
  <c r="G79" i="1" s="1"/>
  <c r="C79" i="1"/>
  <c r="C78" i="1"/>
  <c r="H77" i="1"/>
  <c r="G77" i="1"/>
  <c r="D77" i="1"/>
  <c r="C77" i="1"/>
  <c r="H76" i="1"/>
  <c r="G76" i="1"/>
  <c r="D76" i="1"/>
  <c r="C76" i="1"/>
  <c r="H75" i="1"/>
  <c r="G75" i="1"/>
  <c r="D75" i="1"/>
  <c r="C75" i="1"/>
  <c r="H74" i="1"/>
  <c r="G74" i="1"/>
  <c r="D74" i="1"/>
  <c r="C74"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D53" i="1"/>
  <c r="G53" i="1" s="1"/>
  <c r="C53" i="1"/>
  <c r="H52" i="1"/>
  <c r="G52" i="1"/>
  <c r="D52" i="1"/>
  <c r="C52" i="1"/>
  <c r="H51" i="1"/>
  <c r="G51" i="1"/>
  <c r="D51" i="1"/>
  <c r="C51"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G1241" i="1" l="1"/>
  <c r="G1240" i="1"/>
  <c r="E290" i="9"/>
  <c r="B290" i="9" s="1"/>
  <c r="G1230" i="1"/>
  <c r="G1530" i="1"/>
  <c r="E114" i="6"/>
  <c r="I27" i="3" s="1"/>
  <c r="E245" i="5"/>
  <c r="D1222" i="1" s="1"/>
  <c r="F188" i="4"/>
  <c r="H30" i="3"/>
  <c r="G1454" i="1"/>
  <c r="G1453" i="1"/>
  <c r="H1454" i="1"/>
  <c r="H1560" i="1"/>
  <c r="H1524" i="1"/>
  <c r="H1491" i="1"/>
  <c r="G703" i="1"/>
  <c r="D108" i="1"/>
  <c r="H108" i="1" s="1"/>
  <c r="G1263" i="1"/>
  <c r="H1232" i="1"/>
  <c r="H1165" i="1"/>
  <c r="D1154" i="1"/>
  <c r="G1227" i="1"/>
  <c r="G1229" i="1"/>
  <c r="F215" i="9"/>
  <c r="B215" i="9" s="1"/>
  <c r="G1141" i="1"/>
  <c r="G1124" i="1"/>
  <c r="G1137" i="1"/>
  <c r="D1223" i="1"/>
  <c r="G1223" i="1" s="1"/>
  <c r="H1224" i="1"/>
  <c r="G1278" i="1"/>
  <c r="H1278" i="1"/>
  <c r="H1275" i="1"/>
  <c r="G1274" i="1"/>
  <c r="G1266" i="1"/>
  <c r="G1265" i="1"/>
  <c r="G1264" i="1"/>
  <c r="H1247" i="1"/>
  <c r="H1236" i="1"/>
  <c r="E258" i="5"/>
  <c r="D1235" i="1" s="1"/>
  <c r="G1235" i="1" s="1"/>
  <c r="H1237" i="1"/>
  <c r="E281" i="9"/>
  <c r="B281" i="9" s="1"/>
  <c r="D1215" i="1"/>
  <c r="D1216" i="1"/>
  <c r="F239" i="5"/>
  <c r="G1211" i="1"/>
  <c r="H1211" i="1"/>
  <c r="H1160" i="1"/>
  <c r="H1156" i="1"/>
  <c r="H1155" i="1"/>
  <c r="H1061" i="1"/>
  <c r="G1041" i="1"/>
  <c r="G1045" i="1"/>
  <c r="G1036" i="1"/>
  <c r="G1034" i="1"/>
  <c r="G1035" i="1"/>
  <c r="G1033" i="1"/>
  <c r="G1030" i="1"/>
  <c r="G1032" i="1"/>
  <c r="H1006" i="1"/>
  <c r="G1028" i="1"/>
  <c r="G1027" i="1"/>
  <c r="G1023" i="1"/>
  <c r="G1025" i="1"/>
  <c r="H1013" i="1"/>
  <c r="F35" i="5"/>
  <c r="G1007" i="1"/>
  <c r="H1007" i="1"/>
  <c r="F29" i="5"/>
  <c r="E12" i="5"/>
  <c r="D990" i="1" s="1"/>
  <c r="D997" i="1"/>
  <c r="H997" i="1" s="1"/>
  <c r="D1408" i="1"/>
  <c r="H1416" i="1"/>
  <c r="G812" i="1"/>
  <c r="G716" i="1"/>
  <c r="G715" i="1"/>
  <c r="G714" i="1"/>
  <c r="G713" i="1"/>
  <c r="E43" i="9"/>
  <c r="B43" i="9" s="1"/>
  <c r="H711" i="1"/>
  <c r="H649" i="1"/>
  <c r="G648" i="1"/>
  <c r="G378" i="1"/>
  <c r="G379" i="1"/>
  <c r="G371" i="1"/>
  <c r="G367" i="1"/>
  <c r="G366" i="1"/>
  <c r="G364" i="1"/>
  <c r="G365" i="1"/>
  <c r="E363" i="4"/>
  <c r="D358" i="1" s="1"/>
  <c r="G307" i="1"/>
  <c r="G308" i="1"/>
  <c r="E298" i="4"/>
  <c r="G290" i="1"/>
  <c r="G413" i="1"/>
  <c r="F418" i="4"/>
  <c r="G132" i="1"/>
  <c r="G262" i="1"/>
  <c r="G260" i="1"/>
  <c r="H261" i="1"/>
  <c r="F226" i="9"/>
  <c r="B226" i="9" s="1"/>
  <c r="E263" i="4"/>
  <c r="D259" i="1" s="1"/>
  <c r="H255" i="1"/>
  <c r="G255" i="1"/>
  <c r="F259" i="4"/>
  <c r="E252" i="4"/>
  <c r="G206" i="1"/>
  <c r="H206" i="1"/>
  <c r="E196" i="4"/>
  <c r="D192" i="1" s="1"/>
  <c r="G191" i="1"/>
  <c r="G189" i="1"/>
  <c r="G188" i="1"/>
  <c r="G187" i="1"/>
  <c r="G184" i="1"/>
  <c r="G186" i="1"/>
  <c r="G183" i="1"/>
  <c r="G182" i="1"/>
  <c r="G181" i="1"/>
  <c r="D173" i="1"/>
  <c r="H165" i="1"/>
  <c r="G160" i="1"/>
  <c r="H160" i="1"/>
  <c r="E163" i="4"/>
  <c r="D159" i="1" s="1"/>
  <c r="H155" i="1"/>
  <c r="G155" i="1"/>
  <c r="G157" i="1"/>
  <c r="E152" i="4"/>
  <c r="F152" i="4" s="1"/>
  <c r="F159" i="4"/>
  <c r="G154" i="1"/>
  <c r="F218" i="9"/>
  <c r="B218" i="9" s="1"/>
  <c r="G150" i="1"/>
  <c r="G129" i="1"/>
  <c r="H130" i="1"/>
  <c r="H131" i="1"/>
  <c r="G124" i="1"/>
  <c r="H124" i="1"/>
  <c r="E124" i="4"/>
  <c r="D120" i="1" s="1"/>
  <c r="F128" i="4"/>
  <c r="H123" i="1"/>
  <c r="D121" i="1"/>
  <c r="G121" i="1" s="1"/>
  <c r="F125" i="4"/>
  <c r="G108" i="1"/>
  <c r="G113" i="1"/>
  <c r="E38" i="9"/>
  <c r="B38" i="9" s="1"/>
  <c r="G83" i="1"/>
  <c r="H79" i="1"/>
  <c r="H78" i="1"/>
  <c r="G78" i="1"/>
  <c r="F82" i="4"/>
  <c r="H73" i="1"/>
  <c r="G73" i="1"/>
  <c r="E50" i="4"/>
  <c r="D46" i="1" s="1"/>
  <c r="D50" i="1"/>
  <c r="H1504" i="1"/>
  <c r="H1503" i="1"/>
  <c r="E297" i="9"/>
  <c r="B297" i="9" s="1"/>
  <c r="E33" i="9"/>
  <c r="B33" i="9" s="1"/>
  <c r="E293" i="9"/>
  <c r="B293" i="9" s="1"/>
  <c r="E302" i="9"/>
  <c r="B302" i="9" s="1"/>
  <c r="H288" i="1"/>
  <c r="G123" i="1"/>
  <c r="G289" i="1"/>
  <c r="G288" i="1"/>
  <c r="G405" i="1"/>
  <c r="G404" i="1"/>
  <c r="G1416" i="1"/>
  <c r="G1418" i="1"/>
  <c r="C412" i="1"/>
  <c r="G412" i="1" s="1"/>
  <c r="H412" i="1"/>
  <c r="E643" i="4"/>
  <c r="D637" i="1" s="1"/>
  <c r="D411" i="1"/>
  <c r="F416" i="4"/>
  <c r="E273" i="9"/>
  <c r="B273" i="9" s="1"/>
  <c r="H1579" i="1"/>
  <c r="G1509" i="1"/>
  <c r="G1487" i="1"/>
  <c r="E23" i="9"/>
  <c r="B23" i="9" s="1"/>
  <c r="E22" i="9"/>
  <c r="B22" i="9" s="1"/>
  <c r="F259" i="5"/>
  <c r="G1157" i="1"/>
  <c r="H1157" i="1"/>
  <c r="G1056" i="1"/>
  <c r="G1061" i="1"/>
  <c r="H643" i="1"/>
  <c r="H642" i="1"/>
  <c r="H644" i="1"/>
  <c r="E295" i="9"/>
  <c r="E299" i="9"/>
  <c r="B299" i="9" s="1"/>
  <c r="E27" i="9"/>
  <c r="B27" i="9" s="1"/>
  <c r="E32" i="9"/>
  <c r="B32" i="9" s="1"/>
  <c r="F217" i="9"/>
  <c r="B217" i="9" s="1"/>
  <c r="E292" i="9"/>
  <c r="B292" i="9" s="1"/>
  <c r="G647" i="1"/>
  <c r="E275" i="9"/>
  <c r="B275" i="9" s="1"/>
  <c r="G644" i="1"/>
  <c r="G643" i="1"/>
  <c r="H645" i="1"/>
  <c r="G645" i="1"/>
  <c r="F652" i="4"/>
  <c r="G642" i="1"/>
  <c r="H1482" i="1"/>
  <c r="G1578" i="1"/>
  <c r="H1576" i="1"/>
  <c r="G1577" i="1"/>
  <c r="G1510" i="1"/>
  <c r="H1508" i="1"/>
  <c r="G1507" i="1"/>
  <c r="G1499" i="1"/>
  <c r="G1501" i="1"/>
  <c r="G1502" i="1"/>
  <c r="H1500" i="1"/>
  <c r="H1490" i="1"/>
  <c r="C1483" i="1"/>
  <c r="E285" i="9"/>
  <c r="B285" i="9" s="1"/>
  <c r="E287" i="9"/>
  <c r="B287" i="9" s="1"/>
  <c r="I1449" i="1"/>
  <c r="H606" i="1"/>
  <c r="G606" i="1"/>
  <c r="H25" i="1"/>
  <c r="G25" i="1"/>
  <c r="H1455" i="1"/>
  <c r="J1455" i="1"/>
  <c r="J1456" i="1"/>
  <c r="H1456" i="1"/>
  <c r="H1457" i="1"/>
  <c r="J1457" i="1"/>
  <c r="J1467" i="1"/>
  <c r="H1467" i="1"/>
  <c r="G1467" i="1"/>
  <c r="G1484" i="1"/>
  <c r="H1484" i="1"/>
  <c r="H1342" i="1"/>
  <c r="H1346" i="1"/>
  <c r="H1350" i="1"/>
  <c r="H1354" i="1"/>
  <c r="H1358" i="1"/>
  <c r="H1362" i="1"/>
  <c r="H1366" i="1"/>
  <c r="H1370" i="1"/>
  <c r="H1374" i="1"/>
  <c r="H1378" i="1"/>
  <c r="H1382" i="1"/>
  <c r="H1386" i="1"/>
  <c r="H1390" i="1"/>
  <c r="H1394" i="1"/>
  <c r="H1398" i="1"/>
  <c r="H1402" i="1"/>
  <c r="H1406" i="1"/>
  <c r="H1409" i="1"/>
  <c r="H1413" i="1"/>
  <c r="H1417" i="1"/>
  <c r="H1421" i="1"/>
  <c r="H1424" i="1"/>
  <c r="H1428" i="1"/>
  <c r="H1432" i="1"/>
  <c r="G1437" i="1"/>
  <c r="H1439" i="1"/>
  <c r="H1440" i="1"/>
  <c r="H1441" i="1"/>
  <c r="H1442" i="1"/>
  <c r="H1443" i="1"/>
  <c r="H1444" i="1"/>
  <c r="H1445" i="1"/>
  <c r="H1461" i="1"/>
  <c r="G1461" i="1"/>
  <c r="J1463" i="1"/>
  <c r="H1463" i="1"/>
  <c r="G1463" i="1"/>
  <c r="I1463" i="1" s="1"/>
  <c r="I1465" i="1"/>
  <c r="J1473" i="1"/>
  <c r="H1473" i="1"/>
  <c r="G1473" i="1"/>
  <c r="I1473" i="1" s="1"/>
  <c r="G1477" i="1"/>
  <c r="I1477" i="1" s="1"/>
  <c r="G1492" i="1"/>
  <c r="H1492" i="1"/>
  <c r="H1497" i="1"/>
  <c r="G1497" i="1"/>
  <c r="D263" i="4"/>
  <c r="F268" i="4"/>
  <c r="D593" i="4"/>
  <c r="F612" i="4"/>
  <c r="C264" i="1"/>
  <c r="D149" i="1"/>
  <c r="J1446" i="1"/>
  <c r="H1446" i="1"/>
  <c r="I1446" i="1" s="1"/>
  <c r="H1447" i="1"/>
  <c r="I1447" i="1" s="1"/>
  <c r="J1447" i="1"/>
  <c r="J1448" i="1"/>
  <c r="H1448" i="1"/>
  <c r="I1448" i="1" s="1"/>
  <c r="H1449" i="1"/>
  <c r="J1449" i="1"/>
  <c r="J1450" i="1"/>
  <c r="H1450" i="1"/>
  <c r="I1450" i="1" s="1"/>
  <c r="H1451" i="1"/>
  <c r="I1451" i="1" s="1"/>
  <c r="J1451" i="1"/>
  <c r="J1452" i="1"/>
  <c r="H1452" i="1"/>
  <c r="I1452" i="1" s="1"/>
  <c r="G1455" i="1"/>
  <c r="G1456" i="1"/>
  <c r="G1457" i="1"/>
  <c r="I1458" i="1"/>
  <c r="G1466" i="1"/>
  <c r="H1481" i="1"/>
  <c r="G1481" i="1"/>
  <c r="H1486" i="1"/>
  <c r="G1486" i="1"/>
  <c r="F369" i="4"/>
  <c r="D363" i="4"/>
  <c r="D350" i="4" s="1"/>
  <c r="F397" i="4"/>
  <c r="D396" i="4"/>
  <c r="F478" i="4"/>
  <c r="D472" i="4"/>
  <c r="F198" i="5"/>
  <c r="D190" i="5"/>
  <c r="F246" i="5"/>
  <c r="D245" i="5"/>
  <c r="G1439" i="1"/>
  <c r="G1440" i="1"/>
  <c r="I1440" i="1" s="1"/>
  <c r="G1441" i="1"/>
  <c r="I1441" i="1" s="1"/>
  <c r="G1442" i="1"/>
  <c r="I1442" i="1" s="1"/>
  <c r="G1443" i="1"/>
  <c r="G1444" i="1"/>
  <c r="I1444" i="1" s="1"/>
  <c r="J1445" i="1"/>
  <c r="H1459" i="1"/>
  <c r="G1459" i="1"/>
  <c r="J1459" i="1"/>
  <c r="G1462" i="1"/>
  <c r="I1462" i="1" s="1"/>
  <c r="G1472" i="1"/>
  <c r="I1472" i="1" s="1"/>
  <c r="J1478" i="1"/>
  <c r="H1478" i="1"/>
  <c r="G1478" i="1"/>
  <c r="I1478" i="1" s="1"/>
  <c r="H1489" i="1"/>
  <c r="G1489" i="1"/>
  <c r="H1494" i="1"/>
  <c r="G1494" i="1"/>
  <c r="H1458" i="1"/>
  <c r="H1460" i="1"/>
  <c r="I1460" i="1" s="1"/>
  <c r="H1464" i="1"/>
  <c r="I1464" i="1" s="1"/>
  <c r="J1464" i="1"/>
  <c r="H1465" i="1"/>
  <c r="H1468" i="1"/>
  <c r="J1468" i="1"/>
  <c r="H1471" i="1"/>
  <c r="I1471" i="1" s="1"/>
  <c r="H1474" i="1"/>
  <c r="J1474" i="1"/>
  <c r="H1476" i="1"/>
  <c r="I1476" i="1" s="1"/>
  <c r="H1479" i="1"/>
  <c r="I1479" i="1" s="1"/>
  <c r="J1479" i="1"/>
  <c r="F68" i="4"/>
  <c r="D50" i="4"/>
  <c r="D124" i="4"/>
  <c r="F169" i="4"/>
  <c r="D196" i="4"/>
  <c r="E224" i="4"/>
  <c r="D220" i="1" s="1"/>
  <c r="F317" i="4"/>
  <c r="D311" i="4"/>
  <c r="F345" i="4"/>
  <c r="D344" i="4"/>
  <c r="F351" i="4"/>
  <c r="F490" i="4"/>
  <c r="D484" i="4"/>
  <c r="F568" i="4"/>
  <c r="D567" i="4"/>
  <c r="F78" i="5"/>
  <c r="E7" i="4"/>
  <c r="F112" i="4"/>
  <c r="D106" i="4"/>
  <c r="F140" i="4"/>
  <c r="D139" i="4"/>
  <c r="H21" i="9"/>
  <c r="F299" i="4"/>
  <c r="E421" i="4"/>
  <c r="D459" i="4"/>
  <c r="F466" i="4"/>
  <c r="F516" i="4"/>
  <c r="D515" i="4"/>
  <c r="F238" i="5"/>
  <c r="D42" i="8"/>
  <c r="H1462" i="1"/>
  <c r="J1462" i="1"/>
  <c r="H1466" i="1"/>
  <c r="J1466" i="1"/>
  <c r="G1468" i="1"/>
  <c r="I1468" i="1" s="1"/>
  <c r="H1472" i="1"/>
  <c r="J1472" i="1"/>
  <c r="G1474" i="1"/>
  <c r="I1474" i="1" s="1"/>
  <c r="H1477" i="1"/>
  <c r="J1477" i="1"/>
  <c r="H1480" i="1"/>
  <c r="G1485" i="1"/>
  <c r="H1488" i="1"/>
  <c r="G1493" i="1"/>
  <c r="H1496" i="1"/>
  <c r="F8" i="4"/>
  <c r="D7" i="4"/>
  <c r="F77" i="4"/>
  <c r="F153" i="4"/>
  <c r="F164" i="4"/>
  <c r="D163" i="4"/>
  <c r="F422" i="4"/>
  <c r="D421" i="4"/>
  <c r="E567" i="4"/>
  <c r="D561" i="1" s="1"/>
  <c r="E593" i="4"/>
  <c r="D587" i="1" s="1"/>
  <c r="F626" i="4"/>
  <c r="D625" i="4"/>
  <c r="D644" i="4"/>
  <c r="E141" i="6"/>
  <c r="I24" i="3"/>
  <c r="G315" i="9"/>
  <c r="E315" i="9" s="1"/>
  <c r="D43" i="8"/>
  <c r="F91" i="4"/>
  <c r="F231" i="4"/>
  <c r="D643" i="4"/>
  <c r="E644" i="4"/>
  <c r="D638" i="1" s="1"/>
  <c r="F603" i="4"/>
  <c r="F8" i="5"/>
  <c r="E87" i="5"/>
  <c r="D1065" i="1" s="1"/>
  <c r="E176" i="5"/>
  <c r="D35" i="6"/>
  <c r="F36" i="6"/>
  <c r="F122" i="6"/>
  <c r="D114" i="6"/>
  <c r="E5" i="7"/>
  <c r="E7" i="5"/>
  <c r="F45" i="5"/>
  <c r="D12" i="5"/>
  <c r="D7" i="5" s="1"/>
  <c r="D69" i="5"/>
  <c r="F180" i="5"/>
  <c r="D177" i="5"/>
  <c r="D206" i="5"/>
  <c r="F207" i="5"/>
  <c r="F5" i="6"/>
  <c r="E143" i="9"/>
  <c r="B143" i="9" s="1"/>
  <c r="F234" i="5"/>
  <c r="D129" i="6"/>
  <c r="F130" i="6"/>
  <c r="E289" i="9"/>
  <c r="B289" i="9" s="1"/>
  <c r="E74" i="9"/>
  <c r="B74" i="9" s="1"/>
  <c r="E78" i="9"/>
  <c r="B78" i="9" s="1"/>
  <c r="E82" i="9"/>
  <c r="B82" i="9" s="1"/>
  <c r="E86" i="9"/>
  <c r="B86" i="9" s="1"/>
  <c r="E90" i="9"/>
  <c r="B90" i="9" s="1"/>
  <c r="E94" i="9"/>
  <c r="B94" i="9" s="1"/>
  <c r="E98" i="9"/>
  <c r="B98" i="9" s="1"/>
  <c r="E102" i="9"/>
  <c r="B102" i="9" s="1"/>
  <c r="E104" i="9"/>
  <c r="B104" i="9" s="1"/>
  <c r="E112" i="9"/>
  <c r="B112" i="9" s="1"/>
  <c r="E116" i="9"/>
  <c r="B116" i="9" s="1"/>
  <c r="E142" i="9"/>
  <c r="B142" i="9" s="1"/>
  <c r="G167" i="9"/>
  <c r="E167" i="9" s="1"/>
  <c r="B167" i="9" s="1"/>
  <c r="G169" i="9"/>
  <c r="E169" i="9" s="1"/>
  <c r="B169" i="9" s="1"/>
  <c r="G171" i="9"/>
  <c r="E171" i="9" s="1"/>
  <c r="B171" i="9" s="1"/>
  <c r="G173" i="9"/>
  <c r="E173" i="9" s="1"/>
  <c r="B173" i="9" s="1"/>
  <c r="G175" i="9"/>
  <c r="E175" i="9" s="1"/>
  <c r="B175" i="9" s="1"/>
  <c r="G177" i="9"/>
  <c r="E177" i="9" s="1"/>
  <c r="B177" i="9" s="1"/>
  <c r="G179" i="9"/>
  <c r="E179" i="9" s="1"/>
  <c r="B179" i="9" s="1"/>
  <c r="G181" i="9"/>
  <c r="E181" i="9" s="1"/>
  <c r="B181" i="9" s="1"/>
  <c r="G183" i="9"/>
  <c r="E183" i="9" s="1"/>
  <c r="B183" i="9" s="1"/>
  <c r="G185" i="9"/>
  <c r="E185" i="9" s="1"/>
  <c r="B185" i="9" s="1"/>
  <c r="B120" i="9"/>
  <c r="B128" i="9"/>
  <c r="B136" i="9"/>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0" i="9"/>
  <c r="E190" i="9" s="1"/>
  <c r="B190" i="9" s="1"/>
  <c r="G188" i="9"/>
  <c r="E188" i="9" s="1"/>
  <c r="B188" i="9" s="1"/>
  <c r="G186" i="9"/>
  <c r="E186" i="9" s="1"/>
  <c r="B186" i="9" s="1"/>
  <c r="G166" i="9"/>
  <c r="H165" i="9"/>
  <c r="G279" i="9"/>
  <c r="E279" i="9" s="1"/>
  <c r="B279" i="9" s="1"/>
  <c r="G192" i="9"/>
  <c r="E192" i="9" s="1"/>
  <c r="G165" i="9"/>
  <c r="G164" i="9"/>
  <c r="E164" i="9" s="1"/>
  <c r="B164" i="9" s="1"/>
  <c r="G163" i="9"/>
  <c r="E163" i="9" s="1"/>
  <c r="B163" i="9" s="1"/>
  <c r="G162" i="9"/>
  <c r="E162" i="9" s="1"/>
  <c r="B162" i="9" s="1"/>
  <c r="G161" i="9"/>
  <c r="E161" i="9" s="1"/>
  <c r="B161" i="9" s="1"/>
  <c r="G191" i="9"/>
  <c r="E191" i="9" s="1"/>
  <c r="B191" i="9" s="1"/>
  <c r="G189" i="9"/>
  <c r="E189" i="9" s="1"/>
  <c r="B189" i="9" s="1"/>
  <c r="G187" i="9"/>
  <c r="E187" i="9" s="1"/>
  <c r="B187" i="9" s="1"/>
  <c r="I10" i="9"/>
  <c r="B148" i="9"/>
  <c r="B156" i="9"/>
  <c r="H166" i="9"/>
  <c r="G168" i="9"/>
  <c r="E168" i="9" s="1"/>
  <c r="B168" i="9" s="1"/>
  <c r="G170" i="9"/>
  <c r="E170" i="9" s="1"/>
  <c r="B170" i="9" s="1"/>
  <c r="G172" i="9"/>
  <c r="E172" i="9" s="1"/>
  <c r="B172" i="9" s="1"/>
  <c r="G174" i="9"/>
  <c r="E174" i="9" s="1"/>
  <c r="B174" i="9" s="1"/>
  <c r="G176" i="9"/>
  <c r="E176" i="9" s="1"/>
  <c r="B176" i="9" s="1"/>
  <c r="G178" i="9"/>
  <c r="E178" i="9" s="1"/>
  <c r="B178" i="9" s="1"/>
  <c r="G180" i="9"/>
  <c r="E180" i="9" s="1"/>
  <c r="B180" i="9" s="1"/>
  <c r="G182" i="9"/>
  <c r="E182" i="9" s="1"/>
  <c r="B182" i="9" s="1"/>
  <c r="G184" i="9"/>
  <c r="E184" i="9" s="1"/>
  <c r="B184" i="9" s="1"/>
  <c r="B214" i="9"/>
  <c r="F247" i="9"/>
  <c r="B247" i="9" s="1"/>
  <c r="F255" i="9"/>
  <c r="B255" i="9" s="1"/>
  <c r="F263" i="9"/>
  <c r="B263" i="9" s="1"/>
  <c r="B282" i="9"/>
  <c r="F277" i="9"/>
  <c r="B303" i="9"/>
  <c r="B266" i="9"/>
  <c r="F251" i="9"/>
  <c r="B251" i="9" s="1"/>
  <c r="F259" i="9"/>
  <c r="B259" i="9" s="1"/>
  <c r="F267" i="9"/>
  <c r="B267" i="9" s="1"/>
  <c r="B295" i="9"/>
  <c r="H1223" i="1" l="1"/>
  <c r="E237" i="5"/>
  <c r="D1214" i="1" s="1"/>
  <c r="H1235" i="1"/>
  <c r="H1216" i="1"/>
  <c r="G1216" i="1"/>
  <c r="H1215" i="1"/>
  <c r="G1215" i="1"/>
  <c r="H19" i="9"/>
  <c r="E19" i="9" s="1"/>
  <c r="B19" i="9" s="1"/>
  <c r="G997" i="1"/>
  <c r="E350" i="4"/>
  <c r="E407" i="4" s="1"/>
  <c r="D402" i="1" s="1"/>
  <c r="D293" i="1"/>
  <c r="D248" i="1"/>
  <c r="F252" i="4"/>
  <c r="G173" i="1"/>
  <c r="H173" i="1"/>
  <c r="D148" i="1"/>
  <c r="G21" i="9"/>
  <c r="E21" i="9" s="1"/>
  <c r="H121" i="1"/>
  <c r="G50" i="1"/>
  <c r="H50" i="1"/>
  <c r="G411" i="1"/>
  <c r="H411" i="1"/>
  <c r="B192" i="9"/>
  <c r="H1483" i="1"/>
  <c r="G1483" i="1"/>
  <c r="G312" i="9"/>
  <c r="E312" i="9" s="1"/>
  <c r="B312" i="9" s="1"/>
  <c r="C345" i="1"/>
  <c r="I20" i="3"/>
  <c r="D985" i="1"/>
  <c r="F643" i="4"/>
  <c r="C637" i="1"/>
  <c r="F484" i="4"/>
  <c r="C478" i="1"/>
  <c r="F344" i="4"/>
  <c r="C339" i="1"/>
  <c r="F50" i="4"/>
  <c r="C46" i="1"/>
  <c r="F245" i="5"/>
  <c r="C1222" i="1"/>
  <c r="F472" i="4"/>
  <c r="C466" i="1"/>
  <c r="D68" i="5"/>
  <c r="D6" i="5" s="1"/>
  <c r="C1047" i="1"/>
  <c r="H25" i="3"/>
  <c r="F35" i="6"/>
  <c r="C1329" i="1"/>
  <c r="D298" i="4"/>
  <c r="F263" i="4"/>
  <c r="C259" i="1"/>
  <c r="F224" i="4"/>
  <c r="E165" i="9"/>
  <c r="B165" i="9" s="1"/>
  <c r="E166" i="9"/>
  <c r="B166" i="9" s="1"/>
  <c r="F129" i="6"/>
  <c r="C1423" i="1"/>
  <c r="D141" i="6"/>
  <c r="G307" i="9"/>
  <c r="E307" i="9" s="1"/>
  <c r="B307" i="9" s="1"/>
  <c r="F177" i="5"/>
  <c r="D176" i="5"/>
  <c r="C1154" i="1"/>
  <c r="F12" i="5"/>
  <c r="C990" i="1"/>
  <c r="F114" i="6"/>
  <c r="H27" i="3"/>
  <c r="C1408" i="1"/>
  <c r="I22" i="3"/>
  <c r="D1153" i="1"/>
  <c r="I28" i="3"/>
  <c r="D1435" i="1"/>
  <c r="F163" i="4"/>
  <c r="C159" i="1"/>
  <c r="F7" i="4"/>
  <c r="D6" i="4"/>
  <c r="C3" i="1"/>
  <c r="F567" i="4"/>
  <c r="D528" i="4"/>
  <c r="C561" i="1"/>
  <c r="F311" i="4"/>
  <c r="C306" i="1"/>
  <c r="G309" i="9"/>
  <c r="E309" i="9" s="1"/>
  <c r="B309" i="9" s="1"/>
  <c r="F190" i="5"/>
  <c r="C1167" i="1"/>
  <c r="F396" i="4"/>
  <c r="C391" i="1"/>
  <c r="I1456" i="1"/>
  <c r="G149" i="1"/>
  <c r="H149" i="1"/>
  <c r="B315" i="9"/>
  <c r="E314" i="9"/>
  <c r="I10" i="3" s="1"/>
  <c r="F625" i="4"/>
  <c r="C619" i="1"/>
  <c r="F421" i="4"/>
  <c r="D420" i="4"/>
  <c r="C415" i="1"/>
  <c r="F515" i="4"/>
  <c r="C509" i="1"/>
  <c r="E420" i="4"/>
  <c r="D415" i="1"/>
  <c r="H220" i="1"/>
  <c r="G220" i="1"/>
  <c r="F363" i="4"/>
  <c r="C358" i="1"/>
  <c r="H264" i="1"/>
  <c r="G264" i="1"/>
  <c r="G310" i="9"/>
  <c r="E310" i="9" s="1"/>
  <c r="B310" i="9" s="1"/>
  <c r="F206" i="5"/>
  <c r="C1183" i="1"/>
  <c r="I29" i="3"/>
  <c r="D1436" i="1"/>
  <c r="F7" i="5"/>
  <c r="H20" i="3"/>
  <c r="C985" i="1"/>
  <c r="D237" i="5"/>
  <c r="F106" i="4"/>
  <c r="C102" i="1"/>
  <c r="F196" i="4"/>
  <c r="C192" i="1"/>
  <c r="I1457" i="1"/>
  <c r="F213" i="9"/>
  <c r="B213" i="9" s="1"/>
  <c r="G317" i="9"/>
  <c r="E317" i="9" s="1"/>
  <c r="G1065" i="1"/>
  <c r="H1065" i="1"/>
  <c r="I35" i="3"/>
  <c r="C1518" i="1"/>
  <c r="F644" i="4"/>
  <c r="C638" i="1"/>
  <c r="K1450" i="9"/>
  <c r="G313" i="9"/>
  <c r="E313" i="9" s="1"/>
  <c r="B313" i="9" s="1"/>
  <c r="I34" i="3"/>
  <c r="C1517" i="1"/>
  <c r="E528" i="4"/>
  <c r="F459" i="4"/>
  <c r="C453" i="1"/>
  <c r="D151" i="4"/>
  <c r="F139" i="4"/>
  <c r="C135" i="1"/>
  <c r="E6" i="4"/>
  <c r="D3" i="1"/>
  <c r="F124" i="4"/>
  <c r="C120" i="1"/>
  <c r="I1459" i="1"/>
  <c r="I1443" i="1"/>
  <c r="I1439" i="1"/>
  <c r="I1466" i="1"/>
  <c r="I1455" i="1"/>
  <c r="H148" i="1"/>
  <c r="G148" i="1"/>
  <c r="F593" i="4"/>
  <c r="C587" i="1"/>
  <c r="E151" i="4"/>
  <c r="I1467" i="1"/>
  <c r="E175" i="5" l="1"/>
  <c r="D1152" i="1" s="1"/>
  <c r="I23" i="3"/>
  <c r="F350" i="4"/>
  <c r="D345" i="1"/>
  <c r="E408" i="4"/>
  <c r="D403" i="1" s="1"/>
  <c r="H248" i="1"/>
  <c r="G248" i="1"/>
  <c r="H619" i="1"/>
  <c r="G619" i="1"/>
  <c r="G1408" i="1"/>
  <c r="H1408" i="1"/>
  <c r="H259" i="1"/>
  <c r="G259" i="1"/>
  <c r="H587" i="1"/>
  <c r="G587" i="1"/>
  <c r="E412" i="4"/>
  <c r="I16" i="3"/>
  <c r="D2" i="1"/>
  <c r="H453" i="1"/>
  <c r="G453" i="1"/>
  <c r="H192" i="1"/>
  <c r="G192" i="1"/>
  <c r="F237" i="5"/>
  <c r="H23" i="3"/>
  <c r="C1214" i="1"/>
  <c r="C984" i="1"/>
  <c r="H358" i="1"/>
  <c r="G358" i="1"/>
  <c r="G415" i="1"/>
  <c r="H415" i="1"/>
  <c r="G1167" i="1"/>
  <c r="H1167" i="1"/>
  <c r="B21" i="9"/>
  <c r="H159" i="1"/>
  <c r="G159" i="1"/>
  <c r="G1154" i="1"/>
  <c r="H1154" i="1"/>
  <c r="F141" i="6"/>
  <c r="H28" i="3"/>
  <c r="C1435" i="1"/>
  <c r="H9" i="3" s="1"/>
  <c r="H1329" i="1"/>
  <c r="G1329" i="1"/>
  <c r="G1222" i="1"/>
  <c r="H1222" i="1"/>
  <c r="H339" i="1"/>
  <c r="G339" i="1"/>
  <c r="G345" i="1"/>
  <c r="H345" i="1"/>
  <c r="I17" i="3"/>
  <c r="E289" i="4"/>
  <c r="D147" i="1"/>
  <c r="H1517" i="1"/>
  <c r="G1517" i="1"/>
  <c r="H11" i="3"/>
  <c r="H306" i="1"/>
  <c r="G306" i="1"/>
  <c r="F298" i="4"/>
  <c r="D407" i="4"/>
  <c r="C293" i="1"/>
  <c r="G120" i="1"/>
  <c r="H120" i="1"/>
  <c r="H135" i="1"/>
  <c r="G135" i="1"/>
  <c r="H1518" i="1"/>
  <c r="G1518" i="1"/>
  <c r="E316" i="9"/>
  <c r="B317" i="9"/>
  <c r="H985" i="1"/>
  <c r="G985" i="1"/>
  <c r="G1436" i="1"/>
  <c r="H1436" i="1"/>
  <c r="E635" i="4"/>
  <c r="D629" i="1" s="1"/>
  <c r="D414" i="1"/>
  <c r="D635" i="4"/>
  <c r="F420" i="4"/>
  <c r="C414" i="1"/>
  <c r="H561" i="1"/>
  <c r="G561" i="1"/>
  <c r="H3" i="1"/>
  <c r="G3" i="1"/>
  <c r="F176" i="5"/>
  <c r="D175" i="5"/>
  <c r="H22" i="3"/>
  <c r="C1153" i="1"/>
  <c r="G1423" i="1"/>
  <c r="H1423" i="1"/>
  <c r="H21" i="3"/>
  <c r="C1046" i="1"/>
  <c r="E311" i="9"/>
  <c r="D289" i="4"/>
  <c r="F151" i="4"/>
  <c r="H17" i="3"/>
  <c r="C147" i="1"/>
  <c r="H638" i="1"/>
  <c r="G638" i="1"/>
  <c r="G1183" i="1"/>
  <c r="H1183" i="1"/>
  <c r="E636" i="4"/>
  <c r="D630" i="1" s="1"/>
  <c r="D522" i="1"/>
  <c r="G102" i="1"/>
  <c r="H102" i="1"/>
  <c r="H509" i="1"/>
  <c r="G509" i="1"/>
  <c r="H391" i="1"/>
  <c r="G391" i="1"/>
  <c r="D636" i="4"/>
  <c r="F528" i="4"/>
  <c r="C522" i="1"/>
  <c r="D290" i="4"/>
  <c r="D412" i="4"/>
  <c r="F6" i="4"/>
  <c r="H16" i="3"/>
  <c r="C2" i="1"/>
  <c r="H990" i="1"/>
  <c r="G990" i="1"/>
  <c r="H466" i="1"/>
  <c r="G466" i="1"/>
  <c r="H46" i="1"/>
  <c r="G46" i="1"/>
  <c r="H478" i="1"/>
  <c r="G478" i="1"/>
  <c r="H637" i="1"/>
  <c r="G637" i="1"/>
  <c r="D408" i="4"/>
  <c r="K3" i="9" l="1"/>
  <c r="I9" i="3"/>
  <c r="F636" i="4"/>
  <c r="C630" i="1"/>
  <c r="E639" i="4"/>
  <c r="D407" i="1"/>
  <c r="H147" i="1"/>
  <c r="G147" i="1"/>
  <c r="F175" i="5"/>
  <c r="C1152" i="1"/>
  <c r="F635" i="4"/>
  <c r="C629" i="1"/>
  <c r="F407" i="4"/>
  <c r="C402" i="1"/>
  <c r="N3" i="9"/>
  <c r="I11" i="3"/>
  <c r="E291" i="4"/>
  <c r="D287" i="1" s="1"/>
  <c r="E413" i="4"/>
  <c r="E414" i="4" s="1"/>
  <c r="D409" i="1" s="1"/>
  <c r="D285" i="1"/>
  <c r="G278" i="9"/>
  <c r="E290" i="4"/>
  <c r="D286" i="1" s="1"/>
  <c r="F290" i="4"/>
  <c r="C286" i="1"/>
  <c r="D291" i="4"/>
  <c r="F289" i="4"/>
  <c r="D413" i="4"/>
  <c r="C285" i="1"/>
  <c r="H293" i="1"/>
  <c r="G293" i="1"/>
  <c r="H522" i="1"/>
  <c r="G522" i="1"/>
  <c r="H2" i="1"/>
  <c r="G2" i="1"/>
  <c r="G1435" i="1"/>
  <c r="H1435" i="1"/>
  <c r="F408" i="4"/>
  <c r="C403" i="1"/>
  <c r="D639" i="4"/>
  <c r="D414" i="4"/>
  <c r="F412" i="4"/>
  <c r="C407" i="1"/>
  <c r="G1153" i="1"/>
  <c r="H1153" i="1"/>
  <c r="H414" i="1"/>
  <c r="G414" i="1"/>
  <c r="G1214" i="1"/>
  <c r="H1214" i="1"/>
  <c r="H285" i="1" l="1"/>
  <c r="G285" i="1"/>
  <c r="D640" i="4"/>
  <c r="D415" i="4"/>
  <c r="F413" i="4"/>
  <c r="C408" i="1"/>
  <c r="E640" i="4"/>
  <c r="E415" i="4"/>
  <c r="D410" i="1" s="1"/>
  <c r="D408" i="1"/>
  <c r="H402" i="1"/>
  <c r="G402" i="1"/>
  <c r="G1152" i="1"/>
  <c r="H1152" i="1"/>
  <c r="D641" i="4"/>
  <c r="F639" i="4"/>
  <c r="C633" i="1"/>
  <c r="H286" i="1"/>
  <c r="G286" i="1"/>
  <c r="G630" i="1"/>
  <c r="H630" i="1"/>
  <c r="H407" i="1"/>
  <c r="G407" i="1"/>
  <c r="H403" i="1"/>
  <c r="G403" i="1"/>
  <c r="F414" i="4"/>
  <c r="C409" i="1"/>
  <c r="F291" i="4"/>
  <c r="C287" i="1"/>
  <c r="H629" i="1"/>
  <c r="G629" i="1"/>
  <c r="E641" i="4"/>
  <c r="D633" i="1"/>
  <c r="H409" i="1" l="1"/>
  <c r="G409" i="1"/>
  <c r="E642" i="4"/>
  <c r="E645" i="4" s="1"/>
  <c r="D634" i="1"/>
  <c r="D642" i="4"/>
  <c r="F640" i="4"/>
  <c r="C634" i="1"/>
  <c r="H287" i="1"/>
  <c r="G287" i="1"/>
  <c r="H633" i="1"/>
  <c r="G633" i="1"/>
  <c r="G408" i="1"/>
  <c r="H408" i="1"/>
  <c r="D635" i="1"/>
  <c r="F641" i="4"/>
  <c r="D645" i="4"/>
  <c r="C635" i="1"/>
  <c r="F415" i="4"/>
  <c r="C410" i="1"/>
  <c r="G635" i="1" l="1"/>
  <c r="H635" i="1"/>
  <c r="I18" i="3"/>
  <c r="D639" i="1"/>
  <c r="H634" i="1"/>
  <c r="G634" i="1"/>
  <c r="E646" i="4"/>
  <c r="D636" i="1"/>
  <c r="F645" i="4"/>
  <c r="H18" i="3"/>
  <c r="C639" i="1"/>
  <c r="H410" i="1"/>
  <c r="G410" i="1"/>
  <c r="D646" i="4"/>
  <c r="F642" i="4"/>
  <c r="C636" i="1"/>
  <c r="G639" i="1" l="1"/>
  <c r="H639" i="1"/>
  <c r="I19" i="3"/>
  <c r="D640" i="1"/>
  <c r="G276" i="9"/>
  <c r="E276" i="9" s="1"/>
  <c r="B276" i="9" s="1"/>
  <c r="H19" i="3"/>
  <c r="F646" i="4"/>
  <c r="C640" i="1"/>
  <c r="H636" i="1"/>
  <c r="G636" i="1"/>
  <c r="H640" i="1" l="1"/>
  <c r="G640" i="1"/>
  <c r="H7" i="3"/>
  <c r="J3" i="9" l="1"/>
  <c r="G274" i="9" l="1"/>
  <c r="M272" i="9"/>
  <c r="H274" i="9"/>
  <c r="H18" i="9"/>
  <c r="L272" i="9"/>
  <c r="G18" i="9"/>
  <c r="F272" i="9" l="1"/>
  <c r="B272" i="9" s="1"/>
  <c r="E274" i="9"/>
  <c r="E20" i="9" s="1"/>
  <c r="I7" i="3" s="1"/>
  <c r="E18" i="9"/>
  <c r="B18" i="9" s="1"/>
  <c r="F20" i="9" l="1"/>
  <c r="B274" i="9"/>
  <c r="F72" i="5" l="1"/>
  <c r="D1050" i="1"/>
  <c r="G1050" i="1" s="1"/>
  <c r="H1050" i="1"/>
  <c r="E70" i="5"/>
  <c r="D1048" i="1" s="1"/>
  <c r="E69" i="5" l="1"/>
  <c r="E68" i="5" s="1"/>
  <c r="I21" i="3" s="1"/>
  <c r="F70" i="5"/>
  <c r="H1048" i="1"/>
  <c r="G1048" i="1"/>
  <c r="F69" i="5"/>
  <c r="D1047" i="1"/>
  <c r="D1046" i="1" l="1"/>
  <c r="G1046" i="1" s="1"/>
  <c r="E6" i="5"/>
  <c r="F6" i="5" s="1"/>
  <c r="F68" i="5"/>
  <c r="G1047" i="1"/>
  <c r="H1047" i="1"/>
  <c r="H1046" i="1" l="1"/>
  <c r="H278" i="9"/>
  <c r="E278" i="9" s="1"/>
  <c r="D984" i="1"/>
  <c r="H984" i="1" s="1"/>
  <c r="G284" i="9"/>
  <c r="E284" i="9" s="1"/>
  <c r="B284" i="9" s="1"/>
  <c r="G984" i="1" l="1"/>
  <c r="H8" i="3"/>
  <c r="M3" i="9" s="1"/>
  <c r="E277" i="9"/>
  <c r="B278" i="9"/>
  <c r="I8" i="3" l="1"/>
  <c r="K10" i="9"/>
  <c r="J17" i="9"/>
  <c r="H16" i="9"/>
  <c r="K5" i="9"/>
  <c r="J9" i="9"/>
  <c r="J13" i="9"/>
  <c r="I7" i="9"/>
  <c r="I5" i="9"/>
  <c r="I6" i="9"/>
  <c r="G15" i="9"/>
  <c r="M16" i="9"/>
  <c r="K12" i="9"/>
  <c r="J5" i="9"/>
  <c r="J10" i="9"/>
  <c r="I13" i="9"/>
  <c r="I11" i="9"/>
  <c r="I8" i="9"/>
  <c r="H17" i="9"/>
  <c r="K7" i="9"/>
  <c r="K11" i="9"/>
  <c r="K8" i="9"/>
  <c r="I17" i="9"/>
  <c r="J12" i="9"/>
  <c r="G17" i="9"/>
  <c r="I9" i="9"/>
  <c r="L16" i="9"/>
  <c r="I12" i="9"/>
  <c r="L15" i="9"/>
  <c r="J6" i="9"/>
  <c r="K6" i="9"/>
  <c r="J8" i="9"/>
  <c r="J11" i="9"/>
  <c r="H15" i="9"/>
  <c r="K9" i="9"/>
  <c r="G16" i="9"/>
  <c r="M15" i="9"/>
  <c r="K13" i="9"/>
  <c r="J7" i="9"/>
  <c r="E16" i="9" l="1"/>
  <c r="E10" i="9"/>
  <c r="B10" i="9" s="1"/>
  <c r="E17" i="9"/>
  <c r="B17" i="9" s="1"/>
  <c r="E5" i="9"/>
  <c r="B5" i="9" s="1"/>
  <c r="F16" i="9"/>
  <c r="B16" i="9" s="1"/>
  <c r="E12" i="9"/>
  <c r="B12" i="9" s="1"/>
  <c r="E13" i="9"/>
  <c r="B13" i="9" s="1"/>
  <c r="E7" i="9"/>
  <c r="B7" i="9" s="1"/>
  <c r="E15" i="9"/>
  <c r="F15" i="9"/>
  <c r="E11" i="9"/>
  <c r="B11" i="9" s="1"/>
  <c r="E9" i="9"/>
  <c r="B9" i="9" s="1"/>
  <c r="E8" i="9"/>
  <c r="B8" i="9" s="1"/>
  <c r="E6" i="9"/>
  <c r="B6" i="9" s="1"/>
  <c r="F14" i="9" l="1"/>
  <c r="F3" i="9" s="1"/>
  <c r="B15" i="9"/>
  <c r="E14" i="9"/>
  <c r="E4" i="9"/>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<sst xmlns="http://schemas.openxmlformats.org/spreadsheetml/2006/main" count="4369" uniqueCount="3421">
  <si>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</si>
  <si>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</si>
  <si>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</si>
  <si>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</si>
  <si>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</si>
  <si>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</si>
  <si>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</si>
  <si>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</si>
  <si>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</si>
  <si>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</si>
  <si>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</si>
  <si>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</si>
  <si>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</si>
  <si>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</si>
  <si>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</si>
  <si>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</si>
  <si>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</si>
  <si>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</si>
  <si>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</si>
  <si>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</si>
  <si>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</si>
  <si>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</si>
  <si>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</si>
  <si>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</si>
  <si>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</si>
  <si>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</si>
  <si>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</si>
  <si>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</si>
  <si>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</si>
  <si>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</si>
  <si>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</si>
  <si>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SVEUČILIŠTE JOSIPA JURJA STROSSMAYERA U OSIJEKU - PRAVNI FAKULTET</t>
  </si>
  <si>
    <t>BILANCA</t>
  </si>
  <si>
    <t>RAS funkcijski</t>
  </si>
  <si>
    <t>Razina:</t>
  </si>
  <si>
    <t>11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</si>
  <si>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</si>
  <si>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</si>
  <si>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</si>
  <si>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</si>
  <si>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</si>
  <si>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</si>
  <si>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</si>
  <si>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</si>
  <si>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</si>
  <si>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</si>
  <si>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</si>
  <si>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</si>
  <si>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</si>
  <si>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2292 - SVEUČILIŠTE JOSIPA JURJA STROSSMAYERA U OSIJEKU - PRAVNI FAKULTET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</si>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</sst>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 fontId="6" fillId="0" borderId="40" xfId="0" applyNumberFormat="1" applyFont="1" applyFill="1" applyBorder="1" applyAlignment="1" applyProtection="1">
      <alignment horizontal="right" vertical="top" shrinkToFit="1"/>
      <protection locked="0"/>
    </xf>
    <xf numFmtId="3" fontId="6" fillId="0" borderId="40"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4">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4122770.2699999996</v>
      </c>
      <c r="D2" s="6">
        <f>'PR-RAS'!E6</f>
        <v>4378195.34</v>
      </c>
      <c r="E2" s="6">
        <v>0</v>
      </c>
      <c r="F2" s="6">
        <v>0</v>
      </c>
      <c r="G2" s="7">
        <f t="shared" ref="G2:G264" si="0">(B2/1000)*(C2*1+D2*2)</f>
        <v>12879.16095</v>
      </c>
      <c r="H2" s="7">
        <f t="shared" ref="H2:H264" si="1">ABS(C2-ROUND(C2,0))+ABS(D2-ROUND(D2,0))</f>
        <v>0.60999999940395355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158859.47999999998</v>
      </c>
      <c r="D46" s="1">
        <f>'PR-RAS'!E50</f>
        <v>95060.049999999988</v>
      </c>
      <c r="E46" s="1">
        <v>0</v>
      </c>
      <c r="F46" s="1">
        <v>0</v>
      </c>
      <c r="G46" s="2">
        <f t="shared" si="0"/>
        <v>15704.081099999998</v>
      </c>
      <c r="H46" s="2">
        <f t="shared" si="1"/>
        <v>0.52999999996973202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61094.89</v>
      </c>
      <c r="D50" s="1">
        <f>'PR-RAS'!E54</f>
        <v>32004</v>
      </c>
      <c r="E50" s="1">
        <v>0</v>
      </c>
      <c r="F50" s="1">
        <v>0</v>
      </c>
      <c r="G50" s="2">
        <f t="shared" si="0"/>
        <v>6130.0416100000002</v>
      </c>
      <c r="H50" s="2">
        <f t="shared" si="1"/>
        <v>0.11000000000058208</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61094.89</v>
      </c>
      <c r="D53" s="1">
        <f>'PR-RAS'!E57</f>
        <v>32004</v>
      </c>
      <c r="E53" s="1">
        <v>0</v>
      </c>
      <c r="F53" s="1">
        <v>0</v>
      </c>
      <c r="G53" s="2">
        <f t="shared" si="0"/>
        <v>6505.3502799999997</v>
      </c>
      <c r="H53" s="2">
        <f t="shared" si="1"/>
        <v>0.11000000000058208</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97764.59</v>
      </c>
      <c r="D73" s="1">
        <f>'PR-RAS'!E77</f>
        <v>63056.049999999996</v>
      </c>
      <c r="E73" s="1">
        <v>0</v>
      </c>
      <c r="F73" s="1">
        <v>0</v>
      </c>
      <c r="G73" s="2">
        <f t="shared" si="0"/>
        <v>16119.121679999998</v>
      </c>
      <c r="H73" s="2">
        <f t="shared" si="1"/>
        <v>0.45999999999912689</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52518.720000000001</v>
      </c>
      <c r="D74" s="1">
        <f>'PR-RAS'!E78</f>
        <v>45567.09</v>
      </c>
      <c r="E74" s="1">
        <v>0</v>
      </c>
      <c r="F74" s="1">
        <v>0</v>
      </c>
      <c r="G74" s="2">
        <f t="shared" si="0"/>
        <v>10486.661699999999</v>
      </c>
      <c r="H74" s="2">
        <f t="shared" si="1"/>
        <v>0.36999999999534339</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43059.12</v>
      </c>
      <c r="D76" s="1">
        <f>'PR-RAS'!E80</f>
        <v>17488.96</v>
      </c>
      <c r="E76" s="1">
        <v>0</v>
      </c>
      <c r="F76" s="1">
        <v>0</v>
      </c>
      <c r="G76" s="2">
        <f t="shared" si="0"/>
        <v>5852.7780000000002</v>
      </c>
      <c r="H76" s="2">
        <f t="shared" si="1"/>
        <v>0.16000000000349246</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2186.75</v>
      </c>
      <c r="D77" s="1">
        <f>'PR-RAS'!E81</f>
        <v>0</v>
      </c>
      <c r="E77" s="1">
        <v>0</v>
      </c>
      <c r="F77" s="1">
        <v>0</v>
      </c>
      <c r="G77" s="2">
        <f t="shared" si="0"/>
        <v>166.19299999999998</v>
      </c>
      <c r="H77" s="2">
        <f t="shared" si="1"/>
        <v>0.25</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24.040000000000003</v>
      </c>
      <c r="D78" s="1">
        <f>'PR-RAS'!E82</f>
        <v>842.33</v>
      </c>
      <c r="E78" s="1">
        <v>0</v>
      </c>
      <c r="F78" s="1">
        <v>0</v>
      </c>
      <c r="G78" s="2">
        <f t="shared" si="0"/>
        <v>131.56989999999999</v>
      </c>
      <c r="H78" s="2">
        <f t="shared" si="1"/>
        <v>0.37000000000004363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24.040000000000003</v>
      </c>
      <c r="D79" s="1">
        <f>'PR-RAS'!E83</f>
        <v>842.33</v>
      </c>
      <c r="E79" s="1">
        <v>0</v>
      </c>
      <c r="F79" s="1">
        <v>0</v>
      </c>
      <c r="G79" s="2">
        <f t="shared" si="0"/>
        <v>133.27860000000001</v>
      </c>
      <c r="H79" s="2">
        <f t="shared" si="1"/>
        <v>0.37000000000004363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23.53</v>
      </c>
      <c r="D81" s="1">
        <f>'PR-RAS'!E85</f>
        <v>839.99</v>
      </c>
      <c r="E81" s="1">
        <v>0</v>
      </c>
      <c r="F81" s="1">
        <v>0</v>
      </c>
      <c r="G81" s="2">
        <f t="shared" si="0"/>
        <v>136.2808</v>
      </c>
      <c r="H81" s="2">
        <f t="shared" si="1"/>
        <v>0.47999999999998977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0.51</v>
      </c>
      <c r="D83" s="1">
        <f>'PR-RAS'!E87</f>
        <v>2.34</v>
      </c>
      <c r="E83" s="1">
        <v>0</v>
      </c>
      <c r="F83" s="1">
        <v>0</v>
      </c>
      <c r="G83" s="2">
        <f t="shared" si="0"/>
        <v>0.42557999999999996</v>
      </c>
      <c r="H83" s="2">
        <f t="shared" si="1"/>
        <v>0.82999999999999985</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985367.08</v>
      </c>
      <c r="D102" s="1">
        <f>'PR-RAS'!E106</f>
        <v>1033108.73</v>
      </c>
      <c r="E102" s="1">
        <v>0</v>
      </c>
      <c r="F102" s="1">
        <v>0</v>
      </c>
      <c r="G102" s="2">
        <f t="shared" si="0"/>
        <v>308210.03854000004</v>
      </c>
      <c r="H102" s="2">
        <f t="shared" si="1"/>
        <v>0.34999999997671694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985367.08</v>
      </c>
      <c r="D108" s="1">
        <f>'PR-RAS'!E112</f>
        <v>1033108.73</v>
      </c>
      <c r="E108" s="1">
        <v>0</v>
      </c>
      <c r="F108" s="1">
        <v>0</v>
      </c>
      <c r="G108" s="2">
        <f t="shared" si="0"/>
        <v>326519.54577999999</v>
      </c>
      <c r="H108" s="2">
        <f t="shared" si="1"/>
        <v>0.34999999997671694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985367.08</v>
      </c>
      <c r="D113" s="1">
        <f>'PR-RAS'!E117</f>
        <v>1033108.73</v>
      </c>
      <c r="E113" s="1">
        <v>0</v>
      </c>
      <c r="F113" s="1">
        <v>0</v>
      </c>
      <c r="G113" s="2">
        <f t="shared" si="0"/>
        <v>341777.46848000004</v>
      </c>
      <c r="H113" s="2">
        <f t="shared" si="1"/>
        <v>0.34999999997671694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74818.62000000001</v>
      </c>
      <c r="D120" s="1">
        <f>'PR-RAS'!E124</f>
        <v>77265.11</v>
      </c>
      <c r="E120" s="1">
        <v>0</v>
      </c>
      <c r="F120" s="1">
        <v>0</v>
      </c>
      <c r="G120" s="2">
        <f t="shared" si="0"/>
        <v>27292.511960000003</v>
      </c>
      <c r="H120" s="2">
        <f t="shared" si="1"/>
        <v>0.48999999999068677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66516.260000000009</v>
      </c>
      <c r="D121" s="1">
        <f>'PR-RAS'!E125</f>
        <v>72140.11</v>
      </c>
      <c r="E121" s="1">
        <v>0</v>
      </c>
      <c r="F121" s="1">
        <v>0</v>
      </c>
      <c r="G121" s="2">
        <f t="shared" si="0"/>
        <v>25295.577600000001</v>
      </c>
      <c r="H121" s="2">
        <f t="shared" si="1"/>
        <v>0.3700000000098953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3793.46</v>
      </c>
      <c r="D122" s="1">
        <f>'PR-RAS'!E126</f>
        <v>3386.14</v>
      </c>
      <c r="E122" s="1">
        <v>0</v>
      </c>
      <c r="F122" s="1">
        <v>0</v>
      </c>
      <c r="G122" s="2">
        <f t="shared" si="0"/>
        <v>1278.45454</v>
      </c>
      <c r="H122" s="2">
        <f t="shared" si="1"/>
        <v>0.59999999999990905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62722.8</v>
      </c>
      <c r="D123" s="1">
        <f>'PR-RAS'!E127</f>
        <v>68753.97</v>
      </c>
      <c r="E123" s="1">
        <v>0</v>
      </c>
      <c r="F123" s="1">
        <v>0</v>
      </c>
      <c r="G123" s="2">
        <f t="shared" si="0"/>
        <v>24428.150279999998</v>
      </c>
      <c r="H123" s="2">
        <f t="shared" si="1"/>
        <v>0.22999999999592546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8302.36</v>
      </c>
      <c r="D124" s="1">
        <f>'PR-RAS'!E128</f>
        <v>5125</v>
      </c>
      <c r="E124" s="1">
        <v>0</v>
      </c>
      <c r="F124" s="1">
        <v>0</v>
      </c>
      <c r="G124" s="2">
        <f t="shared" si="0"/>
        <v>2281.9402800000003</v>
      </c>
      <c r="H124" s="2">
        <f t="shared" si="1"/>
        <v>0.36000000000058208</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5654.54</v>
      </c>
      <c r="D125" s="1">
        <f>'PR-RAS'!E129</f>
        <v>2675</v>
      </c>
      <c r="E125" s="1">
        <v>0</v>
      </c>
      <c r="F125" s="1">
        <v>0</v>
      </c>
      <c r="G125" s="2">
        <f t="shared" si="0"/>
        <v>1364.5629600000002</v>
      </c>
      <c r="H125" s="2">
        <f t="shared" si="1"/>
        <v>0.46000000000003638</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2647.82</v>
      </c>
      <c r="D126" s="1">
        <f>'PR-RAS'!E130</f>
        <v>2450</v>
      </c>
      <c r="E126" s="1">
        <v>0</v>
      </c>
      <c r="F126" s="1">
        <v>0</v>
      </c>
      <c r="G126" s="2">
        <f t="shared" si="0"/>
        <v>943.47749999999996</v>
      </c>
      <c r="H126" s="2">
        <f t="shared" si="1"/>
        <v>0.17999999999983629</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2903701.05</v>
      </c>
      <c r="D129" s="1">
        <f>'PR-RAS'!E133</f>
        <v>3171919.12</v>
      </c>
      <c r="E129" s="1">
        <v>0</v>
      </c>
      <c r="F129" s="1">
        <v>0</v>
      </c>
      <c r="G129" s="2">
        <f t="shared" si="0"/>
        <v>1183685.0291199998</v>
      </c>
      <c r="H129" s="2">
        <f t="shared" si="1"/>
        <v>0.16999999992549419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2903701.05</v>
      </c>
      <c r="D130" s="1">
        <f>'PR-RAS'!E134</f>
        <v>3171919.12</v>
      </c>
      <c r="E130" s="1">
        <v>0</v>
      </c>
      <c r="F130" s="1">
        <v>0</v>
      </c>
      <c r="G130" s="2">
        <f t="shared" si="0"/>
        <v>1192932.5684099998</v>
      </c>
      <c r="H130" s="2">
        <f t="shared" si="1"/>
        <v>0.16999999992549419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2864975.73</v>
      </c>
      <c r="D131" s="1">
        <f>'PR-RAS'!E135</f>
        <v>3156949.48</v>
      </c>
      <c r="E131" s="1">
        <v>0</v>
      </c>
      <c r="F131" s="1">
        <v>0</v>
      </c>
      <c r="G131" s="2">
        <f t="shared" si="0"/>
        <v>1193253.7097</v>
      </c>
      <c r="H131" s="2">
        <f t="shared" si="1"/>
        <v>0.75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38725.32</v>
      </c>
      <c r="D132" s="1">
        <f>'PR-RAS'!E136</f>
        <v>14969.64</v>
      </c>
      <c r="E132" s="1">
        <v>0</v>
      </c>
      <c r="F132" s="1">
        <v>0</v>
      </c>
      <c r="G132" s="2">
        <f t="shared" si="0"/>
        <v>8995.0626000000011</v>
      </c>
      <c r="H132" s="2">
        <f t="shared" si="1"/>
        <v>0.68000000000029104</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4493095.71</v>
      </c>
      <c r="D147" s="1">
        <f>'PR-RAS'!E151</f>
        <v>4937286.3999999994</v>
      </c>
      <c r="E147" s="1">
        <v>0</v>
      </c>
      <c r="F147" s="1">
        <v>0</v>
      </c>
      <c r="G147" s="2">
        <f t="shared" si="0"/>
        <v>2097679.6024599997</v>
      </c>
      <c r="H147" s="2">
        <f t="shared" si="1"/>
        <v>0.68999999947845936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3751649.45</v>
      </c>
      <c r="D148" s="1">
        <f>'PR-RAS'!E152</f>
        <v>4132588.26</v>
      </c>
      <c r="E148" s="1">
        <v>0</v>
      </c>
      <c r="F148" s="1">
        <v>0</v>
      </c>
      <c r="G148" s="2">
        <f t="shared" si="0"/>
        <v>1766473.4175899997</v>
      </c>
      <c r="H148" s="2">
        <f t="shared" si="1"/>
        <v>0.7099999999627471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3099543.79</v>
      </c>
      <c r="D149" s="1">
        <f>'PR-RAS'!E153</f>
        <v>3391680.61</v>
      </c>
      <c r="E149" s="1">
        <v>0</v>
      </c>
      <c r="F149" s="1">
        <v>0</v>
      </c>
      <c r="G149" s="2">
        <f t="shared" si="0"/>
        <v>1462669.9414799998</v>
      </c>
      <c r="H149" s="2">
        <f t="shared" si="1"/>
        <v>0.60000000009313226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3099543.79</v>
      </c>
      <c r="D150" s="1">
        <f>'PR-RAS'!E154</f>
        <v>3391680.61</v>
      </c>
      <c r="E150" s="1">
        <v>0</v>
      </c>
      <c r="F150" s="1">
        <v>0</v>
      </c>
      <c r="G150" s="2">
        <f t="shared" si="0"/>
        <v>1472552.8464899999</v>
      </c>
      <c r="H150" s="2">
        <f t="shared" si="1"/>
        <v>0.60000000009313226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150744.04</v>
      </c>
      <c r="D154" s="1">
        <f>'PR-RAS'!E158</f>
        <v>186652.35</v>
      </c>
      <c r="E154" s="1">
        <v>0</v>
      </c>
      <c r="F154" s="1">
        <v>0</v>
      </c>
      <c r="G154" s="2">
        <f t="shared" si="0"/>
        <v>80179.457219999997</v>
      </c>
      <c r="H154" s="2">
        <f t="shared" si="1"/>
        <v>0.39000000001396984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501361.62</v>
      </c>
      <c r="D155" s="1">
        <f>'PR-RAS'!E159</f>
        <v>554255.30000000005</v>
      </c>
      <c r="E155" s="1">
        <v>0</v>
      </c>
      <c r="F155" s="1">
        <v>0</v>
      </c>
      <c r="G155" s="2">
        <f t="shared" si="0"/>
        <v>247920.32188000003</v>
      </c>
      <c r="H155" s="2">
        <f t="shared" si="1"/>
        <v>0.68000000005122274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501361.62</v>
      </c>
      <c r="D157" s="1">
        <f>'PR-RAS'!E161</f>
        <v>554255.30000000005</v>
      </c>
      <c r="E157" s="1">
        <v>0</v>
      </c>
      <c r="F157" s="1">
        <v>0</v>
      </c>
      <c r="G157" s="2">
        <f t="shared" si="0"/>
        <v>251140.06632000004</v>
      </c>
      <c r="H157" s="2">
        <f t="shared" si="1"/>
        <v>0.68000000005122274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723792.58000000007</v>
      </c>
      <c r="D159" s="1">
        <f>'PR-RAS'!E163</f>
        <v>783984.52</v>
      </c>
      <c r="E159" s="1">
        <v>0</v>
      </c>
      <c r="F159" s="1">
        <v>0</v>
      </c>
      <c r="G159" s="2">
        <f t="shared" si="0"/>
        <v>362098.33596</v>
      </c>
      <c r="H159" s="2">
        <f t="shared" si="1"/>
        <v>0.89999999990686774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126120.33</v>
      </c>
      <c r="D160" s="1">
        <f>'PR-RAS'!E164</f>
        <v>170046.63</v>
      </c>
      <c r="E160" s="1">
        <v>0</v>
      </c>
      <c r="F160" s="1">
        <v>0</v>
      </c>
      <c r="G160" s="2">
        <f t="shared" si="0"/>
        <v>74127.960810000004</v>
      </c>
      <c r="H160" s="2">
        <f t="shared" si="1"/>
        <v>0.69999999999708962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78732.66</v>
      </c>
      <c r="D161" s="1">
        <f>'PR-RAS'!E165</f>
        <v>109346.52</v>
      </c>
      <c r="E161" s="1">
        <v>0</v>
      </c>
      <c r="F161" s="1">
        <v>0</v>
      </c>
      <c r="G161" s="2">
        <f t="shared" si="0"/>
        <v>47588.112000000001</v>
      </c>
      <c r="H161" s="2">
        <f t="shared" si="1"/>
        <v>0.819999999992433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32584.880000000001</v>
      </c>
      <c r="D162" s="1">
        <f>'PR-RAS'!E166</f>
        <v>38595.660000000003</v>
      </c>
      <c r="E162" s="1">
        <v>0</v>
      </c>
      <c r="F162" s="1">
        <v>0</v>
      </c>
      <c r="G162" s="2">
        <f t="shared" si="0"/>
        <v>17673.968200000003</v>
      </c>
      <c r="H162" s="2">
        <f t="shared" si="1"/>
        <v>0.45999999999548891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14784.21</v>
      </c>
      <c r="D163" s="1">
        <f>'PR-RAS'!E167</f>
        <v>22104.45</v>
      </c>
      <c r="E163" s="1">
        <v>0</v>
      </c>
      <c r="F163" s="1">
        <v>0</v>
      </c>
      <c r="G163" s="2">
        <f t="shared" si="0"/>
        <v>9556.8838200000009</v>
      </c>
      <c r="H163" s="2">
        <f t="shared" si="1"/>
        <v>0.65999999999985448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18.579999999999998</v>
      </c>
      <c r="D164" s="1">
        <f>'PR-RAS'!E168</f>
        <v>0</v>
      </c>
      <c r="E164" s="1">
        <v>0</v>
      </c>
      <c r="F164" s="1">
        <v>0</v>
      </c>
      <c r="G164" s="2">
        <f t="shared" si="0"/>
        <v>3.02854</v>
      </c>
      <c r="H164" s="2">
        <f t="shared" si="1"/>
        <v>0.42000000000000171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117241.92000000001</v>
      </c>
      <c r="D165" s="1">
        <f>'PR-RAS'!E169</f>
        <v>110963.70000000001</v>
      </c>
      <c r="E165" s="1">
        <v>0</v>
      </c>
      <c r="F165" s="1">
        <v>0</v>
      </c>
      <c r="G165" s="2">
        <f t="shared" si="0"/>
        <v>55623.768480000013</v>
      </c>
      <c r="H165" s="2">
        <f t="shared" si="1"/>
        <v>0.37999999997555278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30453.95</v>
      </c>
      <c r="D166" s="1">
        <f>'PR-RAS'!E170</f>
        <v>31116.53</v>
      </c>
      <c r="E166" s="1">
        <v>0</v>
      </c>
      <c r="F166" s="1">
        <v>0</v>
      </c>
      <c r="G166" s="2">
        <f t="shared" si="0"/>
        <v>15293.35665</v>
      </c>
      <c r="H166" s="2">
        <f t="shared" si="1"/>
        <v>0.52000000000043656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71093.460000000006</v>
      </c>
      <c r="D168" s="1">
        <f>'PR-RAS'!E172</f>
        <v>60953.91</v>
      </c>
      <c r="E168" s="1">
        <v>0</v>
      </c>
      <c r="F168" s="1">
        <v>0</v>
      </c>
      <c r="G168" s="2">
        <f t="shared" si="0"/>
        <v>32231.213760000006</v>
      </c>
      <c r="H168" s="2">
        <f t="shared" si="1"/>
        <v>0.55000000000291038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13521.55</v>
      </c>
      <c r="D169" s="1">
        <f>'PR-RAS'!E173</f>
        <v>17609.88</v>
      </c>
      <c r="E169" s="1">
        <v>0</v>
      </c>
      <c r="F169" s="1">
        <v>0</v>
      </c>
      <c r="G169" s="2">
        <f t="shared" si="0"/>
        <v>8188.5400799999998</v>
      </c>
      <c r="H169" s="2">
        <f t="shared" si="1"/>
        <v>0.56999999999970896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1268.8800000000001</v>
      </c>
      <c r="D170" s="1">
        <f>'PR-RAS'!E174</f>
        <v>436.19</v>
      </c>
      <c r="E170" s="1">
        <v>0</v>
      </c>
      <c r="F170" s="1">
        <v>0</v>
      </c>
      <c r="G170" s="2">
        <f t="shared" si="0"/>
        <v>361.87294000000009</v>
      </c>
      <c r="H170" s="2">
        <f t="shared" si="1"/>
        <v>0.30999999999988859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904.08</v>
      </c>
      <c r="D172" s="1">
        <f>'PR-RAS'!E176</f>
        <v>847.19</v>
      </c>
      <c r="E172" s="1">
        <v>0</v>
      </c>
      <c r="F172" s="1">
        <v>0</v>
      </c>
      <c r="G172" s="2">
        <f t="shared" si="0"/>
        <v>444.33666000000005</v>
      </c>
      <c r="H172" s="2">
        <f t="shared" si="1"/>
        <v>0.2700000000000955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365539.03</v>
      </c>
      <c r="D173" s="1">
        <f>'PR-RAS'!E177</f>
        <v>377539.58</v>
      </c>
      <c r="E173" s="1">
        <v>0</v>
      </c>
      <c r="F173" s="1">
        <v>0</v>
      </c>
      <c r="G173" s="2">
        <f t="shared" si="0"/>
        <v>192746.32867999998</v>
      </c>
      <c r="H173" s="2">
        <f t="shared" si="1"/>
        <v>0.45000000001164153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17141.53</v>
      </c>
      <c r="D174" s="1">
        <f>'PR-RAS'!E178</f>
        <v>18105.05</v>
      </c>
      <c r="E174" s="1">
        <v>0</v>
      </c>
      <c r="F174" s="1">
        <v>0</v>
      </c>
      <c r="G174" s="2">
        <f t="shared" si="0"/>
        <v>9229.8319899999988</v>
      </c>
      <c r="H174" s="2">
        <f t="shared" si="1"/>
        <v>0.52000000000043656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39190.49</v>
      </c>
      <c r="D175" s="1">
        <f>'PR-RAS'!E179</f>
        <v>32471.79</v>
      </c>
      <c r="E175" s="1">
        <v>0</v>
      </c>
      <c r="F175" s="1">
        <v>0</v>
      </c>
      <c r="G175" s="2">
        <f t="shared" si="0"/>
        <v>18119.32818</v>
      </c>
      <c r="H175" s="2">
        <f t="shared" si="1"/>
        <v>0.69999999999708962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31438.560000000001</v>
      </c>
      <c r="D176" s="1">
        <f>'PR-RAS'!E180</f>
        <v>23452.31</v>
      </c>
      <c r="E176" s="1">
        <v>0</v>
      </c>
      <c r="F176" s="1">
        <v>0</v>
      </c>
      <c r="G176" s="2">
        <f t="shared" si="0"/>
        <v>13710.056500000001</v>
      </c>
      <c r="H176" s="2">
        <f t="shared" si="1"/>
        <v>0.75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11076.62</v>
      </c>
      <c r="D177" s="1">
        <f>'PR-RAS'!E181</f>
        <v>11005.74</v>
      </c>
      <c r="E177" s="1">
        <v>0</v>
      </c>
      <c r="F177" s="1">
        <v>0</v>
      </c>
      <c r="G177" s="2">
        <f t="shared" si="0"/>
        <v>5823.5055999999995</v>
      </c>
      <c r="H177" s="2">
        <f t="shared" si="1"/>
        <v>0.63999999999941792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58133.120000000003</v>
      </c>
      <c r="D178" s="1">
        <f>'PR-RAS'!E182</f>
        <v>53126.36</v>
      </c>
      <c r="E178" s="1">
        <v>0</v>
      </c>
      <c r="F178" s="1">
        <v>0</v>
      </c>
      <c r="G178" s="2">
        <f t="shared" si="0"/>
        <v>29096.293679999999</v>
      </c>
      <c r="H178" s="2">
        <f t="shared" si="1"/>
        <v>0.48000000000320142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10667.01</v>
      </c>
      <c r="D179" s="1">
        <f>'PR-RAS'!E183</f>
        <v>22014.14</v>
      </c>
      <c r="E179" s="1">
        <v>0</v>
      </c>
      <c r="F179" s="1">
        <v>0</v>
      </c>
      <c r="G179" s="2">
        <f t="shared" si="0"/>
        <v>9735.7616199999993</v>
      </c>
      <c r="H179" s="2">
        <f t="shared" si="1"/>
        <v>0.1499999999996362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161699.69</v>
      </c>
      <c r="D180" s="1">
        <f>'PR-RAS'!E184</f>
        <v>164068.85999999999</v>
      </c>
      <c r="E180" s="1">
        <v>0</v>
      </c>
      <c r="F180" s="1">
        <v>0</v>
      </c>
      <c r="G180" s="2">
        <f t="shared" si="0"/>
        <v>87680.896389999994</v>
      </c>
      <c r="H180" s="2">
        <f t="shared" si="1"/>
        <v>0.45000000001164153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11825.45</v>
      </c>
      <c r="D181" s="1">
        <f>'PR-RAS'!E185</f>
        <v>25254.75</v>
      </c>
      <c r="E181" s="1">
        <v>0</v>
      </c>
      <c r="F181" s="1">
        <v>0</v>
      </c>
      <c r="G181" s="2">
        <f t="shared" si="0"/>
        <v>11220.290999999999</v>
      </c>
      <c r="H181" s="2">
        <f t="shared" si="1"/>
        <v>0.7000000000007276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24366.560000000001</v>
      </c>
      <c r="D182" s="1">
        <f>'PR-RAS'!E186</f>
        <v>28040.58</v>
      </c>
      <c r="E182" s="1">
        <v>0</v>
      </c>
      <c r="F182" s="1">
        <v>0</v>
      </c>
      <c r="G182" s="2">
        <f t="shared" si="0"/>
        <v>14561.037319999999</v>
      </c>
      <c r="H182" s="2">
        <f t="shared" si="1"/>
        <v>0.8599999999969441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52507.39</v>
      </c>
      <c r="D183" s="1">
        <f>'PR-RAS'!E187</f>
        <v>59749.18</v>
      </c>
      <c r="E183" s="1">
        <v>0</v>
      </c>
      <c r="F183" s="1">
        <v>0</v>
      </c>
      <c r="G183" s="2">
        <f t="shared" si="0"/>
        <v>31305.0465</v>
      </c>
      <c r="H183" s="2">
        <f t="shared" si="1"/>
        <v>0.56999999999970896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62383.91</v>
      </c>
      <c r="D184" s="1">
        <f>'PR-RAS'!E188</f>
        <v>65685.429999999993</v>
      </c>
      <c r="E184" s="1">
        <v>0</v>
      </c>
      <c r="F184" s="1">
        <v>0</v>
      </c>
      <c r="G184" s="2">
        <f t="shared" si="0"/>
        <v>35457.122909999998</v>
      </c>
      <c r="H184" s="2">
        <f t="shared" si="1"/>
        <v>0.51999999998952262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977.9</v>
      </c>
      <c r="D186" s="1">
        <f>'PR-RAS'!E190</f>
        <v>870.63</v>
      </c>
      <c r="E186" s="1">
        <v>0</v>
      </c>
      <c r="F186" s="1">
        <v>0</v>
      </c>
      <c r="G186" s="2">
        <f t="shared" si="0"/>
        <v>503.04459999999995</v>
      </c>
      <c r="H186" s="2">
        <f t="shared" si="1"/>
        <v>0.47000000000002728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38620.1</v>
      </c>
      <c r="D187" s="1">
        <f>'PR-RAS'!E191</f>
        <v>42693.25</v>
      </c>
      <c r="E187" s="1">
        <v>0</v>
      </c>
      <c r="F187" s="1">
        <v>0</v>
      </c>
      <c r="G187" s="2">
        <f t="shared" si="0"/>
        <v>23065.227600000002</v>
      </c>
      <c r="H187" s="2">
        <f t="shared" si="1"/>
        <v>0.34999999999854481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4188.3999999999996</v>
      </c>
      <c r="D188" s="1">
        <f>'PR-RAS'!E192</f>
        <v>3184.61</v>
      </c>
      <c r="E188" s="1">
        <v>0</v>
      </c>
      <c r="F188" s="1">
        <v>0</v>
      </c>
      <c r="G188" s="2">
        <f t="shared" si="0"/>
        <v>1974.2749399999998</v>
      </c>
      <c r="H188" s="2">
        <f t="shared" si="1"/>
        <v>0.78999999999950887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429.03</v>
      </c>
      <c r="D189" s="1">
        <f>'PR-RAS'!E193</f>
        <v>169.35</v>
      </c>
      <c r="E189" s="1">
        <v>0</v>
      </c>
      <c r="F189" s="1">
        <v>0</v>
      </c>
      <c r="G189" s="2">
        <f t="shared" si="0"/>
        <v>144.33324000000002</v>
      </c>
      <c r="H189" s="2">
        <f t="shared" si="1"/>
        <v>0.37999999999996703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18168.48</v>
      </c>
      <c r="D191" s="1">
        <f>'PR-RAS'!E195</f>
        <v>18767.59</v>
      </c>
      <c r="E191" s="1">
        <v>0</v>
      </c>
      <c r="F191" s="1">
        <v>0</v>
      </c>
      <c r="G191" s="2">
        <f t="shared" si="0"/>
        <v>10583.695400000001</v>
      </c>
      <c r="H191" s="2">
        <f t="shared" si="1"/>
        <v>0.88999999999941792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11120.42</v>
      </c>
      <c r="D192" s="1">
        <f>'PR-RAS'!E196</f>
        <v>12802.79</v>
      </c>
      <c r="E192" s="1">
        <v>0</v>
      </c>
      <c r="F192" s="1">
        <v>0</v>
      </c>
      <c r="G192" s="2">
        <f t="shared" si="0"/>
        <v>7014.6660000000002</v>
      </c>
      <c r="H192" s="2">
        <f t="shared" si="1"/>
        <v>0.62999999999919964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11120.42</v>
      </c>
      <c r="D206" s="1">
        <f>'PR-RAS'!E210</f>
        <v>12802.79</v>
      </c>
      <c r="E206" s="1">
        <v>0</v>
      </c>
      <c r="F206" s="1">
        <v>0</v>
      </c>
      <c r="G206" s="2">
        <f t="shared" si="0"/>
        <v>7528.83</v>
      </c>
      <c r="H206" s="2">
        <f t="shared" si="1"/>
        <v>0.62999999999919964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11020.98</v>
      </c>
      <c r="D207" s="1">
        <f>'PR-RAS'!E211</f>
        <v>12782.42</v>
      </c>
      <c r="E207" s="1">
        <v>0</v>
      </c>
      <c r="F207" s="1">
        <v>0</v>
      </c>
      <c r="G207" s="2">
        <f t="shared" si="0"/>
        <v>7536.6789199999994</v>
      </c>
      <c r="H207" s="2">
        <f t="shared" si="1"/>
        <v>0.44000000000050932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99.18</v>
      </c>
      <c r="D208" s="1">
        <f>'PR-RAS'!E212</f>
        <v>20</v>
      </c>
      <c r="E208" s="1">
        <v>0</v>
      </c>
      <c r="F208" s="1">
        <v>0</v>
      </c>
      <c r="G208" s="2">
        <f t="shared" si="0"/>
        <v>28.81026</v>
      </c>
      <c r="H208" s="2">
        <f t="shared" si="1"/>
        <v>0.18000000000000682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0.26</v>
      </c>
      <c r="D209" s="1">
        <f>'PR-RAS'!E213</f>
        <v>0.37</v>
      </c>
      <c r="E209" s="1">
        <v>0</v>
      </c>
      <c r="F209" s="1">
        <v>0</v>
      </c>
      <c r="G209" s="2">
        <f t="shared" si="0"/>
        <v>0.20799999999999999</v>
      </c>
      <c r="H209" s="2">
        <f t="shared" si="1"/>
        <v>0.63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1990.84</v>
      </c>
      <c r="D220" s="1">
        <f>'PR-RAS'!E224</f>
        <v>0</v>
      </c>
      <c r="E220" s="1">
        <v>0</v>
      </c>
      <c r="F220" s="1">
        <v>0</v>
      </c>
      <c r="G220" s="2">
        <f t="shared" si="0"/>
        <v>435.99395999999996</v>
      </c>
      <c r="H220" s="2">
        <f t="shared" si="1"/>
        <v>0.16000000000008185</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1990.84</v>
      </c>
      <c r="D243" s="1">
        <f>'PR-RAS'!E247</f>
        <v>0</v>
      </c>
      <c r="E243" s="1">
        <v>0</v>
      </c>
      <c r="F243" s="1">
        <v>0</v>
      </c>
      <c r="G243" s="2">
        <f t="shared" si="0"/>
        <v>481.78327999999999</v>
      </c>
      <c r="H243" s="2">
        <f t="shared" si="1"/>
        <v>0.16000000000008185</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1990.84</v>
      </c>
      <c r="D244" s="1">
        <f>'PR-RAS'!E248</f>
        <v>0</v>
      </c>
      <c r="E244" s="1">
        <v>0</v>
      </c>
      <c r="F244" s="1">
        <v>0</v>
      </c>
      <c r="G244" s="2">
        <f t="shared" si="0"/>
        <v>483.77411999999998</v>
      </c>
      <c r="H244" s="2">
        <f t="shared" si="1"/>
        <v>0.16000000000008185</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3077.16</v>
      </c>
      <c r="D248" s="1">
        <f>'PR-RAS'!E252</f>
        <v>760.26</v>
      </c>
      <c r="E248" s="1">
        <v>0</v>
      </c>
      <c r="F248" s="1">
        <v>0</v>
      </c>
      <c r="G248" s="2">
        <f t="shared" si="0"/>
        <v>1135.6269600000001</v>
      </c>
      <c r="H248" s="2">
        <f t="shared" si="1"/>
        <v>0.41999999999984539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3077.16</v>
      </c>
      <c r="D255" s="1">
        <f>'PR-RAS'!E259</f>
        <v>760.26</v>
      </c>
      <c r="E255" s="1">
        <v>0</v>
      </c>
      <c r="F255" s="1">
        <v>0</v>
      </c>
      <c r="G255" s="2">
        <f t="shared" si="0"/>
        <v>1167.8107200000002</v>
      </c>
      <c r="H255" s="2">
        <f t="shared" si="1"/>
        <v>0.41999999999984539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3077.16</v>
      </c>
      <c r="D256" s="1">
        <f>'PR-RAS'!E260</f>
        <v>760.26</v>
      </c>
      <c r="E256" s="1">
        <v>0</v>
      </c>
      <c r="F256" s="1">
        <v>0</v>
      </c>
      <c r="G256" s="2">
        <f t="shared" si="0"/>
        <v>1172.4084</v>
      </c>
      <c r="H256" s="2">
        <f t="shared" si="1"/>
        <v>0.41999999999984539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1465.26</v>
      </c>
      <c r="D259" s="1">
        <f>'PR-RAS'!E263</f>
        <v>7150.5700000000006</v>
      </c>
      <c r="E259" s="1">
        <v>0</v>
      </c>
      <c r="F259" s="1">
        <v>0</v>
      </c>
      <c r="G259" s="2">
        <f t="shared" si="0"/>
        <v>4067.7312000000006</v>
      </c>
      <c r="H259" s="2">
        <f t="shared" si="1"/>
        <v>0.68999999999937245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1465.26</v>
      </c>
      <c r="D260" s="1">
        <f>'PR-RAS'!E264</f>
        <v>7150.5700000000006</v>
      </c>
      <c r="E260" s="1">
        <v>0</v>
      </c>
      <c r="F260" s="1">
        <v>0</v>
      </c>
      <c r="G260" s="2">
        <f t="shared" si="0"/>
        <v>4083.4976000000006</v>
      </c>
      <c r="H260" s="2">
        <f t="shared" si="1"/>
        <v>0.68999999999937245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6636.14</v>
      </c>
      <c r="E261" s="1">
        <v>0</v>
      </c>
      <c r="F261" s="1">
        <v>0</v>
      </c>
      <c r="G261" s="2">
        <f t="shared" si="0"/>
        <v>3450.7928000000002</v>
      </c>
      <c r="H261" s="2">
        <f t="shared" si="1"/>
        <v>0.14000000000032742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1465.26</v>
      </c>
      <c r="D262" s="1">
        <f>'PR-RAS'!E266</f>
        <v>514.42999999999995</v>
      </c>
      <c r="E262" s="1">
        <v>0</v>
      </c>
      <c r="F262" s="1">
        <v>0</v>
      </c>
      <c r="G262" s="2">
        <f t="shared" si="0"/>
        <v>650.96532000000002</v>
      </c>
      <c r="H262" s="2">
        <f t="shared" si="1"/>
        <v>0.68999999999994088</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4493095.71</v>
      </c>
      <c r="D285" s="1">
        <f>'PR-RAS'!E289</f>
        <v>4937286.3999999994</v>
      </c>
      <c r="E285" s="1">
        <v>0</v>
      </c>
      <c r="F285" s="1">
        <v>0</v>
      </c>
      <c r="G285" s="2">
        <f t="shared" si="8"/>
        <v>4080417.8568399991</v>
      </c>
      <c r="H285" s="2">
        <f t="shared" si="9"/>
        <v>0.68999999947845936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370325.44000000041</v>
      </c>
      <c r="D287" s="1">
        <f>'PR-RAS'!E291</f>
        <v>559091.05999999959</v>
      </c>
      <c r="E287" s="1">
        <v>0</v>
      </c>
      <c r="F287" s="1">
        <v>0</v>
      </c>
      <c r="G287" s="2">
        <f t="shared" si="8"/>
        <v>425713.16215999983</v>
      </c>
      <c r="H287" s="2">
        <f t="shared" si="9"/>
        <v>0.5</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1999959.07</v>
      </c>
      <c r="D288" s="1">
        <f>'PR-RAS'!E292</f>
        <v>1576182.78</v>
      </c>
      <c r="E288" s="1">
        <v>0</v>
      </c>
      <c r="F288" s="1">
        <v>0</v>
      </c>
      <c r="G288" s="2">
        <f t="shared" si="8"/>
        <v>1478717.1688099999</v>
      </c>
      <c r="H288" s="2">
        <f t="shared" si="9"/>
        <v>0.2900000000372529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76817.289999999994</v>
      </c>
      <c r="D290" s="1">
        <f>'PR-RAS'!E294</f>
        <v>62507.14</v>
      </c>
      <c r="E290" s="1">
        <v>0</v>
      </c>
      <c r="F290" s="1">
        <v>0</v>
      </c>
      <c r="G290" s="2">
        <f t="shared" si="8"/>
        <v>58329.323729999996</v>
      </c>
      <c r="H290" s="2">
        <f t="shared" si="9"/>
        <v>0.42999999999301508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9944.83</v>
      </c>
      <c r="D291" s="1">
        <f>'PR-RAS'!E295</f>
        <v>6469.71</v>
      </c>
      <c r="E291" s="1">
        <v>0</v>
      </c>
      <c r="F291" s="1">
        <v>0</v>
      </c>
      <c r="G291" s="2">
        <f t="shared" si="8"/>
        <v>6636.4324999999999</v>
      </c>
      <c r="H291" s="2">
        <f t="shared" si="9"/>
        <v>0.46000000000003638</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93.65</v>
      </c>
      <c r="D293" s="1">
        <f>'PR-RAS'!E298</f>
        <v>129.30000000000001</v>
      </c>
      <c r="E293" s="1">
        <v>0</v>
      </c>
      <c r="F293" s="1">
        <v>0</v>
      </c>
      <c r="G293" s="2">
        <f t="shared" si="8"/>
        <v>102.857</v>
      </c>
      <c r="H293" s="2">
        <f t="shared" si="9"/>
        <v>0.65000000000000568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93.65</v>
      </c>
      <c r="D306" s="1">
        <f>'PR-RAS'!E311</f>
        <v>129.30000000000001</v>
      </c>
      <c r="E306" s="1">
        <v>0</v>
      </c>
      <c r="F306" s="1">
        <v>0</v>
      </c>
      <c r="G306" s="2">
        <f t="shared" si="8"/>
        <v>107.43625</v>
      </c>
      <c r="H306" s="2">
        <f t="shared" si="9"/>
        <v>0.65000000000000568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93.65</v>
      </c>
      <c r="D307" s="1">
        <f>'PR-RAS'!E312</f>
        <v>129.30000000000001</v>
      </c>
      <c r="E307" s="1">
        <v>0</v>
      </c>
      <c r="F307" s="1">
        <v>0</v>
      </c>
      <c r="G307" s="2">
        <f t="shared" si="8"/>
        <v>107.7885</v>
      </c>
      <c r="H307" s="2">
        <f t="shared" si="9"/>
        <v>0.65000000000000568</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93.65</v>
      </c>
      <c r="D308" s="1">
        <f>'PR-RAS'!E313</f>
        <v>129.30000000000001</v>
      </c>
      <c r="E308" s="1">
        <v>0</v>
      </c>
      <c r="F308" s="1">
        <v>0</v>
      </c>
      <c r="G308" s="2">
        <f t="shared" si="8"/>
        <v>108.14075</v>
      </c>
      <c r="H308" s="2">
        <f t="shared" si="9"/>
        <v>0.65000000000000568</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53544.5</v>
      </c>
      <c r="D345" s="1">
        <f>'PR-RAS'!E350</f>
        <v>67200.92</v>
      </c>
      <c r="E345" s="1">
        <v>0</v>
      </c>
      <c r="F345" s="1">
        <v>0</v>
      </c>
      <c r="G345" s="2">
        <f t="shared" si="8"/>
        <v>64653.540959999991</v>
      </c>
      <c r="H345" s="2">
        <f t="shared" si="9"/>
        <v>0.58000000000174623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53544.5</v>
      </c>
      <c r="D358" s="1">
        <f>'PR-RAS'!E363</f>
        <v>67200.92</v>
      </c>
      <c r="E358" s="1">
        <v>0</v>
      </c>
      <c r="F358" s="1">
        <v>0</v>
      </c>
      <c r="G358" s="2">
        <f t="shared" si="8"/>
        <v>67096.843379999991</v>
      </c>
      <c r="H358" s="2">
        <f t="shared" si="9"/>
        <v>0.58000000000174623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32396.630000000005</v>
      </c>
      <c r="D364" s="1">
        <f>'PR-RAS'!E369</f>
        <v>41309.33</v>
      </c>
      <c r="E364" s="1">
        <v>0</v>
      </c>
      <c r="F364" s="1">
        <v>0</v>
      </c>
      <c r="G364" s="2">
        <f t="shared" si="8"/>
        <v>41750.55027</v>
      </c>
      <c r="H364" s="2">
        <f t="shared" si="9"/>
        <v>0.69999999999708962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24035.59</v>
      </c>
      <c r="D365" s="1">
        <f>'PR-RAS'!E370</f>
        <v>17490.38</v>
      </c>
      <c r="E365" s="1">
        <v>0</v>
      </c>
      <c r="F365" s="1">
        <v>0</v>
      </c>
      <c r="G365" s="2">
        <f t="shared" si="8"/>
        <v>21481.951400000002</v>
      </c>
      <c r="H365" s="2">
        <f t="shared" si="9"/>
        <v>0.79000000000087311</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5516.79</v>
      </c>
      <c r="D366" s="1">
        <f>'PR-RAS'!E371</f>
        <v>15075.96</v>
      </c>
      <c r="E366" s="1">
        <v>0</v>
      </c>
      <c r="F366" s="1">
        <v>0</v>
      </c>
      <c r="G366" s="2">
        <f t="shared" si="8"/>
        <v>13019.07915</v>
      </c>
      <c r="H366" s="2">
        <f t="shared" si="9"/>
        <v>0.25000000000090949</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2572.17</v>
      </c>
      <c r="D367" s="1">
        <f>'PR-RAS'!E372</f>
        <v>7727.68</v>
      </c>
      <c r="E367" s="1">
        <v>0</v>
      </c>
      <c r="F367" s="1">
        <v>0</v>
      </c>
      <c r="G367" s="2">
        <f t="shared" si="8"/>
        <v>6598.0759799999996</v>
      </c>
      <c r="H367" s="2">
        <f t="shared" si="9"/>
        <v>0.48999999999978172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272.08</v>
      </c>
      <c r="D371" s="1">
        <f>'PR-RAS'!E376</f>
        <v>1015.31</v>
      </c>
      <c r="E371" s="1">
        <v>0</v>
      </c>
      <c r="F371" s="1">
        <v>0</v>
      </c>
      <c r="G371" s="2">
        <f t="shared" si="8"/>
        <v>851.99899999999991</v>
      </c>
      <c r="H371" s="2">
        <f t="shared" si="9"/>
        <v>0.38999999999992951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552.09</v>
      </c>
      <c r="D373" s="1">
        <f>'PR-RAS'!E378</f>
        <v>0</v>
      </c>
      <c r="E373" s="1">
        <v>0</v>
      </c>
      <c r="F373" s="1">
        <v>0</v>
      </c>
      <c r="G373" s="2">
        <f t="shared" si="8"/>
        <v>205.37748000000002</v>
      </c>
      <c r="H373" s="2">
        <f t="shared" si="9"/>
        <v>9.0000000000031832E-2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552.09</v>
      </c>
      <c r="D374" s="1">
        <f>'PR-RAS'!E379</f>
        <v>0</v>
      </c>
      <c r="E374" s="1">
        <v>0</v>
      </c>
      <c r="F374" s="1">
        <v>0</v>
      </c>
      <c r="G374" s="2">
        <f t="shared" si="8"/>
        <v>205.92957000000001</v>
      </c>
      <c r="H374" s="2">
        <f t="shared" si="9"/>
        <v>9.0000000000031832E-2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20595.78</v>
      </c>
      <c r="D378" s="1">
        <f>'PR-RAS'!E383</f>
        <v>25891.59</v>
      </c>
      <c r="E378" s="1">
        <v>0</v>
      </c>
      <c r="F378" s="1">
        <v>0</v>
      </c>
      <c r="G378" s="2">
        <f t="shared" si="8"/>
        <v>27286.867919999997</v>
      </c>
      <c r="H378" s="2">
        <f t="shared" si="9"/>
        <v>0.63000000000101863</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20595.78</v>
      </c>
      <c r="D379" s="1">
        <f>'PR-RAS'!E384</f>
        <v>25891.59</v>
      </c>
      <c r="E379" s="1">
        <v>0</v>
      </c>
      <c r="F379" s="1">
        <v>0</v>
      </c>
      <c r="G379" s="2">
        <f t="shared" si="8"/>
        <v>27359.246879999999</v>
      </c>
      <c r="H379" s="2">
        <f t="shared" si="9"/>
        <v>0.63000000000101863</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53450.85</v>
      </c>
      <c r="D403" s="1">
        <f>'PR-RAS'!E408</f>
        <v>67071.62</v>
      </c>
      <c r="E403" s="1">
        <v>0</v>
      </c>
      <c r="F403" s="1">
        <v>0</v>
      </c>
      <c r="G403" s="2">
        <f t="shared" si="8"/>
        <v>75412.824179999996</v>
      </c>
      <c r="H403" s="2">
        <f t="shared" si="9"/>
        <v>0.5300000000061118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4122863.9199999995</v>
      </c>
      <c r="D407" s="1">
        <f>'PR-RAS'!E412</f>
        <v>4378324.6399999997</v>
      </c>
      <c r="E407" s="1">
        <v>0</v>
      </c>
      <c r="F407" s="1">
        <v>0</v>
      </c>
      <c r="G407" s="2">
        <f t="shared" si="8"/>
        <v>5229082.3591999998</v>
      </c>
      <c r="H407" s="2">
        <f t="shared" si="9"/>
        <v>0.44000000087544322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4546640.21</v>
      </c>
      <c r="D408" s="1">
        <f>'PR-RAS'!E413</f>
        <v>5004487.3199999994</v>
      </c>
      <c r="E408" s="1">
        <v>0</v>
      </c>
      <c r="F408" s="1">
        <v>0</v>
      </c>
      <c r="G408" s="2">
        <f t="shared" si="8"/>
        <v>5924135.2439499991</v>
      </c>
      <c r="H408" s="2">
        <f t="shared" si="9"/>
        <v>0.52999999932944775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423776.2900000005</v>
      </c>
      <c r="D410" s="1">
        <f>'PR-RAS'!E415</f>
        <v>626162.6799999997</v>
      </c>
      <c r="E410" s="1">
        <v>0</v>
      </c>
      <c r="F410" s="1">
        <v>0</v>
      </c>
      <c r="G410" s="2">
        <f t="shared" si="8"/>
        <v>685525.57484999998</v>
      </c>
      <c r="H410" s="2">
        <f t="shared" si="9"/>
        <v>0.61000000080093741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1999959.07</v>
      </c>
      <c r="D411" s="1">
        <f>'PR-RAS'!E416</f>
        <v>1576182.78</v>
      </c>
      <c r="E411" s="1">
        <v>0</v>
      </c>
      <c r="F411" s="1">
        <v>0</v>
      </c>
      <c r="G411" s="2">
        <f t="shared" si="8"/>
        <v>2112453.0982999997</v>
      </c>
      <c r="H411" s="2">
        <f t="shared" si="9"/>
        <v>0.2900000000372529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76817.289999999994</v>
      </c>
      <c r="D413" s="1">
        <f>'PR-RAS'!E418</f>
        <v>62507.14</v>
      </c>
      <c r="E413" s="1">
        <v>0</v>
      </c>
      <c r="F413" s="1">
        <v>0</v>
      </c>
      <c r="G413" s="2">
        <f t="shared" si="8"/>
        <v>83154.606839999993</v>
      </c>
      <c r="H413" s="2">
        <f t="shared" si="9"/>
        <v>0.42999999999301508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4122863.9199999995</v>
      </c>
      <c r="D633" s="1">
        <f>'PR-RAS'!E639</f>
        <v>4378324.6399999997</v>
      </c>
      <c r="E633" s="1">
        <v>0</v>
      </c>
      <c r="F633" s="1">
        <v>0</v>
      </c>
      <c r="G633" s="2">
        <f t="shared" si="10"/>
        <v>8139852.3423999995</v>
      </c>
      <c r="H633" s="2">
        <f t="shared" si="11"/>
        <v>0.44000000087544322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4546640.21</v>
      </c>
      <c r="D634" s="1">
        <f>'PR-RAS'!E640</f>
        <v>5004487.3199999994</v>
      </c>
      <c r="E634" s="1">
        <v>0</v>
      </c>
      <c r="F634" s="1">
        <v>0</v>
      </c>
      <c r="G634" s="2">
        <f t="shared" si="10"/>
        <v>9213704.2000499982</v>
      </c>
      <c r="H634" s="2">
        <f t="shared" si="11"/>
        <v>0.52999999932944775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423776.2900000005</v>
      </c>
      <c r="D636" s="1">
        <f>'PR-RAS'!E642</f>
        <v>626162.6799999997</v>
      </c>
      <c r="E636" s="1">
        <v>0</v>
      </c>
      <c r="F636" s="1">
        <v>0</v>
      </c>
      <c r="G636" s="2">
        <f t="shared" si="10"/>
        <v>1064324.5477499999</v>
      </c>
      <c r="H636" s="2">
        <f t="shared" si="11"/>
        <v>0.61000000080093741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1999959.07</v>
      </c>
      <c r="D637" s="1">
        <f>'PR-RAS'!E643</f>
        <v>1576182.78</v>
      </c>
      <c r="E637" s="1">
        <v>0</v>
      </c>
      <c r="F637" s="1">
        <v>0</v>
      </c>
      <c r="G637" s="2">
        <f t="shared" si="10"/>
        <v>3276878.4646800002</v>
      </c>
      <c r="H637" s="2">
        <f t="shared" si="11"/>
        <v>0.2900000000372529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1576182.7799999996</v>
      </c>
      <c r="D639" s="1">
        <f>'PR-RAS'!E645</f>
        <v>950020.10000000033</v>
      </c>
      <c r="E639" s="1">
        <v>0</v>
      </c>
      <c r="F639" s="1">
        <v>0</v>
      </c>
      <c r="G639" s="2">
        <f t="shared" si="10"/>
        <v>2217830.2612400004</v>
      </c>
      <c r="H639" s="2">
        <f t="shared" si="11"/>
        <v>0.32000000076368451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312514.18</v>
      </c>
      <c r="D641" s="1">
        <f>'PR-RAS'!E647</f>
        <v>347399.76</v>
      </c>
      <c r="E641" s="1">
        <v>0</v>
      </c>
      <c r="F641" s="1">
        <v>0</v>
      </c>
      <c r="G641" s="2">
        <f t="shared" si="10"/>
        <v>644680.76800000004</v>
      </c>
      <c r="H641" s="2">
        <f t="shared" si="11"/>
        <v>0.41999999998370185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2200938.91</v>
      </c>
      <c r="D642" s="1">
        <f>'PR-RAS'!E649</f>
        <v>1771964.2</v>
      </c>
      <c r="E642" s="1">
        <v>0</v>
      </c>
      <c r="F642" s="1">
        <v>0</v>
      </c>
      <c r="G642" s="2">
        <f t="shared" si="10"/>
        <v>3682459.9457100006</v>
      </c>
      <c r="H642" s="2">
        <f t="shared" si="11"/>
        <v>0.28999999980442226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4181380</v>
      </c>
      <c r="D643" s="1">
        <f>'PR-RAS'!E650</f>
        <v>4466914.04</v>
      </c>
      <c r="E643" s="1">
        <v>0</v>
      </c>
      <c r="F643" s="1">
        <v>0</v>
      </c>
      <c r="G643" s="2">
        <f t="shared" si="10"/>
        <v>8419963.5873600002</v>
      </c>
      <c r="H643" s="2">
        <f t="shared" si="11"/>
        <v>4.0000000037252903E-2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4610354.71</v>
      </c>
      <c r="D644" s="1">
        <f>'PR-RAS'!E651</f>
        <v>5053934.16</v>
      </c>
      <c r="E644" s="1">
        <v>0</v>
      </c>
      <c r="F644" s="1">
        <v>0</v>
      </c>
      <c r="G644" s="2">
        <f t="shared" si="10"/>
        <v>9463817.4082900006</v>
      </c>
      <c r="H644" s="2">
        <f t="shared" si="11"/>
        <v>0.45000000018626451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1771964.2000000002</v>
      </c>
      <c r="D645" s="1">
        <f>'PR-RAS'!E652</f>
        <v>1184944.08</v>
      </c>
      <c r="E645" s="1">
        <v>0</v>
      </c>
      <c r="F645" s="1">
        <v>0</v>
      </c>
      <c r="G645" s="2">
        <f t="shared" si="10"/>
        <v>2667352.9198400001</v>
      </c>
      <c r="H645" s="2">
        <f t="shared" si="11"/>
        <v>0.28000000026077032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94</v>
      </c>
      <c r="D647" s="1">
        <f>'PR-RAS'!E654</f>
        <v>93</v>
      </c>
      <c r="E647" s="1">
        <v>0</v>
      </c>
      <c r="F647" s="1">
        <v>0</v>
      </c>
      <c r="G647" s="2">
        <f t="shared" si="10"/>
        <v>180.88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91</v>
      </c>
      <c r="D649" s="1">
        <f>'PR-RAS'!E656</f>
        <v>91</v>
      </c>
      <c r="E649" s="1">
        <v>0</v>
      </c>
      <c r="F649" s="1">
        <v>0</v>
      </c>
      <c r="G649" s="2">
        <f t="shared" si="10"/>
        <v>176.904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985367.08</v>
      </c>
      <c r="D703" s="1">
        <f>'PR-RAS'!E710</f>
        <v>1033108.73</v>
      </c>
      <c r="E703" s="1">
        <v>0</v>
      </c>
      <c r="F703" s="1">
        <v>0</v>
      </c>
      <c r="G703" s="2">
        <f t="shared" si="10"/>
        <v>2142212.3470799997</v>
      </c>
      <c r="H703" s="2">
        <f t="shared" si="11"/>
        <v>0.34999999997671694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6202.69</v>
      </c>
      <c r="D709" s="1">
        <f>'PR-RAS'!E716</f>
        <v>4449.12</v>
      </c>
      <c r="E709" s="1">
        <v>0</v>
      </c>
      <c r="F709" s="1">
        <v>0</v>
      </c>
      <c r="G709" s="2">
        <f t="shared" si="10"/>
        <v>10691.45844</v>
      </c>
      <c r="H709" s="2">
        <f t="shared" si="11"/>
        <v>0.43000000000029104</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2959.7</v>
      </c>
      <c r="D710" s="1">
        <f>'PR-RAS'!E717</f>
        <v>1930.21</v>
      </c>
      <c r="E710" s="1">
        <v>0</v>
      </c>
      <c r="F710" s="1">
        <v>0</v>
      </c>
      <c r="G710" s="2">
        <f t="shared" si="10"/>
        <v>4835.4650799999999</v>
      </c>
      <c r="H710" s="2">
        <f t="shared" si="11"/>
        <v>0.51000000000021828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32584.880000000001</v>
      </c>
      <c r="D711" s="1">
        <f>'PR-RAS'!E718</f>
        <v>38595.660000000003</v>
      </c>
      <c r="E711" s="1">
        <v>0</v>
      </c>
      <c r="F711" s="1">
        <v>0</v>
      </c>
      <c r="G711" s="2">
        <f t="shared" si="10"/>
        <v>77941.101999999999</v>
      </c>
      <c r="H711" s="2">
        <f t="shared" si="11"/>
        <v>0.45999999999548891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10280.780000000001</v>
      </c>
      <c r="D713" s="1">
        <f>'PR-RAS'!E720</f>
        <v>22014.14</v>
      </c>
      <c r="E713" s="1">
        <v>0</v>
      </c>
      <c r="F713" s="1">
        <v>0</v>
      </c>
      <c r="G713" s="2">
        <f t="shared" si="10"/>
        <v>38668.050719999999</v>
      </c>
      <c r="H713" s="2">
        <f t="shared" si="11"/>
        <v>0.35999999999876309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13146.11</v>
      </c>
      <c r="D714" s="1">
        <f>'PR-RAS'!E721</f>
        <v>9590.2099999999991</v>
      </c>
      <c r="E714" s="1">
        <v>0</v>
      </c>
      <c r="F714" s="1">
        <v>0</v>
      </c>
      <c r="G714" s="2">
        <f t="shared" si="10"/>
        <v>23048.815889999998</v>
      </c>
      <c r="H714" s="2">
        <f t="shared" si="11"/>
        <v>0.31999999999970896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124908.01</v>
      </c>
      <c r="D715" s="1">
        <f>'PR-RAS'!E722</f>
        <v>134321.63</v>
      </c>
      <c r="E715" s="1">
        <v>0</v>
      </c>
      <c r="F715" s="1">
        <v>0</v>
      </c>
      <c r="G715" s="2">
        <f t="shared" si="10"/>
        <v>280995.60677999997</v>
      </c>
      <c r="H715" s="2">
        <f t="shared" si="11"/>
        <v>0.3799999999901047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14097.54</v>
      </c>
      <c r="D716" s="1">
        <f>'PR-RAS'!E723</f>
        <v>10235.07</v>
      </c>
      <c r="E716" s="1">
        <v>0</v>
      </c>
      <c r="F716" s="1">
        <v>0</v>
      </c>
      <c r="G716" s="2">
        <f t="shared" si="10"/>
        <v>24715.891199999998</v>
      </c>
      <c r="H716" s="2">
        <f t="shared" si="11"/>
        <v>0.52999999999883585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3077.16</v>
      </c>
      <c r="D812" s="1">
        <f>'PR-RAS'!E819</f>
        <v>760.26</v>
      </c>
      <c r="E812" s="1">
        <v>0</v>
      </c>
      <c r="F812" s="1">
        <v>0</v>
      </c>
      <c r="G812" s="2">
        <f t="shared" si="18"/>
        <v>3728.7184800000005</v>
      </c>
      <c r="H812" s="2">
        <f t="shared" si="19"/>
        <v>0.41999999999984539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2369980.9099999997</v>
      </c>
      <c r="D984" s="6">
        <f>BILANCA!E6</f>
        <v>1808387.85</v>
      </c>
      <c r="E984" s="6">
        <v>0</v>
      </c>
      <c r="F984" s="6">
        <v>0</v>
      </c>
      <c r="G984" s="7">
        <f t="shared" ref="G984:G1241" si="22">B984/1000*C984+B984/500*D984</f>
        <v>5986.7566100000004</v>
      </c>
      <c r="H984" s="7">
        <f t="shared" si="19"/>
        <v>0.24000000022351742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194840.57999999973</v>
      </c>
      <c r="D985" s="1">
        <f>BILANCA!E7</f>
        <v>200904.61</v>
      </c>
      <c r="E985" s="1">
        <v>0</v>
      </c>
      <c r="F985" s="1">
        <v>0</v>
      </c>
      <c r="G985" s="2">
        <f t="shared" si="22"/>
        <v>1193.2995999999994</v>
      </c>
      <c r="H985" s="2">
        <f t="shared" si="19"/>
        <v>0.81000000028871</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150710.03999999972</v>
      </c>
      <c r="D990" s="1">
        <f>BILANCA!E12</f>
        <v>148998.75999999998</v>
      </c>
      <c r="E990" s="1">
        <v>0</v>
      </c>
      <c r="F990" s="1">
        <v>0</v>
      </c>
      <c r="G990" s="2">
        <f t="shared" si="22"/>
        <v>3140.9529199999979</v>
      </c>
      <c r="H990" s="2">
        <f t="shared" si="19"/>
        <v>0.27999999973690137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74616.639999999781</v>
      </c>
      <c r="D997" s="1">
        <f>BILANCA!E19</f>
        <v>67789.189999999944</v>
      </c>
      <c r="E997" s="1">
        <v>0</v>
      </c>
      <c r="F997" s="1">
        <v>0</v>
      </c>
      <c r="G997" s="2">
        <f t="shared" si="22"/>
        <v>2942.7302799999952</v>
      </c>
      <c r="H997" s="2">
        <f t="shared" si="19"/>
        <v>0.55000000016298145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591183</v>
      </c>
      <c r="D998" s="1">
        <f>BILANCA!E20</f>
        <v>605815.86</v>
      </c>
      <c r="E998" s="1">
        <v>0</v>
      </c>
      <c r="F998" s="1">
        <v>0</v>
      </c>
      <c r="G998" s="2">
        <f t="shared" si="22"/>
        <v>27042.220799999999</v>
      </c>
      <c r="H998" s="2">
        <f t="shared" si="19"/>
        <v>0.14000000001396984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40329.339999999997</v>
      </c>
      <c r="D999" s="1">
        <f>BILANCA!E21</f>
        <v>49160.21</v>
      </c>
      <c r="E999" s="1">
        <v>0</v>
      </c>
      <c r="F999" s="1">
        <v>0</v>
      </c>
      <c r="G999" s="2">
        <f t="shared" si="22"/>
        <v>2218.3961599999998</v>
      </c>
      <c r="H999" s="2">
        <f t="shared" si="19"/>
        <v>0.54999999999563443</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123712.6</v>
      </c>
      <c r="D1000" s="1">
        <f>BILANCA!E22</f>
        <v>121690.01</v>
      </c>
      <c r="E1000" s="1">
        <v>0</v>
      </c>
      <c r="F1000" s="1">
        <v>0</v>
      </c>
      <c r="G1000" s="2">
        <f t="shared" si="22"/>
        <v>6240.5745400000014</v>
      </c>
      <c r="H1000" s="2">
        <f t="shared" si="19"/>
        <v>0.40999999998894054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30934.71</v>
      </c>
      <c r="D1002" s="1">
        <f>BILANCA!E24</f>
        <v>30917.42</v>
      </c>
      <c r="E1002" s="1">
        <v>0</v>
      </c>
      <c r="F1002" s="1">
        <v>0</v>
      </c>
      <c r="G1002" s="2">
        <f t="shared" si="22"/>
        <v>1762.6214499999999</v>
      </c>
      <c r="H1002" s="2">
        <f t="shared" si="19"/>
        <v>0.70999999999912689</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275.95999999999998</v>
      </c>
      <c r="D1003" s="1">
        <f>BILANCA!E25</f>
        <v>275.95999999999998</v>
      </c>
      <c r="E1003" s="1">
        <v>0</v>
      </c>
      <c r="F1003" s="1">
        <v>0</v>
      </c>
      <c r="G1003" s="2">
        <f t="shared" si="22"/>
        <v>16.557600000000001</v>
      </c>
      <c r="H1003" s="2">
        <f t="shared" si="19"/>
        <v>8.0000000000040927E-2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272.08</v>
      </c>
      <c r="D1004" s="1">
        <f>BILANCA!E26</f>
        <v>1287.4000000000001</v>
      </c>
      <c r="E1004" s="1">
        <v>0</v>
      </c>
      <c r="F1004" s="1">
        <v>0</v>
      </c>
      <c r="G1004" s="2">
        <f t="shared" si="22"/>
        <v>59.784480000000002</v>
      </c>
      <c r="H1004" s="2">
        <f t="shared" si="19"/>
        <v>0.48000000000007503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712091.05</v>
      </c>
      <c r="D1006" s="1">
        <f>BILANCA!E28</f>
        <v>741357.67</v>
      </c>
      <c r="E1006" s="1">
        <v>0</v>
      </c>
      <c r="F1006" s="1">
        <v>0</v>
      </c>
      <c r="G1006" s="2">
        <f t="shared" si="22"/>
        <v>50480.546969999996</v>
      </c>
      <c r="H1006" s="2">
        <f t="shared" si="19"/>
        <v>0.38000000000465661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552.09</v>
      </c>
      <c r="D1007" s="1">
        <f>BILANCA!E29</f>
        <v>552.09</v>
      </c>
      <c r="E1007" s="1">
        <v>0</v>
      </c>
      <c r="F1007" s="1">
        <v>0</v>
      </c>
      <c r="G1007" s="2">
        <f t="shared" si="22"/>
        <v>39.750480000000003</v>
      </c>
      <c r="H1007" s="2">
        <f t="shared" si="19"/>
        <v>0.18000000000006366</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552.09</v>
      </c>
      <c r="D1008" s="1">
        <f>BILANCA!E30</f>
        <v>552.09</v>
      </c>
      <c r="E1008" s="1">
        <v>0</v>
      </c>
      <c r="F1008" s="1">
        <v>0</v>
      </c>
      <c r="G1008" s="2">
        <f t="shared" si="22"/>
        <v>41.406750000000002</v>
      </c>
      <c r="H1008" s="2">
        <f t="shared" si="19"/>
        <v>0.18000000000006366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72062.839999999967</v>
      </c>
      <c r="D1013" s="1">
        <f>BILANCA!E35</f>
        <v>77179.010000000068</v>
      </c>
      <c r="E1013" s="1">
        <v>0</v>
      </c>
      <c r="F1013" s="1">
        <v>0</v>
      </c>
      <c r="G1013" s="2">
        <f t="shared" si="22"/>
        <v>6792.6258000000025</v>
      </c>
      <c r="H1013" s="2">
        <f t="shared" si="19"/>
        <v>0.17000000010011718</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542451.46</v>
      </c>
      <c r="D1014" s="1">
        <f>BILANCA!E36</f>
        <v>568001.05000000005</v>
      </c>
      <c r="E1014" s="1">
        <v>0</v>
      </c>
      <c r="F1014" s="1">
        <v>0</v>
      </c>
      <c r="G1014" s="2">
        <f t="shared" si="22"/>
        <v>52032.060360000003</v>
      </c>
      <c r="H1014" s="2">
        <f t="shared" si="19"/>
        <v>0.51000000000931323</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7495.9</v>
      </c>
      <c r="D1015" s="1">
        <f>BILANCA!E37</f>
        <v>7495.9</v>
      </c>
      <c r="E1015" s="1">
        <v>0</v>
      </c>
      <c r="F1015" s="1">
        <v>0</v>
      </c>
      <c r="G1015" s="2">
        <f t="shared" si="22"/>
        <v>719.60640000000001</v>
      </c>
      <c r="H1015" s="2">
        <f t="shared" si="19"/>
        <v>0.2000000000007276</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477884.52</v>
      </c>
      <c r="D1018" s="1">
        <f>BILANCA!E40</f>
        <v>498317.94</v>
      </c>
      <c r="E1018" s="1">
        <v>0</v>
      </c>
      <c r="F1018" s="1">
        <v>0</v>
      </c>
      <c r="G1018" s="2">
        <f t="shared" si="22"/>
        <v>51608.214000000007</v>
      </c>
      <c r="H1018" s="2">
        <f t="shared" si="19"/>
        <v>0.53999999997904524</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3478.4699999999721</v>
      </c>
      <c r="D1023" s="1">
        <f>BILANCA!E45</f>
        <v>3478.4699999999721</v>
      </c>
      <c r="E1023" s="1">
        <v>0</v>
      </c>
      <c r="F1023" s="1">
        <v>0</v>
      </c>
      <c r="G1023" s="2">
        <f t="shared" si="22"/>
        <v>417.41639999999666</v>
      </c>
      <c r="H1023" s="2">
        <f t="shared" si="19"/>
        <v>0.93999999994412065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3478.47</v>
      </c>
      <c r="D1025" s="1">
        <f>BILANCA!E47</f>
        <v>3478.47</v>
      </c>
      <c r="E1025" s="1">
        <v>0</v>
      </c>
      <c r="F1025" s="1">
        <v>0</v>
      </c>
      <c r="G1025" s="2">
        <f t="shared" si="22"/>
        <v>438.28722000000005</v>
      </c>
      <c r="H1025" s="2">
        <f t="shared" si="19"/>
        <v>0.93999999999959982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1071935.49</v>
      </c>
      <c r="D1027" s="1">
        <f>BILANCA!E49</f>
        <v>1071935.49</v>
      </c>
      <c r="E1027" s="1">
        <v>0</v>
      </c>
      <c r="F1027" s="1">
        <v>0</v>
      </c>
      <c r="G1027" s="2">
        <f t="shared" si="22"/>
        <v>141495.48467999999</v>
      </c>
      <c r="H1027" s="2">
        <f t="shared" si="19"/>
        <v>0.97999999998137355</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1071935.49</v>
      </c>
      <c r="D1028" s="1">
        <f>BILANCA!E50</f>
        <v>1071935.49</v>
      </c>
      <c r="E1028" s="1">
        <v>0</v>
      </c>
      <c r="F1028" s="1">
        <v>0</v>
      </c>
      <c r="G1028" s="2">
        <f t="shared" si="22"/>
        <v>144711.29115</v>
      </c>
      <c r="H1028" s="2">
        <f t="shared" si="19"/>
        <v>0.97999999998137355</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55533.9</v>
      </c>
      <c r="D1032" s="1">
        <f>BILANCA!E54</f>
        <v>55571.05</v>
      </c>
      <c r="E1032" s="1">
        <v>0</v>
      </c>
      <c r="F1032" s="1">
        <v>0</v>
      </c>
      <c r="G1032" s="2">
        <f t="shared" si="22"/>
        <v>8167.1240000000007</v>
      </c>
      <c r="H1032" s="2">
        <f t="shared" si="19"/>
        <v>0.15000000000145519</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55533.9</v>
      </c>
      <c r="D1033" s="1">
        <f>BILANCA!E55</f>
        <v>55571.05</v>
      </c>
      <c r="E1033" s="1">
        <v>0</v>
      </c>
      <c r="F1033" s="1">
        <v>0</v>
      </c>
      <c r="G1033" s="2">
        <f t="shared" si="22"/>
        <v>8333.8000000000011</v>
      </c>
      <c r="H1033" s="2">
        <f t="shared" si="19"/>
        <v>0.15000000000145519</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729.98</v>
      </c>
      <c r="D1034" s="1">
        <f>BILANCA!E56</f>
        <v>11968.439999999999</v>
      </c>
      <c r="E1034" s="1">
        <v>0</v>
      </c>
      <c r="F1034" s="1">
        <v>0</v>
      </c>
      <c r="G1034" s="2">
        <f t="shared" si="22"/>
        <v>1258.0098599999999</v>
      </c>
      <c r="H1034" s="2">
        <f t="shared" si="19"/>
        <v>0.45999999999867214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729.98</v>
      </c>
      <c r="D1035" s="1">
        <f>BILANCA!E57</f>
        <v>729.98</v>
      </c>
      <c r="E1035" s="1">
        <v>0</v>
      </c>
      <c r="F1035" s="1">
        <v>0</v>
      </c>
      <c r="G1035" s="2">
        <f t="shared" si="22"/>
        <v>113.87688</v>
      </c>
      <c r="H1035" s="2">
        <f t="shared" si="19"/>
        <v>3.999999999996362E-2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11238.46</v>
      </c>
      <c r="E1036" s="1">
        <v>0</v>
      </c>
      <c r="F1036" s="1">
        <v>0</v>
      </c>
      <c r="G1036" s="2">
        <f t="shared" si="22"/>
        <v>1191.27676</v>
      </c>
      <c r="H1036" s="2">
        <f t="shared" si="19"/>
        <v>0.45999999999912689</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43400.56</v>
      </c>
      <c r="D1041" s="1">
        <f>BILANCA!E63</f>
        <v>39937.410000000003</v>
      </c>
      <c r="E1041" s="1">
        <v>0</v>
      </c>
      <c r="F1041" s="1">
        <v>0</v>
      </c>
      <c r="G1041" s="2">
        <f t="shared" si="22"/>
        <v>7149.9720400000006</v>
      </c>
      <c r="H1041" s="2">
        <f t="shared" si="19"/>
        <v>0.85000000000582077</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43400.56</v>
      </c>
      <c r="D1045" s="1">
        <f>BILANCA!E67</f>
        <v>39937.410000000003</v>
      </c>
      <c r="E1045" s="1">
        <v>0</v>
      </c>
      <c r="F1045" s="1">
        <v>0</v>
      </c>
      <c r="G1045" s="2">
        <f t="shared" si="22"/>
        <v>7643.0735599999998</v>
      </c>
      <c r="H1045" s="2">
        <f t="shared" si="19"/>
        <v>0.85000000000582077</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2175140.33</v>
      </c>
      <c r="D1046" s="1">
        <f>BILANCA!E68</f>
        <v>1607483.24</v>
      </c>
      <c r="E1046" s="1">
        <v>0</v>
      </c>
      <c r="F1046" s="1">
        <v>0</v>
      </c>
      <c r="G1046" s="2">
        <f t="shared" si="22"/>
        <v>339576.72903000005</v>
      </c>
      <c r="H1046" s="2">
        <f t="shared" si="19"/>
        <v>0.57000000006519258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1771964.2</v>
      </c>
      <c r="D1047" s="1">
        <f>BILANCA!E69</f>
        <v>1184944.08</v>
      </c>
      <c r="E1047" s="1">
        <v>0</v>
      </c>
      <c r="F1047" s="1">
        <v>0</v>
      </c>
      <c r="G1047" s="2">
        <f t="shared" si="22"/>
        <v>265078.55104000005</v>
      </c>
      <c r="H1047" s="2">
        <f t="shared" si="19"/>
        <v>0.28000000002793968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1771964.2</v>
      </c>
      <c r="D1048" s="1">
        <f>BILANCA!E70</f>
        <v>1184944.08</v>
      </c>
      <c r="E1048" s="1">
        <v>0</v>
      </c>
      <c r="F1048" s="1">
        <v>0</v>
      </c>
      <c r="G1048" s="2">
        <f t="shared" si="22"/>
        <v>269220.40340000001</v>
      </c>
      <c r="H1048" s="2">
        <f t="shared" si="19"/>
        <v>0.28000000002793968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1771964.2</v>
      </c>
      <c r="D1050" s="1">
        <f>BILANCA!E72</f>
        <v>1184944.08</v>
      </c>
      <c r="E1050" s="1">
        <v>0</v>
      </c>
      <c r="F1050" s="1">
        <v>0</v>
      </c>
      <c r="G1050" s="2">
        <f t="shared" si="22"/>
        <v>277504.10812000005</v>
      </c>
      <c r="H1050" s="2">
        <f t="shared" si="19"/>
        <v>0.28000000002793968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11924.65</v>
      </c>
      <c r="D1056" s="1">
        <f>BILANCA!E78</f>
        <v>11429.019999999999</v>
      </c>
      <c r="E1056" s="1">
        <v>0</v>
      </c>
      <c r="F1056" s="1">
        <v>0</v>
      </c>
      <c r="G1056" s="2">
        <f t="shared" si="22"/>
        <v>2539.1363699999997</v>
      </c>
      <c r="H1056" s="2">
        <f t="shared" si="19"/>
        <v>0.36999999999898137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5564.98</v>
      </c>
      <c r="D1061" s="1">
        <f>BILANCA!E83</f>
        <v>2540.9299999999998</v>
      </c>
      <c r="E1061" s="1">
        <v>0</v>
      </c>
      <c r="F1061" s="1">
        <v>0</v>
      </c>
      <c r="G1061" s="2">
        <f t="shared" si="22"/>
        <v>830.45351999999991</v>
      </c>
      <c r="H1061" s="2">
        <f t="shared" si="19"/>
        <v>9.0000000000600267E-2</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163.79</v>
      </c>
      <c r="E1062" s="1">
        <v>0</v>
      </c>
      <c r="F1062" s="1">
        <v>0</v>
      </c>
      <c r="G1062" s="2">
        <f t="shared" si="22"/>
        <v>25.878819999999997</v>
      </c>
      <c r="H1062" s="2">
        <f t="shared" si="19"/>
        <v>0.21000000000000796</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6359.67</v>
      </c>
      <c r="D1064" s="1">
        <f>BILANCA!E86</f>
        <v>8724.2999999999993</v>
      </c>
      <c r="E1064" s="1">
        <v>0</v>
      </c>
      <c r="F1064" s="1">
        <v>0</v>
      </c>
      <c r="G1064" s="2">
        <f t="shared" si="22"/>
        <v>1928.4698699999999</v>
      </c>
      <c r="H1064" s="2">
        <f t="shared" si="19"/>
        <v>0.62999999999919964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76817.289999999994</v>
      </c>
      <c r="D1124" s="1">
        <f>BILANCA!E146</f>
        <v>62507.140000000007</v>
      </c>
      <c r="E1124" s="1">
        <v>0</v>
      </c>
      <c r="F1124" s="1">
        <v>0</v>
      </c>
      <c r="G1124" s="2">
        <f t="shared" si="22"/>
        <v>28458.251369999998</v>
      </c>
      <c r="H1124" s="2">
        <f t="shared" si="23"/>
        <v>0.43000000000029104</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76589.37</v>
      </c>
      <c r="D1137" s="1">
        <f>BILANCA!E159</f>
        <v>67057.19</v>
      </c>
      <c r="E1137" s="1">
        <v>0</v>
      </c>
      <c r="F1137" s="1">
        <v>0</v>
      </c>
      <c r="G1137" s="2">
        <f t="shared" si="22"/>
        <v>32448.377499999999</v>
      </c>
      <c r="H1137" s="2">
        <f t="shared" si="23"/>
        <v>0.55999999999767169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16941.2</v>
      </c>
      <c r="D1138" s="1">
        <f>BILANCA!E160</f>
        <v>7133.32</v>
      </c>
      <c r="E1138" s="1">
        <v>0</v>
      </c>
      <c r="F1138" s="1">
        <v>0</v>
      </c>
      <c r="G1138" s="2">
        <f t="shared" si="22"/>
        <v>4837.2151999999996</v>
      </c>
      <c r="H1138" s="2">
        <f t="shared" si="23"/>
        <v>0.52000000000043656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16713.28</v>
      </c>
      <c r="D1141" s="1">
        <f>BILANCA!E163</f>
        <v>11683.37</v>
      </c>
      <c r="E1141" s="1">
        <v>0</v>
      </c>
      <c r="F1141" s="1">
        <v>0</v>
      </c>
      <c r="G1141" s="2">
        <f t="shared" si="22"/>
        <v>6332.6431599999996</v>
      </c>
      <c r="H1141" s="2">
        <f t="shared" si="23"/>
        <v>0.6499999999996362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1920.01</v>
      </c>
      <c r="D1142" s="1">
        <f>BILANCA!E164</f>
        <v>1203.24</v>
      </c>
      <c r="E1142" s="1">
        <v>0</v>
      </c>
      <c r="F1142" s="1">
        <v>0</v>
      </c>
      <c r="G1142" s="2">
        <f t="shared" si="22"/>
        <v>687.91191000000003</v>
      </c>
      <c r="H1142" s="2">
        <f t="shared" si="23"/>
        <v>0.25</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1920.01</v>
      </c>
      <c r="D1144" s="1">
        <f>BILANCA!E166</f>
        <v>1203.24</v>
      </c>
      <c r="E1144" s="1">
        <v>0</v>
      </c>
      <c r="F1144" s="1">
        <v>0</v>
      </c>
      <c r="G1144" s="2">
        <f t="shared" si="22"/>
        <v>696.5648900000001</v>
      </c>
      <c r="H1144" s="2">
        <f t="shared" si="23"/>
        <v>0.25</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312514.18</v>
      </c>
      <c r="D1148" s="1">
        <f>BILANCA!E170</f>
        <v>347399.76</v>
      </c>
      <c r="E1148" s="1">
        <v>0</v>
      </c>
      <c r="F1148" s="1">
        <v>0</v>
      </c>
      <c r="G1148" s="2">
        <f t="shared" si="22"/>
        <v>166206.7605</v>
      </c>
      <c r="H1148" s="2">
        <f t="shared" si="23"/>
        <v>0.41999999998370185</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312514.18</v>
      </c>
      <c r="D1151" s="1">
        <f>BILANCA!E173</f>
        <v>347399.76</v>
      </c>
      <c r="E1151" s="1">
        <v>0</v>
      </c>
      <c r="F1151" s="1">
        <v>0</v>
      </c>
      <c r="G1151" s="2">
        <f t="shared" si="22"/>
        <v>169228.7016</v>
      </c>
      <c r="H1151" s="2">
        <f t="shared" si="23"/>
        <v>0.41999999998370185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2369980.91</v>
      </c>
      <c r="D1152" s="1">
        <f>BILANCA!E175</f>
        <v>1808387.8499999999</v>
      </c>
      <c r="E1152" s="1">
        <v>0</v>
      </c>
      <c r="F1152" s="1">
        <v>0</v>
      </c>
      <c r="G1152" s="2">
        <f t="shared" si="22"/>
        <v>1011761.8670900001</v>
      </c>
      <c r="H1152" s="2">
        <f t="shared" si="23"/>
        <v>0.23999999999068677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520220.25</v>
      </c>
      <c r="D1153" s="1">
        <f>BILANCA!E176</f>
        <v>593752.76</v>
      </c>
      <c r="E1153" s="1">
        <v>0</v>
      </c>
      <c r="F1153" s="1">
        <v>0</v>
      </c>
      <c r="G1153" s="2">
        <f t="shared" si="22"/>
        <v>290313.38089999999</v>
      </c>
      <c r="H1153" s="2">
        <f t="shared" si="23"/>
        <v>0.48999999999068677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387497.44</v>
      </c>
      <c r="D1154" s="1">
        <f>BILANCA!E177</f>
        <v>437385.85000000003</v>
      </c>
      <c r="E1154" s="1">
        <v>0</v>
      </c>
      <c r="F1154" s="1">
        <v>0</v>
      </c>
      <c r="G1154" s="2">
        <f t="shared" si="22"/>
        <v>215848.02294000002</v>
      </c>
      <c r="H1154" s="2">
        <f t="shared" si="23"/>
        <v>0.58999999996740371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308390.84999999998</v>
      </c>
      <c r="D1155" s="1">
        <f>BILANCA!E178</f>
        <v>343460.33</v>
      </c>
      <c r="E1155" s="1">
        <v>0</v>
      </c>
      <c r="F1155" s="1">
        <v>0</v>
      </c>
      <c r="G1155" s="2">
        <f t="shared" si="22"/>
        <v>171193.57971999998</v>
      </c>
      <c r="H1155" s="2">
        <f t="shared" si="23"/>
        <v>0.48000000003958121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23166.01</v>
      </c>
      <c r="D1156" s="1">
        <f>BILANCA!E179</f>
        <v>22686.52</v>
      </c>
      <c r="E1156" s="1">
        <v>0</v>
      </c>
      <c r="F1156" s="1">
        <v>0</v>
      </c>
      <c r="G1156" s="2">
        <f t="shared" si="22"/>
        <v>11857.255649999999</v>
      </c>
      <c r="H1156" s="2">
        <f t="shared" si="23"/>
        <v>0.48999999999796273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11.19</v>
      </c>
      <c r="D1157" s="1">
        <f>BILANCA!E180</f>
        <v>11.46</v>
      </c>
      <c r="E1157" s="1">
        <v>0</v>
      </c>
      <c r="F1157" s="1">
        <v>0</v>
      </c>
      <c r="G1157" s="2">
        <f t="shared" si="22"/>
        <v>5.9351399999999996</v>
      </c>
      <c r="H1157" s="2">
        <f t="shared" si="23"/>
        <v>0.65000000000000036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11.19</v>
      </c>
      <c r="D1160" s="1">
        <f>BILANCA!E183</f>
        <v>11.46</v>
      </c>
      <c r="E1160" s="1">
        <v>0</v>
      </c>
      <c r="F1160" s="1">
        <v>0</v>
      </c>
      <c r="G1160" s="2">
        <f t="shared" si="22"/>
        <v>6.0374699999999999</v>
      </c>
      <c r="H1160" s="2">
        <f t="shared" si="23"/>
        <v>0.65000000000000036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55929.39</v>
      </c>
      <c r="D1165" s="1">
        <f>BILANCA!E188</f>
        <v>71227.539999999994</v>
      </c>
      <c r="E1165" s="1">
        <v>0</v>
      </c>
      <c r="F1165" s="1">
        <v>0</v>
      </c>
      <c r="G1165" s="2">
        <f t="shared" si="22"/>
        <v>36105.973539999999</v>
      </c>
      <c r="H1165" s="2">
        <f t="shared" si="23"/>
        <v>0.85000000000582077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11238.46</v>
      </c>
      <c r="E1166" s="1">
        <v>0</v>
      </c>
      <c r="F1166" s="1">
        <v>0</v>
      </c>
      <c r="G1166" s="2">
        <f t="shared" si="22"/>
        <v>4113.2763599999998</v>
      </c>
      <c r="H1166" s="2">
        <f t="shared" si="23"/>
        <v>0.45999999999912689</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132722.81</v>
      </c>
      <c r="D1211" s="1">
        <f>BILANCA!E234</f>
        <v>145128.45000000001</v>
      </c>
      <c r="E1211" s="1">
        <v>0</v>
      </c>
      <c r="F1211" s="1">
        <v>0</v>
      </c>
      <c r="G1211" s="2">
        <f t="shared" si="22"/>
        <v>96439.373880000014</v>
      </c>
      <c r="H1211" s="2">
        <f t="shared" si="23"/>
        <v>0.64000000001396984</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10128.450000000001</v>
      </c>
      <c r="E1212" s="1">
        <v>0</v>
      </c>
      <c r="F1212" s="1">
        <v>0</v>
      </c>
      <c r="G1212" s="2">
        <f t="shared" si="22"/>
        <v>4638.8301000000001</v>
      </c>
      <c r="H1212" s="2">
        <f t="shared" si="23"/>
        <v>0.4500000000007276</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132722.81</v>
      </c>
      <c r="D1213" s="1">
        <f>BILANCA!E236</f>
        <v>135000</v>
      </c>
      <c r="E1213" s="1">
        <v>0</v>
      </c>
      <c r="F1213" s="1">
        <v>0</v>
      </c>
      <c r="G1213" s="2">
        <f t="shared" si="22"/>
        <v>92626.246299999999</v>
      </c>
      <c r="H1213" s="2">
        <f t="shared" si="23"/>
        <v>0.19000000000232831</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1849760.6600000001</v>
      </c>
      <c r="D1214" s="1">
        <f>BILANCA!E237</f>
        <v>1214635.0899999999</v>
      </c>
      <c r="E1214" s="1">
        <v>0</v>
      </c>
      <c r="F1214" s="1">
        <v>0</v>
      </c>
      <c r="G1214" s="2">
        <f t="shared" si="22"/>
        <v>988456.12404000002</v>
      </c>
      <c r="H1214" s="2">
        <f t="shared" si="23"/>
        <v>0.42999999970197678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196760.59</v>
      </c>
      <c r="D1215" s="1">
        <f>BILANCA!E238</f>
        <v>202107.85</v>
      </c>
      <c r="E1215" s="1">
        <v>0</v>
      </c>
      <c r="F1215" s="1">
        <v>0</v>
      </c>
      <c r="G1215" s="2">
        <f t="shared" si="22"/>
        <v>139426.49927999999</v>
      </c>
      <c r="H1215" s="2">
        <f t="shared" si="23"/>
        <v>0.55999999999767169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196760.59</v>
      </c>
      <c r="D1216" s="1">
        <f>BILANCA!E239</f>
        <v>202107.85</v>
      </c>
      <c r="E1216" s="1">
        <v>0</v>
      </c>
      <c r="F1216" s="1">
        <v>0</v>
      </c>
      <c r="G1216" s="2">
        <f t="shared" si="22"/>
        <v>140027.47557000001</v>
      </c>
      <c r="H1216" s="2">
        <f t="shared" si="23"/>
        <v>0.55999999999767169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196760.59</v>
      </c>
      <c r="D1217" s="1">
        <f>BILANCA!E240</f>
        <v>202107.85</v>
      </c>
      <c r="E1217" s="1">
        <v>0</v>
      </c>
      <c r="F1217" s="1">
        <v>0</v>
      </c>
      <c r="G1217" s="2">
        <f t="shared" si="22"/>
        <v>140628.45186</v>
      </c>
      <c r="H1217" s="2">
        <f t="shared" si="23"/>
        <v>0.55999999999767169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1576182.78</v>
      </c>
      <c r="D1222" s="1">
        <f>BILANCA!E245</f>
        <v>950020.1</v>
      </c>
      <c r="E1222" s="1">
        <v>0</v>
      </c>
      <c r="F1222" s="1">
        <v>0</v>
      </c>
      <c r="G1222" s="2">
        <f t="shared" si="22"/>
        <v>830817.29221999994</v>
      </c>
      <c r="H1222" s="2">
        <f t="shared" si="23"/>
        <v>0.31999999994877726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1587495.61</v>
      </c>
      <c r="D1223" s="1">
        <f>BILANCA!E246</f>
        <v>999672.08</v>
      </c>
      <c r="E1223" s="1">
        <v>0</v>
      </c>
      <c r="F1223" s="1">
        <v>0</v>
      </c>
      <c r="G1223" s="2">
        <f t="shared" si="22"/>
        <v>860841.54480000003</v>
      </c>
      <c r="H1223" s="2">
        <f t="shared" si="23"/>
        <v>0.469999999855645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1587495.61</v>
      </c>
      <c r="D1224" s="1">
        <f>BILANCA!E247</f>
        <v>999672.08</v>
      </c>
      <c r="E1224" s="1">
        <v>0</v>
      </c>
      <c r="F1224" s="1">
        <v>0</v>
      </c>
      <c r="G1224" s="2">
        <f t="shared" si="22"/>
        <v>864428.38456999999</v>
      </c>
      <c r="H1224" s="2">
        <f t="shared" si="23"/>
        <v>0.469999999855645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11312.83</v>
      </c>
      <c r="D1227" s="1">
        <f>BILANCA!E250</f>
        <v>49651.98</v>
      </c>
      <c r="E1227" s="1">
        <v>0</v>
      </c>
      <c r="F1227" s="1">
        <v>0</v>
      </c>
      <c r="G1227" s="2">
        <f t="shared" si="22"/>
        <v>26990.496760000002</v>
      </c>
      <c r="H1227" s="2">
        <f t="shared" si="23"/>
        <v>0.18999999999687134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11312.83</v>
      </c>
      <c r="D1229" s="1">
        <f>BILANCA!E252</f>
        <v>49651.98</v>
      </c>
      <c r="E1229" s="1">
        <v>0</v>
      </c>
      <c r="F1229" s="1">
        <v>0</v>
      </c>
      <c r="G1229" s="2">
        <f t="shared" si="22"/>
        <v>27211.730340000002</v>
      </c>
      <c r="H1229" s="2">
        <f t="shared" si="23"/>
        <v>0.18999999999687134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76817.289999999994</v>
      </c>
      <c r="D1232" s="1">
        <f>BILANCA!E255</f>
        <v>62507.14</v>
      </c>
      <c r="E1232" s="1">
        <v>0</v>
      </c>
      <c r="F1232" s="1">
        <v>0</v>
      </c>
      <c r="G1232" s="2">
        <f t="shared" si="22"/>
        <v>50256.06093</v>
      </c>
      <c r="H1232" s="2">
        <f t="shared" si="23"/>
        <v>0.42999999999301508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97659.73</v>
      </c>
      <c r="D1236" s="1">
        <f>BILANCA!E259</f>
        <v>133925.04999999999</v>
      </c>
      <c r="E1236" s="1">
        <v>0</v>
      </c>
      <c r="F1236" s="1">
        <v>0</v>
      </c>
      <c r="G1236" s="2">
        <f t="shared" si="22"/>
        <v>92473.986990000005</v>
      </c>
      <c r="H1236" s="2">
        <f t="shared" si="23"/>
        <v>0.319999999992433</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97659.73</v>
      </c>
      <c r="D1237" s="1">
        <f>BILANCA!E260</f>
        <v>133925.04999999999</v>
      </c>
      <c r="E1237" s="1">
        <v>0</v>
      </c>
      <c r="F1237" s="1">
        <v>0</v>
      </c>
      <c r="G1237" s="2">
        <f t="shared" si="22"/>
        <v>92839.49682</v>
      </c>
      <c r="H1237" s="2">
        <f t="shared" si="23"/>
        <v>0.319999999992433</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26878.880000000001</v>
      </c>
      <c r="D1240" s="1">
        <f>BILANCA!E264</f>
        <v>13327.67</v>
      </c>
      <c r="E1240" s="1">
        <v>0</v>
      </c>
      <c r="F1240" s="1">
        <v>0</v>
      </c>
      <c r="G1240" s="2">
        <f t="shared" si="22"/>
        <v>13758.294540000001</v>
      </c>
      <c r="H1240" s="2">
        <f t="shared" si="23"/>
        <v>0.44999999999890861</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66651.69</v>
      </c>
      <c r="D1241" s="1">
        <f>BILANCA!E265</f>
        <v>60862.84</v>
      </c>
      <c r="E1241" s="1">
        <v>0</v>
      </c>
      <c r="F1241" s="1">
        <v>0</v>
      </c>
      <c r="G1241" s="2">
        <f t="shared" si="22"/>
        <v>48601.36146</v>
      </c>
      <c r="H1241" s="2">
        <f t="shared" si="23"/>
        <v>0.47000000000116415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1920.01</v>
      </c>
      <c r="D1243" s="1">
        <f>BILANCA!E267</f>
        <v>1203.24</v>
      </c>
      <c r="E1243" s="1">
        <v>0</v>
      </c>
      <c r="F1243" s="1">
        <v>0</v>
      </c>
      <c r="G1243" s="2">
        <f t="shared" si="24"/>
        <v>1124.8874000000001</v>
      </c>
      <c r="H1243" s="2">
        <f t="shared" si="23"/>
        <v>0.25</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5684.89</v>
      </c>
      <c r="D1244" s="1">
        <f>BILANCA!E268</f>
        <v>7598.2400000000007</v>
      </c>
      <c r="E1244" s="1">
        <v>0</v>
      </c>
      <c r="F1244" s="1">
        <v>0</v>
      </c>
      <c r="G1244" s="2">
        <f t="shared" si="24"/>
        <v>5450.0375700000004</v>
      </c>
      <c r="H1244" s="2">
        <f t="shared" si="23"/>
        <v>0.3500000000003638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408.12</v>
      </c>
      <c r="D1245" s="1">
        <f>BILANCA!E269</f>
        <v>408.12</v>
      </c>
      <c r="E1245" s="1">
        <v>0</v>
      </c>
      <c r="F1245" s="1">
        <v>0</v>
      </c>
      <c r="G1245" s="2">
        <f t="shared" si="24"/>
        <v>320.78232000000003</v>
      </c>
      <c r="H1245" s="2">
        <f t="shared" si="23"/>
        <v>0.24000000000000909</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266.66000000000003</v>
      </c>
      <c r="D1247" s="1">
        <f>BILANCA!E271</f>
        <v>717.94</v>
      </c>
      <c r="E1247" s="1">
        <v>0</v>
      </c>
      <c r="F1247" s="1">
        <v>0</v>
      </c>
      <c r="G1247" s="2">
        <f t="shared" si="24"/>
        <v>449.47056000000009</v>
      </c>
      <c r="H1247" s="2">
        <f t="shared" si="23"/>
        <v>0.39999999999992042</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6591.79</v>
      </c>
      <c r="D1263" s="1">
        <f>BILANCA!E287</f>
        <v>6531.94</v>
      </c>
      <c r="E1263" s="1">
        <v>0</v>
      </c>
      <c r="F1263" s="1">
        <v>0</v>
      </c>
      <c r="G1263" s="2">
        <f t="shared" si="24"/>
        <v>5503.5876000000007</v>
      </c>
      <c r="H1263" s="2">
        <f t="shared" si="23"/>
        <v>0.27000000000043656</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380905.65</v>
      </c>
      <c r="D1264" s="1">
        <f>BILANCA!E288</f>
        <v>430853.91000000003</v>
      </c>
      <c r="E1264" s="1">
        <v>0</v>
      </c>
      <c r="F1264" s="1">
        <v>0</v>
      </c>
      <c r="G1264" s="2">
        <f t="shared" si="24"/>
        <v>349174.38507000008</v>
      </c>
      <c r="H1264" s="2">
        <f t="shared" si="23"/>
        <v>0.43999999994412065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11238.46</v>
      </c>
      <c r="E1266" s="1">
        <v>0</v>
      </c>
      <c r="F1266" s="1">
        <v>0</v>
      </c>
      <c r="G1266" s="2">
        <f t="shared" si="24"/>
        <v>6360.9683599999989</v>
      </c>
      <c r="H1266" s="2">
        <f t="shared" si="23"/>
        <v>0.45999999999912689</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393.18</v>
      </c>
      <c r="D1271" s="1">
        <f>BILANCA!E295</f>
        <v>6144.33</v>
      </c>
      <c r="E1271" s="1">
        <v>0</v>
      </c>
      <c r="F1271" s="1">
        <v>0</v>
      </c>
      <c r="G1271" s="2">
        <f t="shared" si="24"/>
        <v>3652.3699199999996</v>
      </c>
      <c r="H1271" s="2">
        <f t="shared" si="23"/>
        <v>0.50999999999993406</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3069.87</v>
      </c>
      <c r="D1274" s="1">
        <f>BILANCA!E298</f>
        <v>5488.44</v>
      </c>
      <c r="E1274" s="1">
        <v>0</v>
      </c>
      <c r="F1274" s="1">
        <v>0</v>
      </c>
      <c r="G1274" s="2">
        <f t="shared" si="24"/>
        <v>4087.6042499999994</v>
      </c>
      <c r="H1274" s="2">
        <f t="shared" si="23"/>
        <v>0.56999999999970896</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47059.59</v>
      </c>
      <c r="D1275" s="1">
        <f>BILANCA!E299</f>
        <v>52403.75</v>
      </c>
      <c r="E1275" s="1">
        <v>0</v>
      </c>
      <c r="F1275" s="1">
        <v>0</v>
      </c>
      <c r="G1275" s="2">
        <f t="shared" si="24"/>
        <v>44345.190279999995</v>
      </c>
      <c r="H1275" s="2">
        <f t="shared" si="23"/>
        <v>0.66000000000349246</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5406.73</v>
      </c>
      <c r="D1278" s="1">
        <f>BILANCA!E302</f>
        <v>7191.02</v>
      </c>
      <c r="E1278" s="1">
        <v>0</v>
      </c>
      <c r="F1278" s="1">
        <v>0</v>
      </c>
      <c r="G1278" s="2">
        <f t="shared" si="24"/>
        <v>5837.6871499999997</v>
      </c>
      <c r="H1278" s="2">
        <f t="shared" si="23"/>
        <v>0.29000000000087311</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4546640.21</v>
      </c>
      <c r="D1408" s="1">
        <f>'RAS-funkcijski'!E114</f>
        <v>5004487.32</v>
      </c>
      <c r="E1408" s="1">
        <v>0</v>
      </c>
      <c r="F1408" s="1">
        <v>0</v>
      </c>
      <c r="G1408" s="2">
        <f t="shared" si="24"/>
        <v>1601117.6335</v>
      </c>
      <c r="H1408" s="2">
        <f t="shared" si="27"/>
        <v>0.53000000026077032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4546640.21</v>
      </c>
      <c r="D1416" s="1">
        <f>'RAS-funkcijski'!E122</f>
        <v>5004487.32</v>
      </c>
      <c r="E1416" s="1">
        <v>0</v>
      </c>
      <c r="F1416" s="1">
        <v>0</v>
      </c>
      <c r="G1416" s="2">
        <f t="shared" si="24"/>
        <v>1717562.5523000001</v>
      </c>
      <c r="H1416" s="2">
        <f t="shared" si="27"/>
        <v>0.53000000026077032</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4546640.21</v>
      </c>
      <c r="D1418" s="1">
        <f>'RAS-funkcijski'!E124</f>
        <v>5004487.32</v>
      </c>
      <c r="E1418" s="1">
        <v>0</v>
      </c>
      <c r="F1418" s="1">
        <v>0</v>
      </c>
      <c r="G1418" s="2">
        <f t="shared" si="24"/>
        <v>1746673.7820000001</v>
      </c>
      <c r="H1418" s="2">
        <f t="shared" si="27"/>
        <v>0.53000000026077032</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4546640.21</v>
      </c>
      <c r="D1435" s="13">
        <f>'RAS-funkcijski'!E141</f>
        <v>5004487.32</v>
      </c>
      <c r="E1435" s="13">
        <v>0</v>
      </c>
      <c r="F1435" s="13">
        <v>0</v>
      </c>
      <c r="G1435" s="14">
        <f t="shared" si="24"/>
        <v>1994119.2344500003</v>
      </c>
      <c r="H1435" s="14">
        <f t="shared" si="27"/>
        <v>0.53000000026077032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5650</v>
      </c>
      <c r="D1436" s="6">
        <f>'P-VRIO'!E5</f>
        <v>9321.52</v>
      </c>
      <c r="E1436" s="6">
        <v>0</v>
      </c>
      <c r="F1436" s="6">
        <v>0</v>
      </c>
      <c r="G1436" s="7">
        <f t="shared" si="24"/>
        <v>24.293040000000005</v>
      </c>
      <c r="H1436" s="7">
        <f t="shared" si="27"/>
        <v>0.47999999999956344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5650</v>
      </c>
      <c r="D1453" s="1">
        <f>'P-VRIO'!E22</f>
        <v>9321.52</v>
      </c>
      <c r="E1453" s="1">
        <v>0</v>
      </c>
      <c r="F1453" s="1">
        <v>0</v>
      </c>
      <c r="G1453" s="2">
        <f t="shared" si="24"/>
        <v>437.27472</v>
      </c>
      <c r="H1453" s="2">
        <f t="shared" si="27"/>
        <v>0.47999999999956344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5650</v>
      </c>
      <c r="D1454" s="1">
        <f>'P-VRIO'!E23</f>
        <v>9321.52</v>
      </c>
      <c r="E1454" s="1">
        <v>0</v>
      </c>
      <c r="F1454" s="1">
        <v>0</v>
      </c>
      <c r="G1454" s="2">
        <f t="shared" si="24"/>
        <v>461.56776000000002</v>
      </c>
      <c r="H1454" s="2">
        <f t="shared" si="27"/>
        <v>0.47999999999956344</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5650</v>
      </c>
      <c r="D1456" s="1">
        <f>'P-VRIO'!E25</f>
        <v>8922.48</v>
      </c>
      <c r="E1456" s="1">
        <v>0</v>
      </c>
      <c r="F1456" s="1">
        <v>0</v>
      </c>
      <c r="G1456" s="2">
        <f t="shared" si="24"/>
        <v>493.39416000000006</v>
      </c>
      <c r="H1456" s="2">
        <f t="shared" si="27"/>
        <v>0.47999999999956344</v>
      </c>
      <c r="I1456" s="10">
        <f t="shared" si="30"/>
        <v>236.82919679978463</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399.04</v>
      </c>
      <c r="E1458" s="1">
        <v>0</v>
      </c>
      <c r="F1458" s="1">
        <v>0</v>
      </c>
      <c r="G1458" s="2">
        <f t="shared" si="24"/>
        <v>18.355840000000001</v>
      </c>
      <c r="H1458" s="2">
        <f t="shared" si="27"/>
        <v>4.0000000000020464E-2</v>
      </c>
      <c r="I1458" s="10">
        <f t="shared" si="30"/>
        <v>0.73423360000037563</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387497.44</v>
      </c>
      <c r="D1480" s="6"/>
      <c r="E1480" s="6">
        <v>0</v>
      </c>
      <c r="F1480" s="6">
        <v>0</v>
      </c>
      <c r="G1480" s="7">
        <f t="shared" ref="G1480:G1580" si="34">B1480/1000*C1480</f>
        <v>387.49743999999998</v>
      </c>
      <c r="H1480" s="7">
        <f t="shared" ref="H1480:H1580" si="35">ABS(C1480-ROUND(C1480,0))</f>
        <v>0.44000000000232831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5141551.0899999989</v>
      </c>
      <c r="D1481" s="1">
        <v>0</v>
      </c>
      <c r="E1481" s="1">
        <v>0</v>
      </c>
      <c r="F1481" s="1">
        <v>0</v>
      </c>
      <c r="G1481" s="2">
        <f t="shared" si="34"/>
        <v>10283.102179999998</v>
      </c>
      <c r="H1481" s="2">
        <f t="shared" si="35"/>
        <v>8.9999998919665813E-2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166609.01999999999</v>
      </c>
      <c r="D1482" s="1">
        <v>0</v>
      </c>
      <c r="E1482" s="1">
        <v>0</v>
      </c>
      <c r="F1482" s="1">
        <v>0</v>
      </c>
      <c r="G1482" s="2">
        <f t="shared" si="34"/>
        <v>499.82705999999996</v>
      </c>
      <c r="H1482" s="2">
        <f t="shared" si="35"/>
        <v>1.9999999989522621E-2</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4907892.47</v>
      </c>
      <c r="D1483" s="1">
        <v>0</v>
      </c>
      <c r="E1483" s="1">
        <v>0</v>
      </c>
      <c r="F1483" s="1">
        <v>0</v>
      </c>
      <c r="G1483" s="2">
        <f t="shared" si="34"/>
        <v>19631.569879999999</v>
      </c>
      <c r="H1483" s="2">
        <f t="shared" si="35"/>
        <v>0.46999999973922968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4166653.45</v>
      </c>
      <c r="D1484" s="1">
        <v>0</v>
      </c>
      <c r="E1484" s="1">
        <v>0</v>
      </c>
      <c r="F1484" s="1">
        <v>0</v>
      </c>
      <c r="G1484" s="2">
        <f t="shared" si="34"/>
        <v>20833.267250000001</v>
      </c>
      <c r="H1484" s="2">
        <f t="shared" si="35"/>
        <v>0.45000000018626451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713742.47</v>
      </c>
      <c r="D1485" s="1">
        <v>0</v>
      </c>
      <c r="E1485" s="1">
        <v>0</v>
      </c>
      <c r="F1485" s="1">
        <v>0</v>
      </c>
      <c r="G1485" s="2">
        <f t="shared" si="34"/>
        <v>4282.4548199999999</v>
      </c>
      <c r="H1485" s="2">
        <f t="shared" si="35"/>
        <v>0.46999999997206032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12802.42</v>
      </c>
      <c r="D1486" s="1">
        <v>0</v>
      </c>
      <c r="E1486" s="1">
        <v>0</v>
      </c>
      <c r="F1486" s="1">
        <v>0</v>
      </c>
      <c r="G1486" s="2">
        <f t="shared" si="34"/>
        <v>89.61694</v>
      </c>
      <c r="H1486" s="2">
        <f t="shared" si="35"/>
        <v>0.42000000000007276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51.85</v>
      </c>
      <c r="D1489" s="1">
        <v>0</v>
      </c>
      <c r="E1489" s="1">
        <v>0</v>
      </c>
      <c r="F1489" s="1">
        <v>0</v>
      </c>
      <c r="G1489" s="2">
        <f t="shared" si="34"/>
        <v>0.51850000000000007</v>
      </c>
      <c r="H1489" s="2">
        <f t="shared" si="35"/>
        <v>0.14999999999999858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7150.57</v>
      </c>
      <c r="D1490" s="1">
        <v>0</v>
      </c>
      <c r="E1490" s="1">
        <v>0</v>
      </c>
      <c r="F1490" s="1">
        <v>0</v>
      </c>
      <c r="G1490" s="2">
        <f t="shared" si="34"/>
        <v>78.656269999999992</v>
      </c>
      <c r="H1490" s="2">
        <f t="shared" si="35"/>
        <v>0.43000000000029104</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7491.71</v>
      </c>
      <c r="D1491" s="1">
        <v>0</v>
      </c>
      <c r="E1491" s="1">
        <v>0</v>
      </c>
      <c r="F1491" s="1">
        <v>0</v>
      </c>
      <c r="G1491" s="2">
        <f t="shared" si="34"/>
        <v>89.90052</v>
      </c>
      <c r="H1491" s="2">
        <f t="shared" si="35"/>
        <v>0.28999999999996362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67049.600000000006</v>
      </c>
      <c r="D1492" s="1">
        <v>0</v>
      </c>
      <c r="E1492" s="1">
        <v>0</v>
      </c>
      <c r="F1492" s="1">
        <v>0</v>
      </c>
      <c r="G1492" s="2">
        <f t="shared" si="34"/>
        <v>871.64480000000003</v>
      </c>
      <c r="H1492" s="2">
        <f t="shared" si="35"/>
        <v>0.39999999999417923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5080424.22</v>
      </c>
      <c r="D1499" s="1">
        <v>0</v>
      </c>
      <c r="E1499" s="1">
        <v>0</v>
      </c>
      <c r="F1499" s="1">
        <v>0</v>
      </c>
      <c r="G1499" s="2">
        <f t="shared" si="34"/>
        <v>101608.4844</v>
      </c>
      <c r="H1499" s="2">
        <f t="shared" si="35"/>
        <v>0.21999999973922968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158704.92000000001</v>
      </c>
      <c r="D1500" s="1">
        <v>0</v>
      </c>
      <c r="E1500" s="1">
        <v>0</v>
      </c>
      <c r="F1500" s="1">
        <v>0</v>
      </c>
      <c r="G1500" s="2">
        <f t="shared" si="34"/>
        <v>3332.8033200000004</v>
      </c>
      <c r="H1500" s="2">
        <f t="shared" si="35"/>
        <v>7.9999999987194315E-2</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4865908.16</v>
      </c>
      <c r="D1501" s="1">
        <v>0</v>
      </c>
      <c r="E1501" s="1">
        <v>0</v>
      </c>
      <c r="F1501" s="1">
        <v>0</v>
      </c>
      <c r="G1501" s="2">
        <f t="shared" si="34"/>
        <v>107049.97951999999</v>
      </c>
      <c r="H1501" s="2">
        <f t="shared" si="35"/>
        <v>0.16000000014901161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4131583.97</v>
      </c>
      <c r="D1502" s="1">
        <v>0</v>
      </c>
      <c r="E1502" s="1">
        <v>0</v>
      </c>
      <c r="F1502" s="1">
        <v>0</v>
      </c>
      <c r="G1502" s="2">
        <f t="shared" si="34"/>
        <v>95026.43131</v>
      </c>
      <c r="H1502" s="2">
        <f t="shared" si="35"/>
        <v>2.9999999795109034E-2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714319.62</v>
      </c>
      <c r="D1503" s="1">
        <v>0</v>
      </c>
      <c r="E1503" s="1">
        <v>0</v>
      </c>
      <c r="F1503" s="1">
        <v>0</v>
      </c>
      <c r="G1503" s="2">
        <f t="shared" si="34"/>
        <v>17143.670880000001</v>
      </c>
      <c r="H1503" s="2">
        <f t="shared" si="35"/>
        <v>0.38000000000465661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12802.15</v>
      </c>
      <c r="D1504" s="1">
        <v>0</v>
      </c>
      <c r="E1504" s="1">
        <v>0</v>
      </c>
      <c r="F1504" s="1">
        <v>0</v>
      </c>
      <c r="G1504" s="2">
        <f t="shared" si="34"/>
        <v>320.05375000000004</v>
      </c>
      <c r="H1504" s="2">
        <f t="shared" si="35"/>
        <v>0.1499999999996362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51.85</v>
      </c>
      <c r="D1507" s="1">
        <v>0</v>
      </c>
      <c r="E1507" s="1">
        <v>0</v>
      </c>
      <c r="F1507" s="1">
        <v>0</v>
      </c>
      <c r="G1507" s="2">
        <f t="shared" si="34"/>
        <v>1.4518</v>
      </c>
      <c r="H1507" s="2">
        <f t="shared" si="35"/>
        <v>0.14999999999999858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7150.57</v>
      </c>
      <c r="D1508" s="1">
        <v>0</v>
      </c>
      <c r="E1508" s="1">
        <v>0</v>
      </c>
      <c r="F1508" s="1">
        <v>0</v>
      </c>
      <c r="G1508" s="2">
        <f t="shared" si="34"/>
        <v>207.36653000000001</v>
      </c>
      <c r="H1508" s="2">
        <f t="shared" si="35"/>
        <v>0.43000000000029104</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55811.14</v>
      </c>
      <c r="D1510" s="1">
        <v>0</v>
      </c>
      <c r="E1510" s="1">
        <v>0</v>
      </c>
      <c r="F1510" s="1">
        <v>0</v>
      </c>
      <c r="G1510" s="2">
        <f t="shared" si="34"/>
        <v>1730.14534</v>
      </c>
      <c r="H1510" s="2">
        <f t="shared" si="35"/>
        <v>0.13999999999941792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448624.30999999959</v>
      </c>
      <c r="D1517" s="1">
        <v>0</v>
      </c>
      <c r="E1517" s="1">
        <v>0</v>
      </c>
      <c r="F1517" s="1">
        <v>0</v>
      </c>
      <c r="G1517" s="2">
        <f t="shared" si="34"/>
        <v>17047.723779999986</v>
      </c>
      <c r="H1517" s="2">
        <f t="shared" si="35"/>
        <v>0.30999999959021807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6531.94</v>
      </c>
      <c r="D1518" s="1">
        <v>0</v>
      </c>
      <c r="E1518" s="1">
        <v>0</v>
      </c>
      <c r="F1518" s="1">
        <v>0</v>
      </c>
      <c r="G1518" s="2">
        <f t="shared" si="34"/>
        <v>254.74565999999999</v>
      </c>
      <c r="H1518" s="2">
        <f t="shared" si="35"/>
        <v>6.0000000000400178E-2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6531.94</v>
      </c>
      <c r="D1524" s="1">
        <v>0</v>
      </c>
      <c r="E1524" s="1">
        <v>0</v>
      </c>
      <c r="F1524" s="1">
        <v>0</v>
      </c>
      <c r="G1524" s="2">
        <f t="shared" si="34"/>
        <v>293.93729999999999</v>
      </c>
      <c r="H1524" s="2">
        <f t="shared" si="35"/>
        <v>6.0000000000400178E-2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1043.5</v>
      </c>
      <c r="D1530" s="1">
        <v>0</v>
      </c>
      <c r="E1530" s="1">
        <v>0</v>
      </c>
      <c r="F1530" s="1">
        <v>0</v>
      </c>
      <c r="G1530" s="2">
        <f t="shared" si="34"/>
        <v>53.218499999999999</v>
      </c>
      <c r="H1530" s="2">
        <f t="shared" si="35"/>
        <v>0.5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1043.5</v>
      </c>
      <c r="D1531" s="1">
        <v>0</v>
      </c>
      <c r="E1531" s="1">
        <v>0</v>
      </c>
      <c r="F1531" s="1">
        <v>0</v>
      </c>
      <c r="G1531" s="2">
        <f t="shared" si="34"/>
        <v>54.262</v>
      </c>
      <c r="H1531" s="2">
        <f t="shared" si="35"/>
        <v>0.5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5488.44</v>
      </c>
      <c r="D1560" s="1">
        <v>0</v>
      </c>
      <c r="E1560" s="1">
        <v>0</v>
      </c>
      <c r="F1560" s="1">
        <v>0</v>
      </c>
      <c r="G1560" s="2">
        <f t="shared" si="34"/>
        <v>444.56363999999996</v>
      </c>
      <c r="H1560" s="2">
        <f t="shared" si="35"/>
        <v>0.43999999999959982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5488.44</v>
      </c>
      <c r="D1561" s="1">
        <v>0</v>
      </c>
      <c r="E1561" s="1">
        <v>0</v>
      </c>
      <c r="F1561" s="1">
        <v>0</v>
      </c>
      <c r="G1561" s="2">
        <f t="shared" si="34"/>
        <v>450.05207999999999</v>
      </c>
      <c r="H1561" s="2">
        <f t="shared" si="35"/>
        <v>0.43999999999959982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442092.37000000005</v>
      </c>
      <c r="D1576" s="1">
        <v>0</v>
      </c>
      <c r="E1576" s="1">
        <v>0</v>
      </c>
      <c r="F1576" s="1">
        <v>0</v>
      </c>
      <c r="G1576" s="2">
        <f t="shared" si="34"/>
        <v>42882.959890000006</v>
      </c>
      <c r="H1576" s="2">
        <f t="shared" si="35"/>
        <v>0.37000000005355105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61863.51</v>
      </c>
      <c r="D1577" s="1">
        <v>0</v>
      </c>
      <c r="E1577" s="1">
        <v>0</v>
      </c>
      <c r="F1577" s="1">
        <v>0</v>
      </c>
      <c r="G1577" s="2">
        <f t="shared" si="34"/>
        <v>6062.6239800000003</v>
      </c>
      <c r="H1577" s="2">
        <f t="shared" si="35"/>
        <v>0.48999999999796273</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368990.4</v>
      </c>
      <c r="D1578" s="1">
        <v>0</v>
      </c>
      <c r="E1578" s="1">
        <v>0</v>
      </c>
      <c r="F1578" s="1">
        <v>0</v>
      </c>
      <c r="G1578" s="2">
        <f t="shared" si="34"/>
        <v>36530.049600000006</v>
      </c>
      <c r="H1578" s="2">
        <f t="shared" si="35"/>
        <v>0.40000000002328306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11238.46</v>
      </c>
      <c r="D1579" s="1">
        <v>0</v>
      </c>
      <c r="E1579" s="1">
        <v>0</v>
      </c>
      <c r="F1579" s="1">
        <v>0</v>
      </c>
      <c r="G1579" s="2">
        <f t="shared" si="34"/>
        <v>1123.846</v>
      </c>
      <c r="H1579" s="2">
        <f t="shared" si="35"/>
        <v>0.45999999999912689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5" t="s">
        <v>3318</v>
      </c>
      <c r="B1" s="385"/>
      <c r="C1" s="385"/>
    </row>
    <row r="2" spans="1:17" ht="33" customHeight="1" x14ac:dyDescent="0.2">
      <c r="A2" s="386" t="s">
        <v>3319</v>
      </c>
      <c r="B2" s="387"/>
      <c r="C2" s="379"/>
      <c r="D2" s="4"/>
      <c r="E2" s="4"/>
      <c r="F2" s="4"/>
      <c r="G2" s="4"/>
      <c r="H2" s="4"/>
      <c r="I2" s="4"/>
      <c r="J2" s="4"/>
      <c r="K2" s="4"/>
      <c r="L2" s="4"/>
      <c r="M2" s="4"/>
      <c r="N2" s="4"/>
      <c r="O2" s="4"/>
      <c r="P2" s="4"/>
      <c r="Q2" s="4"/>
    </row>
    <row r="3" spans="1:17" ht="18.75" customHeight="1" x14ac:dyDescent="0.2">
      <c r="A3" s="304" t="s">
        <v>3320</v>
      </c>
      <c r="B3" s="388" t="s">
        <v>3321</v>
      </c>
      <c r="C3" s="379"/>
      <c r="D3" s="4"/>
      <c r="E3" s="4"/>
      <c r="F3" s="4"/>
      <c r="G3" s="4"/>
      <c r="H3" s="4"/>
      <c r="I3" s="4"/>
      <c r="J3" s="4"/>
      <c r="K3" s="4"/>
      <c r="L3" s="4"/>
      <c r="M3" s="4"/>
      <c r="N3" s="4"/>
      <c r="O3" s="4"/>
      <c r="P3" s="4"/>
      <c r="Q3" s="4"/>
    </row>
    <row r="4" spans="1:17" ht="37.5" hidden="1" customHeight="1" x14ac:dyDescent="0.2">
      <c r="A4" s="305" t="s">
        <v>3322</v>
      </c>
      <c r="B4" s="378" t="s">
        <v>3323</v>
      </c>
      <c r="C4" s="379"/>
      <c r="D4" s="4"/>
      <c r="E4" s="4"/>
      <c r="F4" s="4"/>
      <c r="G4" s="4"/>
      <c r="H4" s="4"/>
      <c r="I4" s="4"/>
      <c r="J4" s="4"/>
      <c r="K4" s="4"/>
      <c r="L4" s="4"/>
      <c r="M4" s="4"/>
      <c r="N4" s="4"/>
      <c r="O4" s="4"/>
      <c r="P4" s="4"/>
      <c r="Q4" s="4"/>
    </row>
    <row r="5" spans="1:17" ht="48" hidden="1" customHeight="1" x14ac:dyDescent="0.2">
      <c r="A5" s="305" t="s">
        <v>3322</v>
      </c>
      <c r="B5" s="378" t="s">
        <v>3324</v>
      </c>
      <c r="C5" s="379"/>
      <c r="D5" s="4"/>
      <c r="E5" s="4"/>
      <c r="F5" s="4"/>
      <c r="G5" s="4"/>
      <c r="H5" s="4"/>
      <c r="I5" s="4"/>
      <c r="J5" s="4"/>
      <c r="K5" s="4"/>
      <c r="L5" s="4"/>
      <c r="M5" s="4"/>
      <c r="N5" s="4"/>
      <c r="O5" s="4"/>
      <c r="P5" s="4"/>
      <c r="Q5" s="4"/>
    </row>
    <row r="6" spans="1:17" ht="59.25" hidden="1" customHeight="1" x14ac:dyDescent="0.2">
      <c r="A6" s="305" t="s">
        <v>3322</v>
      </c>
      <c r="B6" s="378" t="s">
        <v>3325</v>
      </c>
      <c r="C6" s="379"/>
      <c r="D6" s="4"/>
      <c r="E6" s="4"/>
      <c r="F6" s="4"/>
      <c r="G6" s="4"/>
      <c r="H6" s="4"/>
      <c r="I6" s="4"/>
      <c r="J6" s="4"/>
      <c r="K6" s="4"/>
      <c r="L6" s="4"/>
      <c r="M6" s="4"/>
      <c r="N6" s="4"/>
      <c r="O6" s="4"/>
      <c r="P6" s="4"/>
      <c r="Q6" s="4"/>
    </row>
    <row r="7" spans="1:17" ht="48" hidden="1" customHeight="1" x14ac:dyDescent="0.2">
      <c r="A7" s="305" t="s">
        <v>3326</v>
      </c>
      <c r="B7" s="378" t="s">
        <v>3327</v>
      </c>
      <c r="C7" s="379"/>
      <c r="D7" s="4"/>
      <c r="E7" s="4"/>
      <c r="F7" s="4"/>
      <c r="G7" s="4"/>
      <c r="H7" s="4"/>
      <c r="I7" s="4"/>
      <c r="J7" s="4"/>
      <c r="K7" s="4"/>
      <c r="L7" s="4"/>
      <c r="M7" s="4"/>
      <c r="N7" s="4"/>
      <c r="O7" s="4"/>
      <c r="P7" s="4"/>
      <c r="Q7" s="4"/>
    </row>
    <row r="8" spans="1:17" ht="41.25" hidden="1" customHeight="1" x14ac:dyDescent="0.2">
      <c r="A8" s="305" t="s">
        <v>3328</v>
      </c>
      <c r="B8" s="378" t="s">
        <v>3329</v>
      </c>
      <c r="C8" s="379"/>
      <c r="D8" s="4"/>
      <c r="E8" s="4"/>
      <c r="F8" s="4"/>
      <c r="G8" s="4"/>
      <c r="H8" s="4"/>
      <c r="I8" s="4"/>
      <c r="J8" s="4"/>
      <c r="K8" s="4"/>
      <c r="L8" s="4"/>
      <c r="M8" s="4"/>
      <c r="N8" s="4"/>
      <c r="O8" s="4"/>
      <c r="P8" s="4"/>
      <c r="Q8" s="4"/>
    </row>
    <row r="9" spans="1:17" ht="59.25" hidden="1" customHeight="1" x14ac:dyDescent="0.2">
      <c r="A9" s="305" t="s">
        <v>3330</v>
      </c>
      <c r="B9" s="378" t="s">
        <v>3331</v>
      </c>
      <c r="C9" s="379"/>
      <c r="D9" s="4"/>
      <c r="E9" s="4"/>
      <c r="F9" s="4"/>
      <c r="G9" s="4"/>
      <c r="H9" s="4"/>
      <c r="I9" s="4"/>
      <c r="J9" s="4"/>
      <c r="K9" s="4"/>
      <c r="L9" s="4"/>
      <c r="M9" s="4"/>
      <c r="N9" s="4"/>
      <c r="O9" s="4"/>
      <c r="P9" s="4"/>
      <c r="Q9" s="4"/>
    </row>
    <row r="10" spans="1:17" ht="61.5" hidden="1" customHeight="1" x14ac:dyDescent="0.2">
      <c r="A10" s="305" t="s">
        <v>3330</v>
      </c>
      <c r="B10" s="378" t="s">
        <v>3332</v>
      </c>
      <c r="C10" s="379"/>
      <c r="D10" s="4"/>
      <c r="E10" s="4"/>
      <c r="F10" s="4"/>
      <c r="G10" s="4"/>
      <c r="H10" s="4"/>
      <c r="I10" s="4"/>
      <c r="J10" s="4"/>
      <c r="K10" s="4"/>
      <c r="L10" s="4"/>
      <c r="M10" s="4"/>
      <c r="N10" s="4"/>
      <c r="O10" s="4"/>
      <c r="P10" s="4"/>
      <c r="Q10" s="4"/>
    </row>
    <row r="11" spans="1:17" ht="43.5" hidden="1" customHeight="1" x14ac:dyDescent="0.2">
      <c r="A11" s="305" t="s">
        <v>3330</v>
      </c>
      <c r="B11" s="378" t="s">
        <v>3333</v>
      </c>
      <c r="C11" s="379"/>
      <c r="D11" s="4"/>
      <c r="E11" s="4"/>
      <c r="F11" s="4"/>
      <c r="G11" s="4"/>
      <c r="H11" s="4"/>
      <c r="I11" s="4"/>
      <c r="J11" s="4"/>
      <c r="K11" s="4"/>
      <c r="L11" s="4"/>
      <c r="M11" s="4"/>
      <c r="N11" s="4"/>
      <c r="O11" s="4"/>
      <c r="P11" s="4"/>
      <c r="Q11" s="4"/>
    </row>
    <row r="12" spans="1:17" ht="27.75" hidden="1" customHeight="1" x14ac:dyDescent="0.2">
      <c r="A12" s="305" t="s">
        <v>3334</v>
      </c>
      <c r="B12" s="378" t="s">
        <v>3335</v>
      </c>
      <c r="C12" s="379"/>
      <c r="D12" s="4"/>
      <c r="E12" s="4"/>
      <c r="F12" s="4"/>
      <c r="G12" s="4"/>
      <c r="H12" s="4"/>
      <c r="I12" s="4"/>
      <c r="J12" s="4"/>
      <c r="K12" s="4"/>
      <c r="L12" s="4"/>
      <c r="M12" s="4"/>
      <c r="N12" s="4"/>
      <c r="O12" s="4"/>
      <c r="P12" s="4"/>
      <c r="Q12" s="4"/>
    </row>
    <row r="13" spans="1:17" ht="27.75" hidden="1" customHeight="1" x14ac:dyDescent="0.2">
      <c r="A13" s="305" t="s">
        <v>3336</v>
      </c>
      <c r="B13" s="378" t="s">
        <v>3337</v>
      </c>
      <c r="C13" s="379"/>
      <c r="D13" s="4"/>
      <c r="E13" s="4"/>
      <c r="F13" s="4"/>
      <c r="G13" s="4"/>
      <c r="H13" s="4"/>
      <c r="I13" s="4"/>
      <c r="J13" s="4"/>
      <c r="K13" s="4"/>
      <c r="L13" s="4"/>
      <c r="M13" s="4"/>
      <c r="N13" s="4"/>
      <c r="O13" s="4"/>
      <c r="P13" s="4"/>
      <c r="Q13" s="4"/>
    </row>
    <row r="14" spans="1:17" ht="45.75" hidden="1" customHeight="1" x14ac:dyDescent="0.2">
      <c r="A14" s="305" t="s">
        <v>3338</v>
      </c>
      <c r="B14" s="378" t="s">
        <v>3339</v>
      </c>
      <c r="C14" s="379"/>
      <c r="D14" s="4"/>
      <c r="E14" s="4"/>
      <c r="F14" s="4"/>
      <c r="G14" s="4"/>
      <c r="H14" s="4"/>
      <c r="I14" s="4"/>
      <c r="J14" s="4"/>
      <c r="K14" s="4"/>
      <c r="L14" s="4"/>
      <c r="M14" s="4"/>
      <c r="N14" s="4"/>
      <c r="O14" s="4"/>
      <c r="P14" s="4"/>
      <c r="Q14" s="4"/>
    </row>
    <row r="15" spans="1:17" ht="45.75" hidden="1" customHeight="1" x14ac:dyDescent="0.2">
      <c r="A15" s="305" t="s">
        <v>3340</v>
      </c>
      <c r="B15" s="378" t="s">
        <v>3341</v>
      </c>
      <c r="C15" s="379"/>
      <c r="D15" s="4"/>
      <c r="E15" s="4"/>
      <c r="F15" s="4"/>
      <c r="G15" s="4"/>
      <c r="H15" s="4"/>
      <c r="I15" s="4"/>
      <c r="J15" s="4"/>
      <c r="K15" s="4"/>
      <c r="L15" s="4"/>
      <c r="M15" s="4"/>
      <c r="N15" s="4"/>
      <c r="O15" s="4"/>
      <c r="P15" s="4"/>
      <c r="Q15" s="4"/>
    </row>
    <row r="16" spans="1:17" ht="51" hidden="1" customHeight="1" x14ac:dyDescent="0.2">
      <c r="A16" s="305" t="s">
        <v>3342</v>
      </c>
      <c r="B16" s="378" t="s">
        <v>3343</v>
      </c>
      <c r="C16" s="379"/>
      <c r="D16" s="4"/>
      <c r="E16" s="4"/>
      <c r="F16" s="4"/>
      <c r="G16" s="4"/>
      <c r="H16" s="4"/>
      <c r="I16" s="4"/>
      <c r="J16" s="4"/>
      <c r="K16" s="4"/>
      <c r="L16" s="4"/>
      <c r="M16" s="4"/>
      <c r="N16" s="4"/>
      <c r="O16" s="4"/>
      <c r="P16" s="4"/>
      <c r="Q16" s="4"/>
    </row>
    <row r="17" spans="1:17" ht="27.75" hidden="1" customHeight="1" x14ac:dyDescent="0.2">
      <c r="A17" s="305" t="s">
        <v>3344</v>
      </c>
      <c r="B17" s="378" t="s">
        <v>3345</v>
      </c>
      <c r="C17" s="379"/>
      <c r="D17" s="4"/>
      <c r="E17" s="4"/>
      <c r="F17" s="4"/>
      <c r="G17" s="4"/>
      <c r="H17" s="4"/>
      <c r="I17" s="4"/>
      <c r="J17" s="4"/>
      <c r="K17" s="4"/>
      <c r="L17" s="4"/>
      <c r="M17" s="4"/>
      <c r="N17" s="4"/>
      <c r="O17" s="4"/>
      <c r="P17" s="4"/>
      <c r="Q17" s="4"/>
    </row>
    <row r="18" spans="1:17" ht="27.75" hidden="1" customHeight="1" x14ac:dyDescent="0.2">
      <c r="A18" s="305" t="s">
        <v>3346</v>
      </c>
      <c r="B18" s="378" t="s">
        <v>3347</v>
      </c>
      <c r="C18" s="379"/>
      <c r="D18" s="4"/>
      <c r="E18" s="4"/>
      <c r="F18" s="4"/>
      <c r="G18" s="4"/>
      <c r="H18" s="4"/>
      <c r="I18" s="4"/>
      <c r="J18" s="4"/>
      <c r="K18" s="4"/>
      <c r="L18" s="4"/>
      <c r="M18" s="4"/>
      <c r="N18" s="4"/>
      <c r="O18" s="4"/>
      <c r="P18" s="4"/>
      <c r="Q18" s="4"/>
    </row>
    <row r="19" spans="1:17" ht="45" hidden="1" customHeight="1" x14ac:dyDescent="0.2">
      <c r="A19" s="305" t="s">
        <v>3346</v>
      </c>
      <c r="B19" s="378" t="s">
        <v>3348</v>
      </c>
      <c r="C19" s="379"/>
      <c r="D19" s="4"/>
      <c r="E19" s="4"/>
      <c r="F19" s="4"/>
      <c r="G19" s="4"/>
      <c r="H19" s="4"/>
      <c r="I19" s="4"/>
      <c r="J19" s="4"/>
      <c r="K19" s="4"/>
      <c r="L19" s="4"/>
      <c r="M19" s="4"/>
      <c r="N19" s="4"/>
      <c r="O19" s="4"/>
      <c r="P19" s="4"/>
      <c r="Q19" s="4"/>
    </row>
    <row r="20" spans="1:17" ht="45" hidden="1" customHeight="1" x14ac:dyDescent="0.2">
      <c r="A20" s="305" t="s">
        <v>3349</v>
      </c>
      <c r="B20" s="378" t="s">
        <v>3350</v>
      </c>
      <c r="C20" s="379"/>
      <c r="D20" s="4"/>
      <c r="E20" s="4"/>
      <c r="F20" s="4"/>
      <c r="G20" s="4"/>
      <c r="H20" s="4"/>
      <c r="I20" s="4"/>
      <c r="J20" s="4"/>
      <c r="K20" s="4"/>
      <c r="L20" s="4"/>
      <c r="M20" s="4"/>
      <c r="N20" s="4"/>
      <c r="O20" s="4"/>
      <c r="P20" s="4"/>
      <c r="Q20" s="4"/>
    </row>
    <row r="21" spans="1:17" ht="30" hidden="1" customHeight="1" x14ac:dyDescent="0.2">
      <c r="A21" s="305" t="s">
        <v>3351</v>
      </c>
      <c r="B21" s="378" t="s">
        <v>3352</v>
      </c>
      <c r="C21" s="379"/>
      <c r="D21" s="4"/>
      <c r="E21" s="4"/>
      <c r="F21" s="4"/>
      <c r="G21" s="4"/>
      <c r="H21" s="4"/>
      <c r="I21" s="4"/>
      <c r="J21" s="4"/>
      <c r="K21" s="4"/>
      <c r="L21" s="4"/>
      <c r="M21" s="4"/>
      <c r="N21" s="4"/>
      <c r="O21" s="4"/>
      <c r="P21" s="4"/>
      <c r="Q21" s="4"/>
    </row>
    <row r="22" spans="1:17" ht="30" hidden="1" customHeight="1" x14ac:dyDescent="0.2">
      <c r="A22" s="305" t="s">
        <v>3353</v>
      </c>
      <c r="B22" s="378" t="s">
        <v>3354</v>
      </c>
      <c r="C22" s="379"/>
      <c r="D22" s="4"/>
      <c r="E22" s="4"/>
      <c r="F22" s="4"/>
      <c r="G22" s="4"/>
      <c r="H22" s="4"/>
      <c r="I22" s="4"/>
      <c r="J22" s="4"/>
      <c r="K22" s="4"/>
      <c r="L22" s="4"/>
      <c r="M22" s="4"/>
      <c r="N22" s="4"/>
      <c r="O22" s="4"/>
      <c r="P22" s="4"/>
      <c r="Q22" s="4"/>
    </row>
    <row r="23" spans="1:17" ht="30" hidden="1" customHeight="1" x14ac:dyDescent="0.2">
      <c r="A23" s="305" t="s">
        <v>3355</v>
      </c>
      <c r="B23" s="378" t="s">
        <v>3356</v>
      </c>
      <c r="C23" s="379"/>
      <c r="D23" s="4"/>
      <c r="E23" s="4"/>
      <c r="F23" s="4"/>
      <c r="G23" s="4"/>
      <c r="H23" s="4"/>
      <c r="I23" s="4"/>
      <c r="J23" s="4"/>
      <c r="K23" s="4"/>
      <c r="L23" s="4"/>
      <c r="M23" s="4"/>
      <c r="N23" s="4"/>
      <c r="O23" s="4"/>
      <c r="P23" s="4"/>
      <c r="Q23" s="4"/>
    </row>
    <row r="24" spans="1:17" ht="30" hidden="1" customHeight="1" x14ac:dyDescent="0.2">
      <c r="A24" s="305" t="s">
        <v>3357</v>
      </c>
      <c r="B24" s="378" t="s">
        <v>3358</v>
      </c>
      <c r="C24" s="379"/>
      <c r="D24" s="4"/>
      <c r="E24" s="4"/>
      <c r="F24" s="4"/>
      <c r="G24" s="4"/>
      <c r="H24" s="4"/>
      <c r="I24" s="4"/>
      <c r="J24" s="4"/>
      <c r="K24" s="4"/>
      <c r="L24" s="4"/>
      <c r="M24" s="4"/>
      <c r="N24" s="4"/>
      <c r="O24" s="4"/>
      <c r="P24" s="4"/>
      <c r="Q24" s="4"/>
    </row>
    <row r="25" spans="1:17" ht="30" hidden="1" customHeight="1" x14ac:dyDescent="0.2">
      <c r="A25" s="305" t="s">
        <v>3359</v>
      </c>
      <c r="B25" s="378" t="s">
        <v>3360</v>
      </c>
      <c r="C25" s="379"/>
      <c r="D25" s="4"/>
      <c r="E25" s="4"/>
      <c r="F25" s="4"/>
      <c r="G25" s="4"/>
      <c r="H25" s="4"/>
      <c r="I25" s="4"/>
      <c r="J25" s="4"/>
      <c r="K25" s="4"/>
      <c r="L25" s="4"/>
      <c r="M25" s="4"/>
      <c r="N25" s="4"/>
      <c r="O25" s="4"/>
      <c r="P25" s="4"/>
      <c r="Q25" s="4"/>
    </row>
    <row r="26" spans="1:17" ht="30" hidden="1" customHeight="1" x14ac:dyDescent="0.2">
      <c r="A26" s="305" t="s">
        <v>3361</v>
      </c>
      <c r="B26" s="378" t="s">
        <v>3362</v>
      </c>
      <c r="C26" s="379"/>
      <c r="D26" s="4"/>
      <c r="E26" s="4"/>
      <c r="F26" s="4"/>
      <c r="G26" s="4"/>
      <c r="H26" s="4"/>
      <c r="I26" s="4"/>
      <c r="J26" s="4"/>
      <c r="K26" s="4"/>
      <c r="L26" s="4"/>
      <c r="M26" s="4"/>
      <c r="N26" s="4"/>
      <c r="O26" s="4"/>
      <c r="P26" s="4"/>
      <c r="Q26" s="4"/>
    </row>
    <row r="27" spans="1:17" ht="70.5" hidden="1" customHeight="1" x14ac:dyDescent="0.2">
      <c r="A27" s="305" t="s">
        <v>3363</v>
      </c>
      <c r="B27" s="378" t="s">
        <v>3364</v>
      </c>
      <c r="C27" s="379"/>
      <c r="D27" s="4"/>
      <c r="E27" s="4"/>
      <c r="F27" s="4"/>
      <c r="G27" s="4"/>
      <c r="H27" s="4"/>
      <c r="I27" s="4"/>
      <c r="J27" s="4"/>
      <c r="K27" s="4"/>
      <c r="L27" s="4"/>
      <c r="M27" s="4"/>
      <c r="N27" s="4"/>
      <c r="O27" s="4"/>
      <c r="P27" s="4"/>
      <c r="Q27" s="4"/>
    </row>
    <row r="28" spans="1:17" ht="48" hidden="1" customHeight="1" x14ac:dyDescent="0.2">
      <c r="A28" s="305" t="s">
        <v>3365</v>
      </c>
      <c r="B28" s="378" t="s">
        <v>3366</v>
      </c>
      <c r="C28" s="379"/>
      <c r="D28" s="4"/>
      <c r="E28" s="4"/>
      <c r="F28" s="4"/>
      <c r="G28" s="4"/>
      <c r="H28" s="4"/>
      <c r="I28" s="4"/>
      <c r="J28" s="4"/>
      <c r="K28" s="4"/>
      <c r="L28" s="4"/>
      <c r="M28" s="4"/>
      <c r="N28" s="4"/>
      <c r="O28" s="4"/>
      <c r="P28" s="4"/>
      <c r="Q28" s="4"/>
    </row>
    <row r="29" spans="1:17" ht="100.5" hidden="1" customHeight="1" x14ac:dyDescent="0.2">
      <c r="A29" s="305" t="s">
        <v>3367</v>
      </c>
      <c r="B29" s="378" t="s">
        <v>3368</v>
      </c>
      <c r="C29" s="379"/>
      <c r="D29" s="4"/>
      <c r="E29" s="4"/>
      <c r="F29" s="4"/>
      <c r="G29" s="4"/>
      <c r="H29" s="4"/>
      <c r="I29" s="4"/>
      <c r="J29" s="4"/>
      <c r="K29" s="4"/>
      <c r="L29" s="4"/>
      <c r="M29" s="4"/>
      <c r="N29" s="4"/>
      <c r="O29" s="4"/>
      <c r="P29" s="4"/>
      <c r="Q29" s="4"/>
    </row>
    <row r="30" spans="1:17" ht="45" hidden="1" customHeight="1" x14ac:dyDescent="0.2">
      <c r="A30" s="305" t="s">
        <v>3369</v>
      </c>
      <c r="B30" s="378" t="s">
        <v>3370</v>
      </c>
      <c r="C30" s="379"/>
      <c r="D30" s="4"/>
      <c r="E30" s="4"/>
      <c r="F30" s="4"/>
      <c r="G30" s="4"/>
      <c r="H30" s="4"/>
      <c r="I30" s="4"/>
      <c r="J30" s="4"/>
      <c r="K30" s="4"/>
      <c r="L30" s="4"/>
      <c r="M30" s="4"/>
      <c r="N30" s="4"/>
      <c r="O30" s="4"/>
      <c r="P30" s="4"/>
      <c r="Q30" s="4"/>
    </row>
    <row r="31" spans="1:17" ht="45" hidden="1" customHeight="1" x14ac:dyDescent="0.2">
      <c r="A31" s="305" t="s">
        <v>3371</v>
      </c>
      <c r="B31" s="378" t="s">
        <v>3372</v>
      </c>
      <c r="C31" s="379"/>
      <c r="D31" s="4"/>
      <c r="E31" s="4"/>
      <c r="F31" s="4"/>
      <c r="G31" s="4"/>
      <c r="H31" s="4"/>
      <c r="I31" s="4"/>
      <c r="J31" s="4"/>
      <c r="K31" s="4"/>
      <c r="L31" s="4"/>
      <c r="M31" s="4"/>
      <c r="N31" s="4"/>
      <c r="O31" s="4"/>
      <c r="P31" s="4"/>
      <c r="Q31" s="4"/>
    </row>
    <row r="32" spans="1:17" ht="45" hidden="1" customHeight="1" x14ac:dyDescent="0.2">
      <c r="A32" s="305" t="s">
        <v>3373</v>
      </c>
      <c r="B32" s="378" t="s">
        <v>3374</v>
      </c>
      <c r="C32" s="379"/>
      <c r="D32" s="4"/>
      <c r="E32" s="4"/>
      <c r="F32" s="4"/>
      <c r="G32" s="4"/>
      <c r="H32" s="4"/>
      <c r="I32" s="4"/>
      <c r="J32" s="4"/>
      <c r="K32" s="4"/>
      <c r="L32" s="4"/>
      <c r="M32" s="4"/>
      <c r="N32" s="4"/>
      <c r="O32" s="4"/>
      <c r="P32" s="4"/>
      <c r="Q32" s="4"/>
    </row>
    <row r="33" spans="1:17" ht="72" hidden="1" customHeight="1" x14ac:dyDescent="0.2">
      <c r="A33" s="305" t="s">
        <v>3375</v>
      </c>
      <c r="B33" s="378" t="s">
        <v>3376</v>
      </c>
      <c r="C33" s="379"/>
      <c r="D33" s="4"/>
      <c r="E33" s="4"/>
      <c r="F33" s="4"/>
      <c r="G33" s="4"/>
      <c r="H33" s="4"/>
      <c r="I33" s="4"/>
      <c r="J33" s="4"/>
      <c r="K33" s="4"/>
      <c r="L33" s="4"/>
      <c r="M33" s="4"/>
      <c r="N33" s="4"/>
      <c r="O33" s="4"/>
      <c r="P33" s="4"/>
      <c r="Q33" s="4"/>
    </row>
    <row r="34" spans="1:17" ht="79.5" hidden="1" customHeight="1" x14ac:dyDescent="0.2">
      <c r="A34" s="305" t="s">
        <v>3377</v>
      </c>
      <c r="B34" s="378" t="s">
        <v>3378</v>
      </c>
      <c r="C34" s="379"/>
      <c r="D34" s="4"/>
      <c r="E34" s="4"/>
      <c r="F34" s="4"/>
      <c r="G34" s="4"/>
      <c r="H34" s="4"/>
      <c r="I34" s="4"/>
      <c r="J34" s="4"/>
      <c r="K34" s="4"/>
      <c r="L34" s="4"/>
      <c r="M34" s="4"/>
      <c r="N34" s="4"/>
      <c r="O34" s="4"/>
      <c r="P34" s="4"/>
      <c r="Q34" s="4"/>
    </row>
    <row r="35" spans="1:17" ht="70.5" hidden="1" customHeight="1" x14ac:dyDescent="0.2">
      <c r="A35" s="305" t="s">
        <v>3379</v>
      </c>
      <c r="B35" s="378" t="s">
        <v>3380</v>
      </c>
      <c r="C35" s="379"/>
      <c r="D35" s="4"/>
      <c r="E35" s="4"/>
      <c r="F35" s="4"/>
      <c r="G35" s="4"/>
      <c r="H35" s="4"/>
      <c r="I35" s="4"/>
      <c r="J35" s="4"/>
      <c r="K35" s="4"/>
      <c r="L35" s="4"/>
      <c r="M35" s="4"/>
      <c r="N35" s="4"/>
      <c r="O35" s="4"/>
      <c r="P35" s="4"/>
      <c r="Q35" s="4"/>
    </row>
    <row r="36" spans="1:17" ht="45.75" hidden="1" customHeight="1" x14ac:dyDescent="0.2">
      <c r="A36" s="305" t="s">
        <v>3381</v>
      </c>
      <c r="B36" s="378" t="s">
        <v>3382</v>
      </c>
      <c r="C36" s="379"/>
      <c r="D36" s="4"/>
      <c r="E36" s="4"/>
      <c r="F36" s="4"/>
      <c r="G36" s="4"/>
      <c r="H36" s="4"/>
      <c r="I36" s="4"/>
      <c r="J36" s="4"/>
      <c r="K36" s="4"/>
      <c r="L36" s="4"/>
      <c r="M36" s="4"/>
      <c r="N36" s="4"/>
      <c r="O36" s="4"/>
      <c r="P36" s="4"/>
      <c r="Q36" s="4"/>
    </row>
    <row r="37" spans="1:17" ht="54.75" hidden="1" customHeight="1" x14ac:dyDescent="0.2">
      <c r="A37" s="305" t="s">
        <v>3383</v>
      </c>
      <c r="B37" s="378" t="s">
        <v>3384</v>
      </c>
      <c r="C37" s="379"/>
      <c r="D37" s="4"/>
      <c r="E37" s="4"/>
      <c r="F37" s="4"/>
      <c r="G37" s="4"/>
      <c r="H37" s="4"/>
      <c r="I37" s="4"/>
      <c r="J37" s="4"/>
      <c r="K37" s="4"/>
      <c r="L37" s="4"/>
      <c r="M37" s="4"/>
      <c r="N37" s="4"/>
      <c r="O37" s="4"/>
      <c r="P37" s="4"/>
      <c r="Q37" s="4"/>
    </row>
    <row r="38" spans="1:17" ht="37.5" hidden="1" customHeight="1" x14ac:dyDescent="0.2">
      <c r="A38" s="305" t="s">
        <v>3385</v>
      </c>
      <c r="B38" s="378" t="s">
        <v>3386</v>
      </c>
      <c r="C38" s="379"/>
      <c r="D38" s="4"/>
      <c r="E38" s="4"/>
      <c r="F38" s="4"/>
      <c r="G38" s="4"/>
      <c r="H38" s="4"/>
      <c r="I38" s="4"/>
      <c r="J38" s="4"/>
      <c r="K38" s="4"/>
      <c r="L38" s="4"/>
      <c r="M38" s="4"/>
      <c r="N38" s="4"/>
      <c r="O38" s="4"/>
      <c r="P38" s="4"/>
      <c r="Q38" s="4"/>
    </row>
    <row r="39" spans="1:17" ht="61.5" hidden="1" customHeight="1" x14ac:dyDescent="0.2">
      <c r="A39" s="305" t="s">
        <v>3387</v>
      </c>
      <c r="B39" s="378" t="s">
        <v>3388</v>
      </c>
      <c r="C39" s="379"/>
      <c r="D39" s="4"/>
      <c r="E39" s="4"/>
      <c r="F39" s="4"/>
      <c r="G39" s="4"/>
      <c r="H39" s="4"/>
      <c r="I39" s="4"/>
      <c r="J39" s="4"/>
      <c r="K39" s="4"/>
      <c r="L39" s="4"/>
      <c r="M39" s="4"/>
      <c r="N39" s="4"/>
      <c r="O39" s="4"/>
      <c r="P39" s="4"/>
      <c r="Q39" s="4"/>
    </row>
    <row r="40" spans="1:17" ht="53.25" hidden="1" customHeight="1" x14ac:dyDescent="0.2">
      <c r="A40" s="305" t="s">
        <v>3389</v>
      </c>
      <c r="B40" s="378" t="s">
        <v>3390</v>
      </c>
      <c r="C40" s="379"/>
      <c r="D40" s="4"/>
      <c r="E40" s="4"/>
      <c r="F40" s="4"/>
      <c r="G40" s="4"/>
      <c r="H40" s="4"/>
      <c r="I40" s="4"/>
      <c r="J40" s="4"/>
      <c r="K40" s="4"/>
      <c r="L40" s="4"/>
      <c r="M40" s="4"/>
      <c r="N40" s="4"/>
      <c r="O40" s="4"/>
      <c r="P40" s="4"/>
      <c r="Q40" s="4"/>
    </row>
    <row r="41" spans="1:17" ht="73.5" hidden="1" customHeight="1" x14ac:dyDescent="0.2">
      <c r="A41" s="305" t="s">
        <v>3391</v>
      </c>
      <c r="B41" s="378" t="s">
        <v>3392</v>
      </c>
      <c r="C41" s="379"/>
      <c r="D41" s="4"/>
      <c r="E41" s="4"/>
      <c r="F41" s="4"/>
      <c r="G41" s="4"/>
      <c r="H41" s="4"/>
      <c r="I41" s="4"/>
      <c r="J41" s="4"/>
      <c r="K41" s="4"/>
      <c r="L41" s="4"/>
      <c r="M41" s="4"/>
      <c r="N41" s="4"/>
      <c r="O41" s="4"/>
      <c r="P41" s="4"/>
      <c r="Q41" s="4"/>
    </row>
    <row r="42" spans="1:17" ht="57.75" hidden="1" customHeight="1" x14ac:dyDescent="0.2">
      <c r="A42" s="305" t="s">
        <v>3393</v>
      </c>
      <c r="B42" s="378" t="s">
        <v>3394</v>
      </c>
      <c r="C42" s="379"/>
      <c r="D42" s="4"/>
      <c r="E42" s="4"/>
      <c r="F42" s="4"/>
      <c r="G42" s="4"/>
      <c r="H42" s="4"/>
      <c r="I42" s="4"/>
      <c r="J42" s="4"/>
      <c r="K42" s="4"/>
      <c r="L42" s="4"/>
      <c r="M42" s="4"/>
      <c r="N42" s="4"/>
      <c r="O42" s="4"/>
      <c r="P42" s="4"/>
      <c r="Q42" s="4"/>
    </row>
    <row r="43" spans="1:17" ht="84" hidden="1" customHeight="1" x14ac:dyDescent="0.2">
      <c r="A43" s="305" t="s">
        <v>3395</v>
      </c>
      <c r="B43" s="378" t="s">
        <v>3396</v>
      </c>
      <c r="C43" s="379"/>
      <c r="D43" s="4"/>
      <c r="E43" s="4"/>
      <c r="F43" s="4"/>
      <c r="G43" s="4"/>
      <c r="H43" s="4"/>
      <c r="I43" s="4"/>
      <c r="J43" s="4"/>
      <c r="K43" s="4"/>
      <c r="L43" s="4"/>
      <c r="M43" s="4"/>
      <c r="N43" s="4"/>
      <c r="O43" s="4"/>
      <c r="P43" s="4"/>
      <c r="Q43" s="4"/>
    </row>
    <row r="44" spans="1:17" ht="48" hidden="1" customHeight="1" x14ac:dyDescent="0.2">
      <c r="A44" s="305" t="s">
        <v>3397</v>
      </c>
      <c r="B44" s="378" t="s">
        <v>3398</v>
      </c>
      <c r="C44" s="379"/>
      <c r="D44" s="4"/>
      <c r="E44" s="4"/>
      <c r="F44" s="4"/>
      <c r="G44" s="4"/>
      <c r="H44" s="4"/>
      <c r="I44" s="4"/>
      <c r="J44" s="4"/>
      <c r="K44" s="4"/>
      <c r="L44" s="4"/>
      <c r="M44" s="4"/>
      <c r="N44" s="4"/>
      <c r="O44" s="4"/>
      <c r="P44" s="4"/>
      <c r="Q44" s="4"/>
    </row>
    <row r="45" spans="1:17" ht="57" hidden="1" customHeight="1" x14ac:dyDescent="0.2">
      <c r="A45" s="305" t="s">
        <v>3399</v>
      </c>
      <c r="B45" s="378" t="s">
        <v>3400</v>
      </c>
      <c r="C45" s="379"/>
      <c r="D45" s="4"/>
      <c r="E45" s="4"/>
      <c r="F45" s="4"/>
      <c r="G45" s="4"/>
      <c r="H45" s="4"/>
      <c r="I45" s="4"/>
      <c r="J45" s="4"/>
      <c r="K45" s="4"/>
      <c r="L45" s="4"/>
      <c r="M45" s="4"/>
      <c r="N45" s="4"/>
      <c r="O45" s="4"/>
      <c r="P45" s="4"/>
      <c r="Q45" s="4"/>
    </row>
    <row r="46" spans="1:17" ht="73.5" hidden="1" customHeight="1" x14ac:dyDescent="0.2">
      <c r="A46" s="305" t="s">
        <v>3401</v>
      </c>
      <c r="B46" s="383" t="s">
        <v>3402</v>
      </c>
      <c r="C46" s="379"/>
      <c r="D46" s="41"/>
      <c r="E46" s="4"/>
      <c r="F46" s="4"/>
      <c r="G46" s="4"/>
      <c r="H46" s="4"/>
      <c r="I46" s="4"/>
      <c r="J46" s="4"/>
      <c r="K46" s="4"/>
      <c r="L46" s="4"/>
      <c r="M46" s="4"/>
      <c r="N46" s="4"/>
      <c r="O46" s="4"/>
      <c r="P46" s="4"/>
      <c r="Q46" s="4"/>
    </row>
    <row r="47" spans="1:17" ht="66" hidden="1" customHeight="1" x14ac:dyDescent="0.2">
      <c r="A47" s="46" t="s">
        <v>3403</v>
      </c>
      <c r="B47" s="384" t="s">
        <v>3404</v>
      </c>
      <c r="C47" s="384"/>
      <c r="D47" s="4"/>
      <c r="E47" s="4"/>
      <c r="F47" s="4"/>
      <c r="G47" s="4"/>
      <c r="H47" s="4"/>
      <c r="I47" s="4"/>
      <c r="J47" s="4"/>
      <c r="K47" s="4"/>
      <c r="L47" s="4"/>
      <c r="M47" s="4"/>
      <c r="N47" s="4"/>
      <c r="O47" s="4"/>
      <c r="P47" s="4"/>
      <c r="Q47" s="4"/>
    </row>
    <row r="48" spans="1:17" ht="123.75" customHeight="1" x14ac:dyDescent="0.2">
      <c r="A48" s="267" t="s">
        <v>3405</v>
      </c>
      <c r="B48" s="382" t="s">
        <v>3406</v>
      </c>
      <c r="C48" s="381"/>
      <c r="D48" s="4"/>
      <c r="E48" s="4"/>
      <c r="F48" s="4"/>
      <c r="G48" s="4"/>
      <c r="H48" s="4"/>
      <c r="I48" s="4"/>
      <c r="J48" s="4"/>
      <c r="K48" s="4"/>
      <c r="L48" s="4"/>
      <c r="M48" s="4"/>
      <c r="N48" s="4"/>
      <c r="O48" s="4"/>
      <c r="P48" s="4"/>
      <c r="Q48" s="4"/>
    </row>
    <row r="49" spans="1:17" ht="34.5" customHeight="1" x14ac:dyDescent="0.2">
      <c r="A49" s="267" t="s">
        <v>3407</v>
      </c>
      <c r="B49" s="380" t="s">
        <v>3408</v>
      </c>
      <c r="C49" s="381"/>
      <c r="D49" s="4"/>
      <c r="E49" s="4"/>
      <c r="F49" s="4"/>
      <c r="G49" s="4"/>
      <c r="H49" s="4"/>
      <c r="I49" s="4"/>
      <c r="J49" s="4"/>
      <c r="K49" s="4"/>
      <c r="L49" s="4"/>
      <c r="M49" s="4"/>
      <c r="N49" s="4"/>
      <c r="O49" s="4"/>
      <c r="P49" s="4"/>
      <c r="Q49" s="4"/>
    </row>
    <row r="50" spans="1:17" ht="34.5" customHeight="1" x14ac:dyDescent="0.2">
      <c r="A50" s="267" t="s">
        <v>3409</v>
      </c>
      <c r="B50" s="380" t="s">
        <v>3410</v>
      </c>
      <c r="C50" s="381"/>
      <c r="D50" s="4"/>
      <c r="E50" s="4"/>
      <c r="F50" s="4"/>
      <c r="G50" s="4"/>
      <c r="H50" s="4"/>
      <c r="I50" s="4"/>
      <c r="J50" s="4"/>
      <c r="K50" s="4"/>
      <c r="L50" s="4"/>
      <c r="M50" s="4"/>
      <c r="N50" s="4"/>
      <c r="O50" s="4"/>
      <c r="P50" s="4"/>
      <c r="Q50" s="4"/>
    </row>
    <row r="51" spans="1:17" ht="31.5" customHeight="1" x14ac:dyDescent="0.2">
      <c r="A51" s="306" t="s">
        <v>3411</v>
      </c>
      <c r="B51" s="378" t="s">
        <v>3412</v>
      </c>
      <c r="C51" s="379"/>
      <c r="D51" s="4"/>
      <c r="E51" s="4"/>
      <c r="F51" s="4"/>
      <c r="G51" s="4"/>
      <c r="H51" s="4"/>
      <c r="I51" s="4"/>
      <c r="J51" s="4"/>
      <c r="K51" s="4"/>
      <c r="L51" s="4"/>
      <c r="M51" s="4"/>
      <c r="N51" s="4"/>
      <c r="O51" s="4"/>
      <c r="P51" s="4"/>
      <c r="Q51" s="4"/>
    </row>
    <row r="52" spans="1:17" ht="31.5" customHeight="1" x14ac:dyDescent="0.2">
      <c r="A52" s="306" t="s">
        <v>3413</v>
      </c>
      <c r="B52" s="378" t="s">
        <v>3414</v>
      </c>
      <c r="C52" s="379"/>
      <c r="D52" s="4"/>
      <c r="E52" s="4"/>
      <c r="F52" s="4"/>
      <c r="G52" s="4"/>
      <c r="H52" s="4"/>
      <c r="I52" s="4"/>
      <c r="J52" s="4"/>
      <c r="K52" s="4"/>
      <c r="L52" s="4"/>
      <c r="M52" s="4"/>
      <c r="N52" s="4"/>
      <c r="O52" s="4"/>
      <c r="P52" s="4"/>
      <c r="Q52" s="4"/>
    </row>
    <row r="53" spans="1:17" ht="31.5" customHeight="1" x14ac:dyDescent="0.2">
      <c r="A53" s="306" t="s">
        <v>3415</v>
      </c>
      <c r="B53" s="376" t="s">
        <v>3416</v>
      </c>
      <c r="C53" s="377"/>
      <c r="D53" s="4"/>
      <c r="E53" s="4"/>
      <c r="F53" s="4"/>
      <c r="G53" s="4"/>
      <c r="H53" s="4"/>
      <c r="I53" s="4"/>
      <c r="J53" s="4"/>
      <c r="K53" s="4"/>
      <c r="L53" s="4"/>
      <c r="M53" s="4"/>
      <c r="N53" s="4"/>
      <c r="O53" s="4"/>
      <c r="P53" s="4"/>
      <c r="Q53" s="4"/>
    </row>
    <row r="54" spans="1:17" ht="31.5" customHeight="1" x14ac:dyDescent="0.2">
      <c r="A54" s="306" t="s">
        <v>3417</v>
      </c>
      <c r="B54" s="376" t="s">
        <v>3418</v>
      </c>
      <c r="C54" s="377"/>
      <c r="D54" s="4"/>
      <c r="E54" s="4"/>
      <c r="F54" s="4"/>
      <c r="G54" s="4"/>
      <c r="H54" s="4"/>
      <c r="I54" s="4"/>
      <c r="J54" s="4"/>
      <c r="K54" s="4"/>
      <c r="L54" s="4"/>
      <c r="M54" s="4"/>
      <c r="N54" s="4"/>
      <c r="O54" s="4"/>
      <c r="P54" s="4"/>
      <c r="Q54" s="4"/>
    </row>
    <row r="55" spans="1:17" ht="54.6" customHeight="1" x14ac:dyDescent="0.2">
      <c r="A55" s="306" t="s">
        <v>3419</v>
      </c>
      <c r="B55" s="376" t="s">
        <v>3420</v>
      </c>
      <c r="C55" s="377"/>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2292</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IF(AND(H7="DA",Kont!E20&gt;0),Kont!E20,"Nema")</f>
        <v>Nema</v>
      </c>
      <c r="L7" s="4"/>
      <c r="M7" s="4"/>
      <c r="N7" s="4"/>
      <c r="O7" s="4"/>
      <c r="P7" s="4"/>
      <c r="Q7" s="4"/>
      <c r="R7" s="4"/>
      <c r="S7" s="4"/>
      <c r="T7" s="4"/>
      <c r="U7" s="4"/>
      <c r="V7" s="4"/>
      <c r="W7" s="4"/>
      <c r="X7" s="4"/>
    </row>
    <row r="8" spans="1:24" ht="38.25" x14ac:dyDescent="0.2">
      <c r="B8" s="18" t="s">
        <v>30</v>
      </c>
      <c r="C8" s="263" t="s">
        <v>31</v>
      </c>
      <c r="E8" s="340"/>
      <c r="F8" s="331" t="s">
        <v>32</v>
      </c>
      <c r="G8" s="332"/>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0">
        <f>'PR-RAS'!D6</f>
        <v>4122770.2699999996</v>
      </c>
      <c r="I16" s="170">
        <f>'PR-RAS'!E6</f>
        <v>4378195.34</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0">
        <f>'PR-RAS'!D151</f>
        <v>4493095.71</v>
      </c>
      <c r="I17" s="170">
        <f>'PR-RAS'!E151</f>
        <v>4937286.3999999994</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0">
        <f>'PR-RAS'!D645</f>
        <v>1576182.7799999996</v>
      </c>
      <c r="I18" s="170">
        <f>'PR-RAS'!E645</f>
        <v>950020.10000000033</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7" t="str">
        <f>BILANCA!C7</f>
        <v>B002</v>
      </c>
      <c r="H20" s="172">
        <f>BILANCA!D7</f>
        <v>194840.57999999973</v>
      </c>
      <c r="I20" s="173">
        <f>BILANCA!E7</f>
        <v>200904.61</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58" t="str">
        <f>BILANCA!C68</f>
        <v>1</v>
      </c>
      <c r="H21" s="174">
        <f>BILANCA!D68</f>
        <v>2175140.33</v>
      </c>
      <c r="I21" s="175">
        <f>BILANCA!E68</f>
        <v>1607483.24</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58" t="str">
        <f>BILANCA!C176</f>
        <v>2</v>
      </c>
      <c r="H22" s="174">
        <f>BILANCA!D176</f>
        <v>520220.25</v>
      </c>
      <c r="I22" s="175">
        <f>BILANCA!E176</f>
        <v>593752.76</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59" t="str">
        <f>BILANCA!C237</f>
        <v>9</v>
      </c>
      <c r="H23" s="176">
        <f>BILANCA!D237</f>
        <v>1849760.6600000001</v>
      </c>
      <c r="I23" s="177">
        <f>BILANCA!E237</f>
        <v>1214635.0899999999</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58" t="str">
        <f>'RAS-funkcijski'!C114</f>
        <v>09</v>
      </c>
      <c r="H27" s="174">
        <f>'RAS-funkcijski'!D114</f>
        <v>4546640.21</v>
      </c>
      <c r="I27" s="175">
        <f>'RAS-funkcijski'!E114</f>
        <v>5004487.32</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59" t="str">
        <f>'RAS-funkcijski'!C141</f>
        <v>R1</v>
      </c>
      <c r="H28" s="178">
        <f>'RAS-funkcijski'!D141</f>
        <v>4546640.21</v>
      </c>
      <c r="I28" s="179">
        <f>'RAS-funkcijski'!E141</f>
        <v>5004487.32</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7" t="str">
        <f>'P-VRIO'!C5</f>
        <v>9151</v>
      </c>
      <c r="H29" s="172">
        <f>'P-VRIO'!D5</f>
        <v>5650</v>
      </c>
      <c r="I29" s="173">
        <f>'P-VRIO'!E5</f>
        <v>9321.52</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58" t="str">
        <f>'P-VRIO'!C22</f>
        <v>91512</v>
      </c>
      <c r="H30" s="174">
        <f>'P-VRIO'!D22</f>
        <v>5650</v>
      </c>
      <c r="I30" s="175">
        <f>'P-VRIO'!E22</f>
        <v>9321.52</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7" t="str">
        <f>OBVEZE!C5</f>
        <v>V001</v>
      </c>
      <c r="H33" s="180" t="s">
        <v>46</v>
      </c>
      <c r="I33" s="181">
        <f>OBVEZE!D5</f>
        <v>387497.44</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58" t="str">
        <f>OBVEZE!C42</f>
        <v>V006</v>
      </c>
      <c r="H34" s="174" t="s">
        <v>46</v>
      </c>
      <c r="I34" s="175">
        <f>OBVEZE!D42</f>
        <v>448624.30999999959</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58" t="str">
        <f>OBVEZE!C43</f>
        <v>V007</v>
      </c>
      <c r="H35" s="174" t="s">
        <v>46</v>
      </c>
      <c r="I35" s="175">
        <f>OBVEZE!D43</f>
        <v>6531.94</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59" t="str">
        <f>OBVEZE!C101</f>
        <v>V009</v>
      </c>
      <c r="H36" s="178" t="s">
        <v>46</v>
      </c>
      <c r="I36" s="179">
        <f>OBVEZE!D101</f>
        <v>442092.37000000005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2" t="s">
        <v>47</v>
      </c>
      <c r="I39" s="312"/>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3" priority="2" operator="equal">
      <formula>"DA"</formula>
    </cfRule>
  </conditionalFormatting>
  <conditionalFormatting sqref="I7:I11">
    <cfRule type="cellIs" dxfId="12"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391" zoomScaleNormal="100" workbookViewId="0">
      <selection activeCell="E418" sqref="E41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50" t="s">
        <v>51</v>
      </c>
      <c r="B2" s="351"/>
      <c r="C2" s="351"/>
      <c r="D2" s="351"/>
      <c r="E2" s="351"/>
      <c r="F2" s="351"/>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2" t="s">
        <v>57</v>
      </c>
      <c r="B5" s="353"/>
      <c r="C5" s="214"/>
      <c r="D5" s="72"/>
      <c r="E5" s="72"/>
      <c r="F5" s="59"/>
    </row>
    <row r="6" spans="1:25" ht="12.75" customHeight="1" x14ac:dyDescent="0.2">
      <c r="A6" s="53">
        <v>6</v>
      </c>
      <c r="B6" s="85" t="s">
        <v>58</v>
      </c>
      <c r="C6" s="50" t="s">
        <v>59</v>
      </c>
      <c r="D6" s="51">
        <f>D7+D44+D50+D82+D106+D124+D133+D139</f>
        <v>4122770.2699999996</v>
      </c>
      <c r="E6" s="51">
        <f>E7+E44+E50+E82+E106+E124+E133+E139</f>
        <v>4378195.34</v>
      </c>
      <c r="F6" s="52">
        <f t="shared" ref="F6:F131" si="0">IF(D6&lt;&gt;0,IF(E6/D6&gt;=100,"&gt;&gt;100",E6/D6*100),"-")</f>
        <v>106.19547181317965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158859.47999999998</v>
      </c>
      <c r="E50" s="51">
        <f>E51+E54+E59+E62+E65+E68+E71+E74+E77</f>
        <v>95060.049999999988</v>
      </c>
      <c r="F50" s="52">
        <f t="shared" si="0"/>
        <v>59.839079166065503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61094.89</v>
      </c>
      <c r="E54" s="51">
        <f t="shared" si="11"/>
        <v>32004</v>
      </c>
      <c r="F54" s="52">
        <f t="shared" si="0"/>
        <v>52.38408645960407</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61094.89</v>
      </c>
      <c r="E57" s="242">
        <v>32004</v>
      </c>
      <c r="F57" s="52">
        <f t="shared" si="0"/>
        <v>52.38408645960407</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97764.59</v>
      </c>
      <c r="E77" s="51">
        <f t="shared" si="18"/>
        <v>63056.049999999996</v>
      </c>
      <c r="F77" s="52">
        <f t="shared" si="0"/>
        <v>64.497841191785284</v>
      </c>
    </row>
    <row r="78" spans="1:6" ht="12.75" customHeight="1" x14ac:dyDescent="0.2">
      <c r="A78" s="53">
        <v>6391</v>
      </c>
      <c r="B78" s="85" t="s">
        <v>202</v>
      </c>
      <c r="C78" s="50" t="s">
        <v>203</v>
      </c>
      <c r="D78" s="242">
        <v>52518.720000000001</v>
      </c>
      <c r="E78" s="242">
        <v>45567.09</v>
      </c>
      <c r="F78" s="52">
        <f t="shared" si="0"/>
        <v>86.763519750671747</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43059.12</v>
      </c>
      <c r="E80" s="242">
        <v>17488.96</v>
      </c>
      <c r="F80" s="52">
        <f t="shared" si="0"/>
        <v>40.616157506237933</v>
      </c>
    </row>
    <row r="81" spans="1:6" ht="24" x14ac:dyDescent="0.2">
      <c r="A81" s="53">
        <v>6394</v>
      </c>
      <c r="B81" s="85" t="s">
        <v>208</v>
      </c>
      <c r="C81" s="50" t="s">
        <v>209</v>
      </c>
      <c r="D81" s="242">
        <v>2186.75</v>
      </c>
      <c r="E81" s="242"/>
      <c r="F81" s="52">
        <f t="shared" si="0"/>
        <v>0</v>
      </c>
    </row>
    <row r="82" spans="1:6" ht="12.75" customHeight="1" x14ac:dyDescent="0.2">
      <c r="A82" s="53">
        <v>64</v>
      </c>
      <c r="B82" s="85" t="s">
        <v>210</v>
      </c>
      <c r="C82" s="50" t="s">
        <v>211</v>
      </c>
      <c r="D82" s="51">
        <f t="shared" ref="D82:E82" si="19">D83+D91+D98</f>
        <v>24.040000000000003</v>
      </c>
      <c r="E82" s="51">
        <f t="shared" si="19"/>
        <v>842.33</v>
      </c>
      <c r="F82" s="52">
        <f t="shared" si="0"/>
        <v>3503.8685524126458</v>
      </c>
    </row>
    <row r="83" spans="1:6" ht="12.75" customHeight="1" x14ac:dyDescent="0.2">
      <c r="A83" s="53">
        <v>641</v>
      </c>
      <c r="B83" s="85" t="s">
        <v>212</v>
      </c>
      <c r="C83" s="50" t="s">
        <v>213</v>
      </c>
      <c r="D83" s="51">
        <f t="shared" ref="D83:E83" si="20">SUM(D84:D90)</f>
        <v>24.040000000000003</v>
      </c>
      <c r="E83" s="51">
        <f t="shared" si="20"/>
        <v>842.33</v>
      </c>
      <c r="F83" s="52">
        <f t="shared" si="0"/>
        <v>3503.8685524126458</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23.53</v>
      </c>
      <c r="E85" s="242">
        <v>839.99</v>
      </c>
      <c r="F85" s="52">
        <f t="shared" si="0"/>
        <v>3569.8682532936673</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0.51</v>
      </c>
      <c r="E87" s="242">
        <v>2.34</v>
      </c>
      <c r="F87" s="52">
        <f t="shared" si="0"/>
        <v>458.8235294117647</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985367.08</v>
      </c>
      <c r="E106" s="51">
        <f t="shared" si="23"/>
        <v>1033108.73</v>
      </c>
      <c r="F106" s="52">
        <f t="shared" si="0"/>
        <v>104.84506241065006</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985367.08</v>
      </c>
      <c r="E112" s="51">
        <f t="shared" si="25"/>
        <v>1033108.73</v>
      </c>
      <c r="F112" s="52">
        <f t="shared" si="0"/>
        <v>104.84506241065006</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985367.08</v>
      </c>
      <c r="E117" s="242">
        <v>1033108.73</v>
      </c>
      <c r="F117" s="52">
        <f t="shared" si="0"/>
        <v>104.84506241065006</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74818.62000000001</v>
      </c>
      <c r="E124" s="51">
        <f t="shared" si="27"/>
        <v>77265.11</v>
      </c>
      <c r="F124" s="52">
        <f t="shared" si="0"/>
        <v>103.26989457971824</v>
      </c>
    </row>
    <row r="125" spans="1:6" ht="12.75" customHeight="1" x14ac:dyDescent="0.2">
      <c r="A125" s="53">
        <v>661</v>
      </c>
      <c r="B125" s="86" t="s">
        <v>296</v>
      </c>
      <c r="C125" s="50" t="s">
        <v>297</v>
      </c>
      <c r="D125" s="51">
        <f t="shared" ref="D125:E125" si="28">SUM(D126:D127)</f>
        <v>66516.260000000009</v>
      </c>
      <c r="E125" s="51">
        <f t="shared" si="28"/>
        <v>72140.11</v>
      </c>
      <c r="F125" s="52">
        <f t="shared" si="0"/>
        <v>108.45484998705579</v>
      </c>
    </row>
    <row r="126" spans="1:6" ht="12.75" customHeight="1" x14ac:dyDescent="0.2">
      <c r="A126" s="53">
        <v>6614</v>
      </c>
      <c r="B126" s="86" t="s">
        <v>298</v>
      </c>
      <c r="C126" s="50" t="s">
        <v>299</v>
      </c>
      <c r="D126" s="242">
        <v>3793.46</v>
      </c>
      <c r="E126" s="242">
        <v>3386.14</v>
      </c>
      <c r="F126" s="52">
        <f t="shared" si="0"/>
        <v>89.262572954505899</v>
      </c>
    </row>
    <row r="127" spans="1:6" ht="12.75" customHeight="1" x14ac:dyDescent="0.2">
      <c r="A127" s="53">
        <v>6615</v>
      </c>
      <c r="B127" s="86" t="s">
        <v>300</v>
      </c>
      <c r="C127" s="50" t="s">
        <v>301</v>
      </c>
      <c r="D127" s="242">
        <v>62722.8</v>
      </c>
      <c r="E127" s="242">
        <v>68753.97</v>
      </c>
      <c r="F127" s="52">
        <f t="shared" si="0"/>
        <v>109.61559432933478</v>
      </c>
    </row>
    <row r="128" spans="1:6" ht="24" x14ac:dyDescent="0.2">
      <c r="A128" s="53">
        <v>663</v>
      </c>
      <c r="B128" s="231" t="s">
        <v>302</v>
      </c>
      <c r="C128" s="50" t="s">
        <v>303</v>
      </c>
      <c r="D128" s="51">
        <f t="shared" ref="D128:E128" si="29">SUM(D129:D132)</f>
        <v>8302.36</v>
      </c>
      <c r="E128" s="51">
        <f t="shared" si="29"/>
        <v>5125</v>
      </c>
      <c r="F128" s="52">
        <f t="shared" si="0"/>
        <v>61.729435967604388</v>
      </c>
    </row>
    <row r="129" spans="1:6" ht="12.75" customHeight="1" x14ac:dyDescent="0.2">
      <c r="A129" s="53">
        <v>6631</v>
      </c>
      <c r="B129" s="86" t="s">
        <v>304</v>
      </c>
      <c r="C129" s="50" t="s">
        <v>305</v>
      </c>
      <c r="D129" s="242">
        <v>5654.54</v>
      </c>
      <c r="E129" s="242">
        <v>2675</v>
      </c>
      <c r="F129" s="52">
        <f t="shared" si="0"/>
        <v>47.30711958886134</v>
      </c>
    </row>
    <row r="130" spans="1:6" ht="12.75" customHeight="1" x14ac:dyDescent="0.2">
      <c r="A130" s="53">
        <v>6632</v>
      </c>
      <c r="B130" s="232" t="s">
        <v>306</v>
      </c>
      <c r="C130" s="50" t="s">
        <v>307</v>
      </c>
      <c r="D130" s="242">
        <v>2647.82</v>
      </c>
      <c r="E130" s="242">
        <v>2450</v>
      </c>
      <c r="F130" s="52">
        <f t="shared" si="0"/>
        <v>92.528948342409976</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2903701.05</v>
      </c>
      <c r="E133" s="51">
        <f t="shared" si="30"/>
        <v>3171919.12</v>
      </c>
      <c r="F133" s="52">
        <f t="shared" ref="F133:F223" si="31">IF(D133&lt;&gt;0,IF(E133/D133&gt;=100,"&gt;&gt;100",E133/D133*100),"-")</f>
        <v>109.23711034233364</v>
      </c>
    </row>
    <row r="134" spans="1:6" ht="24" x14ac:dyDescent="0.2">
      <c r="A134" s="53">
        <v>671</v>
      </c>
      <c r="B134" s="232" t="s">
        <v>314</v>
      </c>
      <c r="C134" s="50" t="s">
        <v>315</v>
      </c>
      <c r="D134" s="51">
        <f t="shared" ref="D134:E134" si="32">SUM(D135:D137)</f>
        <v>2903701.05</v>
      </c>
      <c r="E134" s="51">
        <f t="shared" si="32"/>
        <v>3171919.12</v>
      </c>
      <c r="F134" s="52">
        <f t="shared" si="31"/>
        <v>109.23711034233364</v>
      </c>
    </row>
    <row r="135" spans="1:6" ht="12.75" customHeight="1" x14ac:dyDescent="0.2">
      <c r="A135" s="53">
        <v>6711</v>
      </c>
      <c r="B135" s="85" t="s">
        <v>316</v>
      </c>
      <c r="C135" s="50" t="s">
        <v>317</v>
      </c>
      <c r="D135" s="242">
        <v>2864975.73</v>
      </c>
      <c r="E135" s="242">
        <v>3156949.48</v>
      </c>
      <c r="F135" s="52">
        <f t="shared" si="31"/>
        <v>110.19114217766864</v>
      </c>
    </row>
    <row r="136" spans="1:6" ht="24" x14ac:dyDescent="0.2">
      <c r="A136" s="53">
        <v>6712</v>
      </c>
      <c r="B136" s="232" t="s">
        <v>318</v>
      </c>
      <c r="C136" s="50" t="s">
        <v>319</v>
      </c>
      <c r="D136" s="242">
        <v>38725.32</v>
      </c>
      <c r="E136" s="242">
        <v>14969.64</v>
      </c>
      <c r="F136" s="52">
        <f t="shared" si="31"/>
        <v>38.655949130956181</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4493095.71</v>
      </c>
      <c r="E151" s="51">
        <f t="shared" si="35"/>
        <v>4937286.3999999994</v>
      </c>
      <c r="F151" s="52">
        <f t="shared" si="31"/>
        <v>109.88607229112419</v>
      </c>
    </row>
    <row r="152" spans="1:6" ht="12.75" customHeight="1" x14ac:dyDescent="0.2">
      <c r="A152" s="53">
        <v>31</v>
      </c>
      <c r="B152" s="85" t="s">
        <v>349</v>
      </c>
      <c r="C152" s="50" t="s">
        <v>350</v>
      </c>
      <c r="D152" s="51">
        <f t="shared" ref="D152:E152" si="36">D153+D158+D159</f>
        <v>3751649.45</v>
      </c>
      <c r="E152" s="51">
        <f t="shared" si="36"/>
        <v>4132588.26</v>
      </c>
      <c r="F152" s="52">
        <f t="shared" si="31"/>
        <v>110.15390203900846</v>
      </c>
    </row>
    <row r="153" spans="1:6" ht="12.75" customHeight="1" x14ac:dyDescent="0.2">
      <c r="A153" s="53">
        <v>311</v>
      </c>
      <c r="B153" s="85" t="s">
        <v>351</v>
      </c>
      <c r="C153" s="50" t="s">
        <v>352</v>
      </c>
      <c r="D153" s="51">
        <f t="shared" ref="D153:E153" si="37">SUM(D154:D157)</f>
        <v>3099543.79</v>
      </c>
      <c r="E153" s="51">
        <f t="shared" si="37"/>
        <v>3391680.61</v>
      </c>
      <c r="F153" s="52">
        <f t="shared" si="31"/>
        <v>109.42515543553588</v>
      </c>
    </row>
    <row r="154" spans="1:6" ht="12.75" customHeight="1" x14ac:dyDescent="0.2">
      <c r="A154" s="53">
        <v>3111</v>
      </c>
      <c r="B154" s="85" t="s">
        <v>353</v>
      </c>
      <c r="C154" s="50" t="s">
        <v>354</v>
      </c>
      <c r="D154" s="242">
        <v>3099543.79</v>
      </c>
      <c r="E154" s="242">
        <v>3391680.61</v>
      </c>
      <c r="F154" s="52">
        <f t="shared" si="31"/>
        <v>109.42515543553588</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150744.04</v>
      </c>
      <c r="E158" s="242">
        <v>186652.35</v>
      </c>
      <c r="F158" s="52">
        <f t="shared" si="31"/>
        <v>123.82071622864824</v>
      </c>
    </row>
    <row r="159" spans="1:6" ht="12.75" customHeight="1" x14ac:dyDescent="0.2">
      <c r="A159" s="53">
        <v>313</v>
      </c>
      <c r="B159" s="85" t="s">
        <v>363</v>
      </c>
      <c r="C159" s="50" t="s">
        <v>364</v>
      </c>
      <c r="D159" s="51">
        <f t="shared" ref="D159:E159" si="38">SUM(D160:D162)</f>
        <v>501361.62</v>
      </c>
      <c r="E159" s="51">
        <f t="shared" si="38"/>
        <v>554255.30000000005</v>
      </c>
      <c r="F159" s="52">
        <f t="shared" si="31"/>
        <v>110.55000580219922</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501361.62</v>
      </c>
      <c r="E161" s="242">
        <v>554255.30000000005</v>
      </c>
      <c r="F161" s="52">
        <f t="shared" si="31"/>
        <v>110.55000580219922</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723792.58000000007</v>
      </c>
      <c r="E163" s="51">
        <f t="shared" si="39"/>
        <v>783984.52</v>
      </c>
      <c r="F163" s="52">
        <f t="shared" si="31"/>
        <v>108.31618638588418</v>
      </c>
    </row>
    <row r="164" spans="1:6" ht="12.75" customHeight="1" x14ac:dyDescent="0.2">
      <c r="A164" s="53">
        <v>321</v>
      </c>
      <c r="B164" s="85" t="s">
        <v>372</v>
      </c>
      <c r="C164" s="50" t="s">
        <v>373</v>
      </c>
      <c r="D164" s="51">
        <f t="shared" ref="D164:E164" si="40">SUM(D165:D168)</f>
        <v>126120.33</v>
      </c>
      <c r="E164" s="51">
        <f t="shared" si="40"/>
        <v>170046.63</v>
      </c>
      <c r="F164" s="52">
        <f t="shared" si="31"/>
        <v>134.82888127552474</v>
      </c>
    </row>
    <row r="165" spans="1:6" ht="12.75" customHeight="1" x14ac:dyDescent="0.2">
      <c r="A165" s="53">
        <v>3211</v>
      </c>
      <c r="B165" s="85" t="s">
        <v>374</v>
      </c>
      <c r="C165" s="50" t="s">
        <v>375</v>
      </c>
      <c r="D165" s="242">
        <v>78732.66</v>
      </c>
      <c r="E165" s="242">
        <v>109346.52</v>
      </c>
      <c r="F165" s="52">
        <f t="shared" si="31"/>
        <v>138.88330459049649</v>
      </c>
    </row>
    <row r="166" spans="1:6" ht="12.75" customHeight="1" x14ac:dyDescent="0.2">
      <c r="A166" s="53">
        <v>3212</v>
      </c>
      <c r="B166" s="85" t="s">
        <v>376</v>
      </c>
      <c r="C166" s="50" t="s">
        <v>377</v>
      </c>
      <c r="D166" s="242">
        <v>32584.880000000001</v>
      </c>
      <c r="E166" s="242">
        <v>38595.660000000003</v>
      </c>
      <c r="F166" s="52">
        <f t="shared" si="31"/>
        <v>118.44653102911535</v>
      </c>
    </row>
    <row r="167" spans="1:6" ht="12.75" customHeight="1" x14ac:dyDescent="0.2">
      <c r="A167" s="53">
        <v>3213</v>
      </c>
      <c r="B167" s="85" t="s">
        <v>378</v>
      </c>
      <c r="C167" s="50" t="s">
        <v>379</v>
      </c>
      <c r="D167" s="242">
        <v>14784.21</v>
      </c>
      <c r="E167" s="242">
        <v>22104.45</v>
      </c>
      <c r="F167" s="52">
        <f t="shared" si="31"/>
        <v>149.51390706706684</v>
      </c>
    </row>
    <row r="168" spans="1:6" ht="12.75" customHeight="1" x14ac:dyDescent="0.2">
      <c r="A168" s="53">
        <v>3214</v>
      </c>
      <c r="B168" s="85" t="s">
        <v>380</v>
      </c>
      <c r="C168" s="50" t="s">
        <v>381</v>
      </c>
      <c r="D168" s="242">
        <v>18.579999999999998</v>
      </c>
      <c r="E168" s="242"/>
      <c r="F168" s="52">
        <f t="shared" si="31"/>
        <v>0</v>
      </c>
    </row>
    <row r="169" spans="1:6" ht="12.75" customHeight="1" x14ac:dyDescent="0.2">
      <c r="A169" s="53">
        <v>322</v>
      </c>
      <c r="B169" s="85" t="s">
        <v>382</v>
      </c>
      <c r="C169" s="50" t="s">
        <v>383</v>
      </c>
      <c r="D169" s="51">
        <f t="shared" ref="D169:E169" si="41">SUM(D170:D176)</f>
        <v>117241.92000000001</v>
      </c>
      <c r="E169" s="51">
        <f t="shared" si="41"/>
        <v>110963.70000000001</v>
      </c>
      <c r="F169" s="52">
        <f t="shared" si="31"/>
        <v>94.6450723427252</v>
      </c>
    </row>
    <row r="170" spans="1:6" ht="12.75" customHeight="1" x14ac:dyDescent="0.2">
      <c r="A170" s="53">
        <v>3221</v>
      </c>
      <c r="B170" s="85" t="s">
        <v>384</v>
      </c>
      <c r="C170" s="50" t="s">
        <v>385</v>
      </c>
      <c r="D170" s="242">
        <v>30453.95</v>
      </c>
      <c r="E170" s="242">
        <v>31116.53</v>
      </c>
      <c r="F170" s="52">
        <f t="shared" si="31"/>
        <v>102.17567836027838</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71093.460000000006</v>
      </c>
      <c r="E172" s="242">
        <v>60953.91</v>
      </c>
      <c r="F172" s="52">
        <f t="shared" si="31"/>
        <v>85.737717646602079</v>
      </c>
    </row>
    <row r="173" spans="1:6" ht="12.75" customHeight="1" x14ac:dyDescent="0.2">
      <c r="A173" s="53">
        <v>3224</v>
      </c>
      <c r="B173" s="85" t="s">
        <v>390</v>
      </c>
      <c r="C173" s="50" t="s">
        <v>391</v>
      </c>
      <c r="D173" s="242">
        <v>13521.55</v>
      </c>
      <c r="E173" s="242">
        <v>17609.88</v>
      </c>
      <c r="F173" s="52">
        <f t="shared" si="31"/>
        <v>130.23566085249104</v>
      </c>
    </row>
    <row r="174" spans="1:6" ht="12.75" customHeight="1" x14ac:dyDescent="0.2">
      <c r="A174" s="53">
        <v>3225</v>
      </c>
      <c r="B174" s="85" t="s">
        <v>392</v>
      </c>
      <c r="C174" s="50" t="s">
        <v>393</v>
      </c>
      <c r="D174" s="242">
        <v>1268.8800000000001</v>
      </c>
      <c r="E174" s="242">
        <v>436.19</v>
      </c>
      <c r="F174" s="52">
        <f t="shared" si="31"/>
        <v>34.375985120736395</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904.08</v>
      </c>
      <c r="E176" s="242">
        <v>847.19</v>
      </c>
      <c r="F176" s="52">
        <f t="shared" si="31"/>
        <v>93.70741527298469</v>
      </c>
    </row>
    <row r="177" spans="1:6" ht="12.75" customHeight="1" x14ac:dyDescent="0.2">
      <c r="A177" s="53">
        <v>323</v>
      </c>
      <c r="B177" s="85" t="s">
        <v>398</v>
      </c>
      <c r="C177" s="50" t="s">
        <v>399</v>
      </c>
      <c r="D177" s="51">
        <f t="shared" ref="D177:E177" si="42">SUM(D178:D186)</f>
        <v>365539.03</v>
      </c>
      <c r="E177" s="51">
        <f t="shared" si="42"/>
        <v>377539.58</v>
      </c>
      <c r="F177" s="52">
        <f t="shared" si="31"/>
        <v>103.28297364032508</v>
      </c>
    </row>
    <row r="178" spans="1:6" ht="12.75" customHeight="1" x14ac:dyDescent="0.2">
      <c r="A178" s="53">
        <v>3231</v>
      </c>
      <c r="B178" s="85" t="s">
        <v>400</v>
      </c>
      <c r="C178" s="50" t="s">
        <v>401</v>
      </c>
      <c r="D178" s="242">
        <v>17141.53</v>
      </c>
      <c r="E178" s="242">
        <v>18105.05</v>
      </c>
      <c r="F178" s="52">
        <f t="shared" si="31"/>
        <v>105.62096848997726</v>
      </c>
    </row>
    <row r="179" spans="1:6" ht="12.75" customHeight="1" x14ac:dyDescent="0.2">
      <c r="A179" s="53">
        <v>3232</v>
      </c>
      <c r="B179" s="85" t="s">
        <v>402</v>
      </c>
      <c r="C179" s="50" t="s">
        <v>403</v>
      </c>
      <c r="D179" s="242">
        <v>39190.49</v>
      </c>
      <c r="E179" s="242">
        <v>32471.79</v>
      </c>
      <c r="F179" s="52">
        <f t="shared" si="31"/>
        <v>82.856300087087462</v>
      </c>
    </row>
    <row r="180" spans="1:6" ht="12.75" customHeight="1" x14ac:dyDescent="0.2">
      <c r="A180" s="53">
        <v>3233</v>
      </c>
      <c r="B180" s="85" t="s">
        <v>404</v>
      </c>
      <c r="C180" s="50" t="s">
        <v>405</v>
      </c>
      <c r="D180" s="242">
        <v>31438.560000000001</v>
      </c>
      <c r="E180" s="242">
        <v>23452.31</v>
      </c>
      <c r="F180" s="52">
        <f t="shared" si="31"/>
        <v>74.597277992376249</v>
      </c>
    </row>
    <row r="181" spans="1:6" ht="12.75" customHeight="1" x14ac:dyDescent="0.2">
      <c r="A181" s="53">
        <v>3234</v>
      </c>
      <c r="B181" s="85" t="s">
        <v>406</v>
      </c>
      <c r="C181" s="50" t="s">
        <v>407</v>
      </c>
      <c r="D181" s="242">
        <v>11076.62</v>
      </c>
      <c r="E181" s="242">
        <v>11005.74</v>
      </c>
      <c r="F181" s="52">
        <f t="shared" si="31"/>
        <v>99.360093602561065</v>
      </c>
    </row>
    <row r="182" spans="1:6" ht="12.75" customHeight="1" x14ac:dyDescent="0.2">
      <c r="A182" s="53">
        <v>3235</v>
      </c>
      <c r="B182" s="85" t="s">
        <v>408</v>
      </c>
      <c r="C182" s="50" t="s">
        <v>409</v>
      </c>
      <c r="D182" s="242">
        <v>58133.120000000003</v>
      </c>
      <c r="E182" s="242">
        <v>53126.36</v>
      </c>
      <c r="F182" s="52">
        <f t="shared" si="31"/>
        <v>91.387422522651448</v>
      </c>
    </row>
    <row r="183" spans="1:6" ht="12.75" customHeight="1" x14ac:dyDescent="0.2">
      <c r="A183" s="53">
        <v>3236</v>
      </c>
      <c r="B183" s="85" t="s">
        <v>410</v>
      </c>
      <c r="C183" s="50" t="s">
        <v>411</v>
      </c>
      <c r="D183" s="242">
        <v>10667.01</v>
      </c>
      <c r="E183" s="242">
        <v>22014.14</v>
      </c>
      <c r="F183" s="52">
        <f t="shared" si="31"/>
        <v>206.37591977508225</v>
      </c>
    </row>
    <row r="184" spans="1:6" ht="12.75" customHeight="1" x14ac:dyDescent="0.2">
      <c r="A184" s="53">
        <v>3237</v>
      </c>
      <c r="B184" s="85" t="s">
        <v>412</v>
      </c>
      <c r="C184" s="50" t="s">
        <v>413</v>
      </c>
      <c r="D184" s="242">
        <v>161699.69</v>
      </c>
      <c r="E184" s="242">
        <v>164068.85999999999</v>
      </c>
      <c r="F184" s="52">
        <f t="shared" si="31"/>
        <v>101.46516669265104</v>
      </c>
    </row>
    <row r="185" spans="1:6" ht="12.75" customHeight="1" x14ac:dyDescent="0.2">
      <c r="A185" s="53">
        <v>3238</v>
      </c>
      <c r="B185" s="85" t="s">
        <v>414</v>
      </c>
      <c r="C185" s="50" t="s">
        <v>415</v>
      </c>
      <c r="D185" s="242">
        <v>11825.45</v>
      </c>
      <c r="E185" s="242">
        <v>25254.75</v>
      </c>
      <c r="F185" s="52">
        <f t="shared" si="31"/>
        <v>213.56269740263585</v>
      </c>
    </row>
    <row r="186" spans="1:6" ht="12.75" customHeight="1" x14ac:dyDescent="0.2">
      <c r="A186" s="53">
        <v>3239</v>
      </c>
      <c r="B186" s="85" t="s">
        <v>416</v>
      </c>
      <c r="C186" s="50" t="s">
        <v>417</v>
      </c>
      <c r="D186" s="242">
        <v>24366.560000000001</v>
      </c>
      <c r="E186" s="242">
        <v>28040.58</v>
      </c>
      <c r="F186" s="52">
        <f t="shared" si="31"/>
        <v>115.07812346100556</v>
      </c>
    </row>
    <row r="187" spans="1:6" ht="12.75" customHeight="1" x14ac:dyDescent="0.2">
      <c r="A187" s="53">
        <v>324</v>
      </c>
      <c r="B187" s="85" t="s">
        <v>418</v>
      </c>
      <c r="C187" s="50" t="s">
        <v>419</v>
      </c>
      <c r="D187" s="242">
        <v>52507.39</v>
      </c>
      <c r="E187" s="242">
        <v>59749.18</v>
      </c>
      <c r="F187" s="52">
        <f t="shared" si="31"/>
        <v>113.7919443339309</v>
      </c>
    </row>
    <row r="188" spans="1:6" ht="12.75" customHeight="1" x14ac:dyDescent="0.2">
      <c r="A188" s="53">
        <v>329</v>
      </c>
      <c r="B188" s="85" t="s">
        <v>420</v>
      </c>
      <c r="C188" s="50" t="s">
        <v>421</v>
      </c>
      <c r="D188" s="51">
        <f t="shared" ref="D188:E188" si="43">SUM(D189:D195)</f>
        <v>62383.91</v>
      </c>
      <c r="E188" s="51">
        <f t="shared" si="43"/>
        <v>65685.429999999993</v>
      </c>
      <c r="F188" s="52">
        <f t="shared" si="31"/>
        <v>105.29226205923929</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977.9</v>
      </c>
      <c r="E190" s="242">
        <v>870.63</v>
      </c>
      <c r="F190" s="52">
        <f t="shared" si="31"/>
        <v>89.030575723489108</v>
      </c>
    </row>
    <row r="191" spans="1:6" ht="12.75" customHeight="1" x14ac:dyDescent="0.2">
      <c r="A191" s="53">
        <v>3293</v>
      </c>
      <c r="B191" s="85" t="s">
        <v>426</v>
      </c>
      <c r="C191" s="50" t="s">
        <v>427</v>
      </c>
      <c r="D191" s="242">
        <v>38620.1</v>
      </c>
      <c r="E191" s="242">
        <f>41649.75+1043.5</f>
        <v>42693.25</v>
      </c>
      <c r="F191" s="52">
        <f t="shared" si="31"/>
        <v>110.54671013280651</v>
      </c>
    </row>
    <row r="192" spans="1:6" ht="12.75" customHeight="1" x14ac:dyDescent="0.2">
      <c r="A192" s="53">
        <v>3294</v>
      </c>
      <c r="B192" s="85" t="s">
        <v>428</v>
      </c>
      <c r="C192" s="50" t="s">
        <v>429</v>
      </c>
      <c r="D192" s="242">
        <v>4188.3999999999996</v>
      </c>
      <c r="E192" s="242">
        <v>3184.61</v>
      </c>
      <c r="F192" s="52">
        <f t="shared" si="31"/>
        <v>76.034046413905074</v>
      </c>
    </row>
    <row r="193" spans="1:6" ht="12.75" customHeight="1" x14ac:dyDescent="0.2">
      <c r="A193" s="53">
        <v>3295</v>
      </c>
      <c r="B193" s="85" t="s">
        <v>430</v>
      </c>
      <c r="C193" s="50" t="s">
        <v>431</v>
      </c>
      <c r="D193" s="242">
        <v>429.03</v>
      </c>
      <c r="E193" s="242">
        <v>169.35</v>
      </c>
      <c r="F193" s="52">
        <f t="shared" si="31"/>
        <v>39.472764142367666</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18168.48</v>
      </c>
      <c r="E195" s="242">
        <v>18767.59</v>
      </c>
      <c r="F195" s="52">
        <f t="shared" si="31"/>
        <v>103.29752406365309</v>
      </c>
    </row>
    <row r="196" spans="1:6" ht="12.75" customHeight="1" x14ac:dyDescent="0.2">
      <c r="A196" s="53">
        <v>34</v>
      </c>
      <c r="B196" s="232" t="s">
        <v>436</v>
      </c>
      <c r="C196" s="50" t="s">
        <v>437</v>
      </c>
      <c r="D196" s="51">
        <f t="shared" ref="D196:E196" si="44">D197+D202+D210</f>
        <v>11120.42</v>
      </c>
      <c r="E196" s="51">
        <f t="shared" si="44"/>
        <v>12802.79</v>
      </c>
      <c r="F196" s="52">
        <f t="shared" si="31"/>
        <v>115.12865521266285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11120.42</v>
      </c>
      <c r="E210" s="51">
        <f t="shared" si="47"/>
        <v>12802.79</v>
      </c>
      <c r="F210" s="52">
        <f t="shared" si="31"/>
        <v>115.12865521266285</v>
      </c>
    </row>
    <row r="211" spans="1:6" ht="12.75" customHeight="1" x14ac:dyDescent="0.2">
      <c r="A211" s="53">
        <v>3431</v>
      </c>
      <c r="B211" s="232" t="s">
        <v>466</v>
      </c>
      <c r="C211" s="50" t="s">
        <v>467</v>
      </c>
      <c r="D211" s="242">
        <v>11020.98</v>
      </c>
      <c r="E211" s="242">
        <v>12782.42</v>
      </c>
      <c r="F211" s="52">
        <f t="shared" si="31"/>
        <v>115.98260771728104</v>
      </c>
    </row>
    <row r="212" spans="1:6" ht="12.75" customHeight="1" x14ac:dyDescent="0.2">
      <c r="A212" s="53">
        <v>3432</v>
      </c>
      <c r="B212" s="85" t="s">
        <v>468</v>
      </c>
      <c r="C212" s="50" t="s">
        <v>469</v>
      </c>
      <c r="D212" s="242">
        <v>99.18</v>
      </c>
      <c r="E212" s="242">
        <v>20</v>
      </c>
      <c r="F212" s="52">
        <f t="shared" si="31"/>
        <v>20.165355918531962</v>
      </c>
    </row>
    <row r="213" spans="1:6" ht="12.75" customHeight="1" x14ac:dyDescent="0.2">
      <c r="A213" s="53">
        <v>3433</v>
      </c>
      <c r="B213" s="85" t="s">
        <v>470</v>
      </c>
      <c r="C213" s="50" t="s">
        <v>471</v>
      </c>
      <c r="D213" s="242">
        <v>0.26</v>
      </c>
      <c r="E213" s="242">
        <v>0.37</v>
      </c>
      <c r="F213" s="52">
        <f t="shared" si="31"/>
        <v>142.30769230769229</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1990.84</v>
      </c>
      <c r="E224" s="51">
        <f t="shared" si="51"/>
        <v>0</v>
      </c>
      <c r="F224" s="52">
        <f t="shared" ref="F224:F235" si="52">IF(D224&lt;&gt;0,IF(E224/D224&gt;=100,"&gt;&gt;100",E224/D224*100),"-")</f>
        <v>0</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1990.84</v>
      </c>
      <c r="E247" s="51">
        <f t="shared" si="62"/>
        <v>0</v>
      </c>
      <c r="F247" s="52">
        <f t="shared" si="61"/>
        <v>0</v>
      </c>
    </row>
    <row r="248" spans="1:6" ht="12.75" customHeight="1" x14ac:dyDescent="0.2">
      <c r="A248" s="53" t="s">
        <v>540</v>
      </c>
      <c r="B248" s="85" t="s">
        <v>202</v>
      </c>
      <c r="C248" s="50" t="s">
        <v>540</v>
      </c>
      <c r="D248" s="242">
        <v>1990.84</v>
      </c>
      <c r="E248" s="242"/>
      <c r="F248" s="52">
        <f t="shared" si="61"/>
        <v>0</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3077.16</v>
      </c>
      <c r="E252" s="51">
        <f t="shared" si="63"/>
        <v>760.26</v>
      </c>
      <c r="F252" s="52">
        <f t="shared" ref="F252:F258" si="64">IF(D252&lt;&gt;0,IF(E252/D252&gt;=100,"&gt;&gt;100",E252/D252*100),"-")</f>
        <v>24.706547595835122</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3077.16</v>
      </c>
      <c r="E259" s="51">
        <f t="shared" si="66"/>
        <v>760.26</v>
      </c>
      <c r="F259" s="52">
        <f t="shared" ref="F259:F262" si="67">IF(D259&lt;&gt;0,IF(E259/D259&gt;=100,"&gt;&gt;100",E259/D259*100),"-")</f>
        <v>24.706547595835122</v>
      </c>
    </row>
    <row r="260" spans="1:6" ht="12.75" customHeight="1" x14ac:dyDescent="0.2">
      <c r="A260" s="53">
        <v>3721</v>
      </c>
      <c r="B260" s="85" t="s">
        <v>560</v>
      </c>
      <c r="C260" s="50" t="s">
        <v>561</v>
      </c>
      <c r="D260" s="242">
        <v>3077.16</v>
      </c>
      <c r="E260" s="242">
        <v>760.26</v>
      </c>
      <c r="F260" s="52">
        <f t="shared" si="67"/>
        <v>24.706547595835122</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1465.26</v>
      </c>
      <c r="E263" s="51">
        <f t="shared" si="68"/>
        <v>7150.5700000000006</v>
      </c>
      <c r="F263" s="52">
        <f t="shared" ref="F263:F267" si="69">IF(D263&lt;&gt;0,IF(E263/D263&gt;=100,"&gt;&gt;100",E263/D263*100),"-")</f>
        <v>488.00690662408039</v>
      </c>
    </row>
    <row r="264" spans="1:6" ht="12.75" customHeight="1" x14ac:dyDescent="0.2">
      <c r="A264" s="53">
        <v>381</v>
      </c>
      <c r="B264" s="85" t="s">
        <v>568</v>
      </c>
      <c r="C264" s="50" t="s">
        <v>569</v>
      </c>
      <c r="D264" s="51">
        <f t="shared" ref="D264:E264" si="70">SUM(D265:D267)</f>
        <v>1465.26</v>
      </c>
      <c r="E264" s="51">
        <f t="shared" si="70"/>
        <v>7150.5700000000006</v>
      </c>
      <c r="F264" s="52">
        <f t="shared" si="69"/>
        <v>488.00690662408039</v>
      </c>
    </row>
    <row r="265" spans="1:6" ht="12.75" customHeight="1" x14ac:dyDescent="0.2">
      <c r="A265" s="53">
        <v>3811</v>
      </c>
      <c r="B265" s="85" t="s">
        <v>570</v>
      </c>
      <c r="C265" s="50" t="s">
        <v>571</v>
      </c>
      <c r="D265" s="242">
        <v>0</v>
      </c>
      <c r="E265" s="242">
        <v>6636.14</v>
      </c>
      <c r="F265" s="52" t="str">
        <f t="shared" si="69"/>
        <v>-</v>
      </c>
    </row>
    <row r="266" spans="1:6" ht="12.75" customHeight="1" x14ac:dyDescent="0.2">
      <c r="A266" s="53">
        <v>3812</v>
      </c>
      <c r="B266" s="85" t="s">
        <v>572</v>
      </c>
      <c r="C266" s="50" t="s">
        <v>573</v>
      </c>
      <c r="D266" s="242">
        <v>1465.26</v>
      </c>
      <c r="E266" s="242">
        <v>514.42999999999995</v>
      </c>
      <c r="F266" s="52">
        <f t="shared" si="69"/>
        <v>35.108444917625533</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4493095.71</v>
      </c>
      <c r="E289" s="51">
        <f t="shared" si="79"/>
        <v>4937286.3999999994</v>
      </c>
      <c r="F289" s="52">
        <f t="shared" si="76"/>
        <v>109.88607229112419</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370325.44000000041</v>
      </c>
      <c r="E291" s="51">
        <f>IF(E289&gt;=E6,E289-E6,0)</f>
        <v>559091.05999999959</v>
      </c>
      <c r="F291" s="52">
        <f t="shared" si="76"/>
        <v>150.97290102456881</v>
      </c>
    </row>
    <row r="292" spans="1:6" ht="12.75" customHeight="1" x14ac:dyDescent="0.2">
      <c r="A292" s="53">
        <v>92211</v>
      </c>
      <c r="B292" s="85" t="s">
        <v>624</v>
      </c>
      <c r="C292" s="50" t="s">
        <v>625</v>
      </c>
      <c r="D292" s="242">
        <v>1999959.07</v>
      </c>
      <c r="E292" s="242">
        <v>1576182.78</v>
      </c>
      <c r="F292" s="52">
        <f t="shared" si="76"/>
        <v>78.810751862036852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76817.289999999994</v>
      </c>
      <c r="E294" s="242">
        <v>62507.14</v>
      </c>
      <c r="F294" s="52">
        <f t="shared" si="76"/>
        <v>81.371186096255158</v>
      </c>
    </row>
    <row r="295" spans="1:6" ht="24" x14ac:dyDescent="0.2">
      <c r="A295" s="53">
        <v>9661</v>
      </c>
      <c r="B295" s="85" t="s">
        <v>630</v>
      </c>
      <c r="C295" s="50" t="s">
        <v>631</v>
      </c>
      <c r="D295" s="242">
        <v>9944.83</v>
      </c>
      <c r="E295" s="242">
        <v>6469.71</v>
      </c>
      <c r="F295" s="52">
        <f t="shared" si="76"/>
        <v>65.056014029400203</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2" t="s">
        <v>634</v>
      </c>
      <c r="B297" s="353"/>
      <c r="C297" s="219"/>
      <c r="D297" s="58"/>
      <c r="E297" s="58"/>
      <c r="F297" s="59"/>
    </row>
    <row r="298" spans="1:6" ht="12.75" customHeight="1" x14ac:dyDescent="0.2">
      <c r="A298" s="53">
        <v>7</v>
      </c>
      <c r="B298" s="85" t="s">
        <v>635</v>
      </c>
      <c r="C298" s="50" t="s">
        <v>636</v>
      </c>
      <c r="D298" s="51">
        <f t="shared" ref="D298:E298" si="80">D299+D311+D344+D348</f>
        <v>93.65</v>
      </c>
      <c r="E298" s="51">
        <f t="shared" si="80"/>
        <v>129.30000000000001</v>
      </c>
      <c r="F298" s="52">
        <f t="shared" ref="F298:F418" si="81">IF(D298&lt;&gt;0,IF(E298/D298&gt;=100,"&gt;&gt;100",E298/D298*100),"-")</f>
        <v>138.06727175654032</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93.65</v>
      </c>
      <c r="E311" s="51">
        <f t="shared" si="85"/>
        <v>129.30000000000001</v>
      </c>
      <c r="F311" s="52">
        <f t="shared" si="81"/>
        <v>138.06727175654032</v>
      </c>
    </row>
    <row r="312" spans="1:6" ht="12.75" customHeight="1" x14ac:dyDescent="0.2">
      <c r="A312" s="53">
        <v>721</v>
      </c>
      <c r="B312" s="85" t="s">
        <v>663</v>
      </c>
      <c r="C312" s="50" t="s">
        <v>664</v>
      </c>
      <c r="D312" s="51">
        <f t="shared" ref="D312:E312" si="86">SUM(D313:D316)</f>
        <v>93.65</v>
      </c>
      <c r="E312" s="51">
        <f t="shared" si="86"/>
        <v>129.30000000000001</v>
      </c>
      <c r="F312" s="52">
        <f t="shared" si="81"/>
        <v>138.06727175654032</v>
      </c>
    </row>
    <row r="313" spans="1:6" ht="12.75" customHeight="1" x14ac:dyDescent="0.2">
      <c r="A313" s="53">
        <v>7211</v>
      </c>
      <c r="B313" s="85" t="s">
        <v>665</v>
      </c>
      <c r="C313" s="50" t="s">
        <v>666</v>
      </c>
      <c r="D313" s="242">
        <v>93.65</v>
      </c>
      <c r="E313" s="242">
        <v>129.30000000000001</v>
      </c>
      <c r="F313" s="52">
        <f t="shared" si="81"/>
        <v>138.06727175654032</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53544.5</v>
      </c>
      <c r="E350" s="51">
        <f t="shared" si="95"/>
        <v>67200.92</v>
      </c>
      <c r="F350" s="52">
        <f t="shared" si="81"/>
        <v>125.50480441501928</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53544.5</v>
      </c>
      <c r="E363" s="51">
        <f t="shared" si="99"/>
        <v>67200.92</v>
      </c>
      <c r="F363" s="52">
        <f t="shared" si="81"/>
        <v>125.50480441501928</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32396.630000000005</v>
      </c>
      <c r="E369" s="51">
        <f t="shared" si="101"/>
        <v>41309.33</v>
      </c>
      <c r="F369" s="52">
        <f t="shared" si="81"/>
        <v>127.51119483724078</v>
      </c>
    </row>
    <row r="370" spans="1:6" ht="12.75" customHeight="1" x14ac:dyDescent="0.2">
      <c r="A370" s="53">
        <v>4221</v>
      </c>
      <c r="B370" s="85" t="s">
        <v>675</v>
      </c>
      <c r="C370" s="50" t="s">
        <v>767</v>
      </c>
      <c r="D370" s="242">
        <v>24035.59</v>
      </c>
      <c r="E370" s="242">
        <v>17490.38</v>
      </c>
      <c r="F370" s="52">
        <f t="shared" si="81"/>
        <v>72.768673454656209</v>
      </c>
    </row>
    <row r="371" spans="1:6" ht="12.75" customHeight="1" x14ac:dyDescent="0.2">
      <c r="A371" s="53">
        <v>4222</v>
      </c>
      <c r="B371" s="85" t="s">
        <v>768</v>
      </c>
      <c r="C371" s="50" t="s">
        <v>769</v>
      </c>
      <c r="D371" s="242">
        <v>5516.79</v>
      </c>
      <c r="E371" s="242">
        <v>15075.96</v>
      </c>
      <c r="F371" s="52">
        <f t="shared" si="81"/>
        <v>273.27413223994387</v>
      </c>
    </row>
    <row r="372" spans="1:6" ht="12.75" customHeight="1" x14ac:dyDescent="0.2">
      <c r="A372" s="53">
        <v>4223</v>
      </c>
      <c r="B372" s="85" t="s">
        <v>679</v>
      </c>
      <c r="C372" s="50" t="s">
        <v>770</v>
      </c>
      <c r="D372" s="242">
        <v>2572.17</v>
      </c>
      <c r="E372" s="242">
        <v>7727.68</v>
      </c>
      <c r="F372" s="52">
        <f t="shared" si="81"/>
        <v>300.4342636761956</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272.08</v>
      </c>
      <c r="E376" s="242">
        <v>1015.31</v>
      </c>
      <c r="F376" s="52">
        <f t="shared" si="81"/>
        <v>373.16598059394295</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552.09</v>
      </c>
      <c r="E378" s="51">
        <f t="shared" si="102"/>
        <v>0</v>
      </c>
      <c r="F378" s="52">
        <f t="shared" si="81"/>
        <v>0</v>
      </c>
    </row>
    <row r="379" spans="1:6" ht="12.75" customHeight="1" x14ac:dyDescent="0.2">
      <c r="A379" s="53">
        <v>4231</v>
      </c>
      <c r="B379" s="85" t="s">
        <v>693</v>
      </c>
      <c r="C379" s="50" t="s">
        <v>778</v>
      </c>
      <c r="D379" s="242">
        <v>552.09</v>
      </c>
      <c r="E379" s="242"/>
      <c r="F379" s="52">
        <f t="shared" si="81"/>
        <v>0</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20595.78</v>
      </c>
      <c r="E383" s="51">
        <f t="shared" si="103"/>
        <v>25891.59</v>
      </c>
      <c r="F383" s="52">
        <f t="shared" si="81"/>
        <v>125.71308297136599</v>
      </c>
    </row>
    <row r="384" spans="1:6" ht="12.75" customHeight="1" x14ac:dyDescent="0.2">
      <c r="A384" s="53">
        <v>4241</v>
      </c>
      <c r="B384" s="85" t="s">
        <v>784</v>
      </c>
      <c r="C384" s="50" t="s">
        <v>785</v>
      </c>
      <c r="D384" s="242">
        <v>20595.78</v>
      </c>
      <c r="E384" s="242">
        <v>25891.59</v>
      </c>
      <c r="F384" s="52">
        <f t="shared" si="81"/>
        <v>125.71308297136599</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53450.85</v>
      </c>
      <c r="E408" s="51">
        <f t="shared" si="111"/>
        <v>67071.62</v>
      </c>
      <c r="F408" s="52">
        <f t="shared" si="81"/>
        <v>125.48279400608222</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4122863.9199999995</v>
      </c>
      <c r="E412" s="51">
        <f>E6+E298</f>
        <v>4378324.6399999997</v>
      </c>
      <c r="F412" s="52">
        <f t="shared" si="81"/>
        <v>106.19619577451395</v>
      </c>
    </row>
    <row r="413" spans="1:6" ht="12.75" customHeight="1" x14ac:dyDescent="0.2">
      <c r="A413" s="53" t="s">
        <v>609</v>
      </c>
      <c r="B413" s="85" t="s">
        <v>832</v>
      </c>
      <c r="C413" s="50" t="s">
        <v>833</v>
      </c>
      <c r="D413" s="51">
        <f t="shared" ref="D413:E413" si="112">D289+D350</f>
        <v>4546640.21</v>
      </c>
      <c r="E413" s="51">
        <f t="shared" si="112"/>
        <v>5004487.3199999994</v>
      </c>
      <c r="F413" s="52">
        <f t="shared" si="81"/>
        <v>110.07000969623677</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423776.2900000005</v>
      </c>
      <c r="E415" s="51">
        <f t="shared" si="114"/>
        <v>626162.6799999997</v>
      </c>
      <c r="F415" s="52">
        <f t="shared" si="81"/>
        <v>147.7578370418031</v>
      </c>
    </row>
    <row r="416" spans="1:6" ht="12.75" customHeight="1" x14ac:dyDescent="0.2">
      <c r="A416" s="60" t="s">
        <v>838</v>
      </c>
      <c r="B416" s="232" t="s">
        <v>839</v>
      </c>
      <c r="C416" s="61" t="s">
        <v>840</v>
      </c>
      <c r="D416" s="51">
        <f t="shared" ref="D416:E416" si="115">IF(D292-D293+D409-D410&gt;=0,D292-D293+D409-D410,0)</f>
        <v>1999959.07</v>
      </c>
      <c r="E416" s="51">
        <f t="shared" si="115"/>
        <v>1576182.78</v>
      </c>
      <c r="F416" s="52">
        <f t="shared" si="81"/>
        <v>78.810751862036852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76817.289999999994</v>
      </c>
      <c r="E418" s="62">
        <f t="shared" si="117"/>
        <v>62507.14</v>
      </c>
      <c r="F418" s="57">
        <f t="shared" si="81"/>
        <v>81.371186096255158</v>
      </c>
    </row>
    <row r="419" spans="1:6" s="75" customFormat="1" ht="20.100000000000001" customHeight="1" x14ac:dyDescent="0.2">
      <c r="A419" s="352" t="s">
        <v>846</v>
      </c>
      <c r="B419" s="353"/>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4122863.9199999995</v>
      </c>
      <c r="E639" s="51">
        <f t="shared" si="180"/>
        <v>4378324.6399999997</v>
      </c>
      <c r="F639" s="52">
        <f t="shared" si="119"/>
        <v>106.19619577451395</v>
      </c>
    </row>
    <row r="640" spans="1:6" ht="12.75" customHeight="1" x14ac:dyDescent="0.2">
      <c r="A640" s="53" t="s">
        <v>609</v>
      </c>
      <c r="B640" s="85" t="s">
        <v>1278</v>
      </c>
      <c r="C640" s="50" t="s">
        <v>1279</v>
      </c>
      <c r="D640" s="51">
        <f t="shared" ref="D640:E640" si="181">D413+D528</f>
        <v>4546640.21</v>
      </c>
      <c r="E640" s="51">
        <f t="shared" si="181"/>
        <v>5004487.3199999994</v>
      </c>
      <c r="F640" s="52">
        <f t="shared" si="119"/>
        <v>110.07000969623677</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423776.2900000005</v>
      </c>
      <c r="E642" s="51">
        <f t="shared" si="183"/>
        <v>626162.6799999997</v>
      </c>
      <c r="F642" s="52">
        <f t="shared" si="119"/>
        <v>147.7578370418031</v>
      </c>
    </row>
    <row r="643" spans="1:6" ht="24" x14ac:dyDescent="0.2">
      <c r="A643" s="60" t="s">
        <v>1284</v>
      </c>
      <c r="B643" s="85" t="s">
        <v>1285</v>
      </c>
      <c r="C643" s="61" t="s">
        <v>1284</v>
      </c>
      <c r="D643" s="51">
        <f t="shared" ref="D643:E643" si="184">IF(D416-D417+D637-D638&gt;=0,D416-D417+D637-D638,0)</f>
        <v>1999959.07</v>
      </c>
      <c r="E643" s="51">
        <f t="shared" si="184"/>
        <v>1576182.78</v>
      </c>
      <c r="F643" s="52">
        <f t="shared" si="119"/>
        <v>78.810751862036852</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1576182.7799999996</v>
      </c>
      <c r="E645" s="51">
        <f t="shared" si="186"/>
        <v>950020.10000000033</v>
      </c>
      <c r="F645" s="52">
        <f t="shared" si="119"/>
        <v>60.27347285192397</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312514.18</v>
      </c>
      <c r="E647" s="243">
        <v>347399.76</v>
      </c>
      <c r="F647" s="57">
        <f t="shared" si="119"/>
        <v>111.16287907319918</v>
      </c>
    </row>
    <row r="648" spans="1:6" s="75" customFormat="1" ht="20.100000000000001" customHeight="1" x14ac:dyDescent="0.2">
      <c r="A648" s="352" t="s">
        <v>1294</v>
      </c>
      <c r="B648" s="353"/>
      <c r="C648" s="219"/>
      <c r="D648" s="58"/>
      <c r="E648" s="58"/>
      <c r="F648" s="59"/>
    </row>
    <row r="649" spans="1:6" ht="12.75" customHeight="1" x14ac:dyDescent="0.2">
      <c r="A649" s="53">
        <v>11</v>
      </c>
      <c r="B649" s="85" t="s">
        <v>1295</v>
      </c>
      <c r="C649" s="50" t="s">
        <v>1296</v>
      </c>
      <c r="D649" s="310">
        <v>2200938.91</v>
      </c>
      <c r="E649" s="310">
        <v>1771964.2</v>
      </c>
      <c r="F649" s="52">
        <f t="shared" ref="F649:F724" si="188">IF(D649&lt;&gt;0,IF(E649/D649&gt;=100,"&gt;&gt;100",E649/D649*100),"-")</f>
        <v>80.509467661689882</v>
      </c>
    </row>
    <row r="650" spans="1:6" ht="12.75" customHeight="1" x14ac:dyDescent="0.2">
      <c r="A650" s="53" t="s">
        <v>1297</v>
      </c>
      <c r="B650" s="85" t="s">
        <v>1298</v>
      </c>
      <c r="C650" s="50" t="s">
        <v>1297</v>
      </c>
      <c r="D650" s="310">
        <v>4181380</v>
      </c>
      <c r="E650" s="310">
        <v>4466914.04</v>
      </c>
      <c r="F650" s="52">
        <f t="shared" si="188"/>
        <v>106.82870344240418</v>
      </c>
    </row>
    <row r="651" spans="1:6" ht="12.75" customHeight="1" x14ac:dyDescent="0.2">
      <c r="A651" s="53" t="s">
        <v>1299</v>
      </c>
      <c r="B651" s="85" t="s">
        <v>1300</v>
      </c>
      <c r="C651" s="50" t="s">
        <v>1299</v>
      </c>
      <c r="D651" s="310">
        <v>4610354.71</v>
      </c>
      <c r="E651" s="310">
        <v>5053934.16</v>
      </c>
      <c r="F651" s="52">
        <f t="shared" si="188"/>
        <v>109.62137357973482</v>
      </c>
    </row>
    <row r="652" spans="1:6" ht="24" x14ac:dyDescent="0.2">
      <c r="A652" s="53">
        <v>11</v>
      </c>
      <c r="B652" s="85" t="s">
        <v>1301</v>
      </c>
      <c r="C652" s="50" t="s">
        <v>1302</v>
      </c>
      <c r="D652" s="51">
        <f t="shared" ref="D652:E652" si="189">+D649+D650-D651</f>
        <v>1771964.2000000002</v>
      </c>
      <c r="E652" s="51">
        <f t="shared" si="189"/>
        <v>1184944.08</v>
      </c>
      <c r="F652" s="52">
        <f t="shared" si="188"/>
        <v>66.871784429956321</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94</v>
      </c>
      <c r="E654" s="311">
        <v>93</v>
      </c>
      <c r="F654" s="52">
        <f t="shared" si="188"/>
        <v>98.936170212765958</v>
      </c>
    </row>
    <row r="655" spans="1:6" ht="12.75" customHeight="1" x14ac:dyDescent="0.2">
      <c r="A655" s="53" t="s">
        <v>609</v>
      </c>
      <c r="B655" s="85" t="s">
        <v>1307</v>
      </c>
      <c r="C655" s="50" t="s">
        <v>1308</v>
      </c>
      <c r="D655" s="262">
        <v>0</v>
      </c>
      <c r="E655" s="311"/>
      <c r="F655" s="52" t="str">
        <f t="shared" si="188"/>
        <v>-</v>
      </c>
    </row>
    <row r="656" spans="1:6" ht="12.75" customHeight="1" x14ac:dyDescent="0.2">
      <c r="A656" s="53" t="s">
        <v>609</v>
      </c>
      <c r="B656" s="85" t="s">
        <v>1309</v>
      </c>
      <c r="C656" s="50" t="s">
        <v>1310</v>
      </c>
      <c r="D656" s="262">
        <v>91</v>
      </c>
      <c r="E656" s="311">
        <v>91</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985367.08</v>
      </c>
      <c r="E710" s="242">
        <v>1033108.73</v>
      </c>
      <c r="F710" s="52">
        <f t="shared" si="188"/>
        <v>104.84506241065006</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6202.69</v>
      </c>
      <c r="E716" s="242">
        <v>4449.12</v>
      </c>
      <c r="F716" s="52">
        <f t="shared" si="188"/>
        <v>71.728878921887116</v>
      </c>
    </row>
    <row r="717" spans="1:6" ht="12.75" customHeight="1" x14ac:dyDescent="0.2">
      <c r="A717" s="53">
        <v>31215</v>
      </c>
      <c r="B717" s="85" t="s">
        <v>1414</v>
      </c>
      <c r="C717" s="50" t="s">
        <v>1415</v>
      </c>
      <c r="D717" s="242">
        <v>2959.7</v>
      </c>
      <c r="E717" s="242">
        <v>1930.21</v>
      </c>
      <c r="F717" s="52">
        <f t="shared" si="188"/>
        <v>65.216407068283957</v>
      </c>
    </row>
    <row r="718" spans="1:6" ht="12.75" customHeight="1" x14ac:dyDescent="0.2">
      <c r="A718" s="53">
        <v>32121</v>
      </c>
      <c r="B718" s="85" t="s">
        <v>1416</v>
      </c>
      <c r="C718" s="50" t="s">
        <v>1417</v>
      </c>
      <c r="D718" s="242">
        <v>32584.880000000001</v>
      </c>
      <c r="E718" s="242">
        <v>38595.660000000003</v>
      </c>
      <c r="F718" s="52">
        <f t="shared" si="188"/>
        <v>118.44653102911535</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10280.780000000001</v>
      </c>
      <c r="E720" s="242">
        <v>22014.14</v>
      </c>
      <c r="F720" s="52">
        <f t="shared" si="188"/>
        <v>214.12908359093373</v>
      </c>
    </row>
    <row r="721" spans="1:6" ht="12.75" customHeight="1" x14ac:dyDescent="0.2">
      <c r="A721" s="53" t="s">
        <v>1422</v>
      </c>
      <c r="B721" s="85" t="s">
        <v>1423</v>
      </c>
      <c r="C721" s="50" t="s">
        <v>1422</v>
      </c>
      <c r="D721" s="242">
        <v>13146.11</v>
      </c>
      <c r="E721" s="242">
        <v>9590.2099999999991</v>
      </c>
      <c r="F721" s="52">
        <f t="shared" si="188"/>
        <v>72.950933774325634</v>
      </c>
    </row>
    <row r="722" spans="1:6" ht="12.75" customHeight="1" x14ac:dyDescent="0.2">
      <c r="A722" s="53" t="s">
        <v>1424</v>
      </c>
      <c r="B722" s="85" t="s">
        <v>1425</v>
      </c>
      <c r="C722" s="50" t="s">
        <v>1424</v>
      </c>
      <c r="D722" s="242">
        <v>124908.01</v>
      </c>
      <c r="E722" s="242">
        <v>134321.63</v>
      </c>
      <c r="F722" s="52">
        <f t="shared" si="188"/>
        <v>107.5364422185575</v>
      </c>
    </row>
    <row r="723" spans="1:6" ht="12.75" customHeight="1" x14ac:dyDescent="0.2">
      <c r="A723" s="53" t="s">
        <v>1426</v>
      </c>
      <c r="B723" s="85" t="s">
        <v>1427</v>
      </c>
      <c r="C723" s="50" t="s">
        <v>1426</v>
      </c>
      <c r="D723" s="242">
        <v>14097.54</v>
      </c>
      <c r="E723" s="242">
        <v>10235.07</v>
      </c>
      <c r="F723" s="52">
        <f t="shared" si="188"/>
        <v>72.601815635919451</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3077.16</v>
      </c>
      <c r="E819" s="242">
        <v>760.26</v>
      </c>
      <c r="F819" s="52">
        <f t="shared" si="190"/>
        <v>24.706547595835122</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8" t="s">
        <v>1945</v>
      </c>
      <c r="B983" s="349"/>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6"/>
      <c r="E994" s="347"/>
      <c r="F994" s="71"/>
    </row>
    <row r="995" spans="1:6" ht="15" customHeight="1" x14ac:dyDescent="0.2">
      <c r="A995" s="188"/>
      <c r="B995" s="211"/>
      <c r="C995" s="221"/>
      <c r="D995" s="346"/>
      <c r="E995" s="347"/>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648 D652:E653 D657:E982 D654:D656">
    <cfRule type="cellIs" dxfId="11" priority="7" operator="lessThan">
      <formula>-0.001</formula>
    </cfRule>
  </conditionalFormatting>
  <conditionalFormatting sqref="D649:D651">
    <cfRule type="cellIs" dxfId="10" priority="3" operator="lessThan">
      <formula>-0.001</formula>
    </cfRule>
  </conditionalFormatting>
  <conditionalFormatting sqref="E649:E651">
    <cfRule type="cellIs" dxfId="9" priority="2" operator="lessThan">
      <formula>-0.001</formula>
    </cfRule>
  </conditionalFormatting>
  <conditionalFormatting sqref="E654:E656">
    <cfRule type="cellIs" dxfId="8" priority="1"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orizontalDpi="4294967295" verticalDpi="4294967295"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64" workbookViewId="0">
      <selection activeCell="E76" sqref="E7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4" t="s">
        <v>32</v>
      </c>
      <c r="B2" s="355"/>
      <c r="C2" s="355"/>
      <c r="D2" s="355"/>
      <c r="E2" s="355"/>
      <c r="F2" s="355"/>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7" t="s">
        <v>1969</v>
      </c>
      <c r="B5" s="358"/>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2369980.9099999997</v>
      </c>
      <c r="E6" s="229">
        <f t="shared" si="0"/>
        <v>1808387.85</v>
      </c>
      <c r="F6" s="230">
        <f t="shared" ref="F6:F260" si="1">IF(D6&gt;0,IF(E6/D6&gt;=100,"&gt;&gt;100",E6/D6*100),"-")</f>
        <v>76.30389942676797</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194840.57999999973</v>
      </c>
      <c r="E7" s="104">
        <f t="shared" si="2"/>
        <v>200904.61</v>
      </c>
      <c r="F7" s="93">
        <f t="shared" si="1"/>
        <v>103.1123034020943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150710.03999999972</v>
      </c>
      <c r="E12" s="104">
        <f t="shared" si="3"/>
        <v>148998.75999999998</v>
      </c>
      <c r="F12" s="93">
        <f t="shared" si="1"/>
        <v>98.864521567375505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74616.639999999781</v>
      </c>
      <c r="E19" s="104">
        <f t="shared" si="5"/>
        <v>67789.189999999944</v>
      </c>
      <c r="F19" s="93">
        <f t="shared" si="1"/>
        <v>90.849963225361179</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591183</v>
      </c>
      <c r="E20" s="247">
        <v>605815.86</v>
      </c>
      <c r="F20" s="93">
        <f t="shared" si="1"/>
        <v>102.47518281141372</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40329.339999999997</v>
      </c>
      <c r="E21" s="247">
        <v>49160.21</v>
      </c>
      <c r="F21" s="93">
        <f t="shared" si="1"/>
        <v>121.8968869810416</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123712.6</v>
      </c>
      <c r="E22" s="247">
        <v>121690.01</v>
      </c>
      <c r="F22" s="93">
        <f t="shared" si="1"/>
        <v>98.365089732169551</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30934.71</v>
      </c>
      <c r="E24" s="247">
        <v>30917.42</v>
      </c>
      <c r="F24" s="93">
        <f t="shared" si="1"/>
        <v>99.944108090879141</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275.95999999999998</v>
      </c>
      <c r="E25" s="247">
        <v>275.95999999999998</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272.08</v>
      </c>
      <c r="E26" s="247">
        <v>1287.4000000000001</v>
      </c>
      <c r="F26" s="93">
        <f t="shared" si="1"/>
        <v>473.16965598353431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712091.05</v>
      </c>
      <c r="E28" s="247">
        <v>741357.67</v>
      </c>
      <c r="F28" s="93">
        <f t="shared" si="1"/>
        <v>104.10995475929658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552.09</v>
      </c>
      <c r="E29" s="104">
        <f t="shared" si="6"/>
        <v>552.09</v>
      </c>
      <c r="F29" s="93">
        <f t="shared" si="1"/>
        <v>100</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552.09</v>
      </c>
      <c r="E30" s="247">
        <v>552.09</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72062.839999999967</v>
      </c>
      <c r="E35" s="104">
        <f t="shared" si="7"/>
        <v>77179.010000000068</v>
      </c>
      <c r="F35" s="93">
        <f t="shared" si="1"/>
        <v>107.0995952976598</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542451.46</v>
      </c>
      <c r="E36" s="247">
        <v>568001.05000000005</v>
      </c>
      <c r="F36" s="93">
        <f t="shared" si="1"/>
        <v>104.71002327102228</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7495.9</v>
      </c>
      <c r="E37" s="247">
        <v>7495.9</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477884.52</v>
      </c>
      <c r="E40" s="247">
        <v>498317.94</v>
      </c>
      <c r="F40" s="93">
        <f t="shared" si="1"/>
        <v>104.27580705062385</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3478.4699999999721</v>
      </c>
      <c r="E45" s="104">
        <f t="shared" si="9"/>
        <v>3478.4699999999721</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3478.47</v>
      </c>
      <c r="E47" s="247">
        <v>3478.47</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1071935.49</v>
      </c>
      <c r="E49" s="247">
        <v>1071935.49</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1071935.49</v>
      </c>
      <c r="E50" s="247">
        <v>1071935.49</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55533.9</v>
      </c>
      <c r="E54" s="247">
        <v>55571.05</v>
      </c>
      <c r="F54" s="93">
        <f t="shared" si="1"/>
        <v>100.06689607609047</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55533.9</v>
      </c>
      <c r="E55" s="247">
        <v>55571.05</v>
      </c>
      <c r="F55" s="93">
        <f t="shared" si="1"/>
        <v>100.06689607609047</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729.98</v>
      </c>
      <c r="E56" s="104">
        <f t="shared" si="11"/>
        <v>11968.439999999999</v>
      </c>
      <c r="F56" s="93">
        <f t="shared" si="1"/>
        <v>1639.5572481437846</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729.98</v>
      </c>
      <c r="E57" s="247">
        <v>729.98</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11238.46</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43400.56</v>
      </c>
      <c r="E63" s="104">
        <f t="shared" si="12"/>
        <v>39937.410000000003</v>
      </c>
      <c r="F63" s="93">
        <f t="shared" si="1"/>
        <v>92.020494666428277</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43400.56</v>
      </c>
      <c r="E67" s="247">
        <v>39937.410000000003</v>
      </c>
      <c r="F67" s="93">
        <f t="shared" si="1"/>
        <v>92.020494666428277</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2175140.33</v>
      </c>
      <c r="E68" s="104">
        <f t="shared" si="13"/>
        <v>1607483.24</v>
      </c>
      <c r="F68" s="93">
        <f t="shared" si="1"/>
        <v>73.902507246509458</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1771964.2</v>
      </c>
      <c r="E69" s="104">
        <f t="shared" si="14"/>
        <v>1184944.08</v>
      </c>
      <c r="F69" s="93">
        <f t="shared" si="1"/>
        <v>66.871784429956321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1771964.2</v>
      </c>
      <c r="E70" s="104">
        <f t="shared" si="15"/>
        <v>1184944.08</v>
      </c>
      <c r="F70" s="93">
        <f t="shared" si="1"/>
        <v>66.871784429956321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1771964.2</v>
      </c>
      <c r="E72" s="247">
        <v>1184944.08</v>
      </c>
      <c r="F72" s="93">
        <f t="shared" si="1"/>
        <v>66.871784429956321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11924.65</v>
      </c>
      <c r="E78" s="104">
        <f>E79+SUM(E82:E84)-E85+E86</f>
        <v>11429.019999999999</v>
      </c>
      <c r="F78" s="93">
        <f t="shared" si="1"/>
        <v>95.843651595644303</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5564.98</v>
      </c>
      <c r="E83" s="247">
        <v>2540.9299999999998</v>
      </c>
      <c r="F83" s="93">
        <f t="shared" si="1"/>
        <v>45.659283591315692</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v>163.79</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6359.67</v>
      </c>
      <c r="E86" s="247">
        <v>8724.2999999999993</v>
      </c>
      <c r="F86" s="93">
        <f t="shared" si="1"/>
        <v>137.18164621749241</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76817.289999999994</v>
      </c>
      <c r="E146" s="104">
        <f t="shared" si="26"/>
        <v>62507.140000000007</v>
      </c>
      <c r="F146" s="93">
        <f t="shared" si="1"/>
        <v>81.371186096255173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76589.37</v>
      </c>
      <c r="E159" s="247">
        <v>67057.19</v>
      </c>
      <c r="F159" s="93">
        <f t="shared" si="1"/>
        <v>87.554173640545685</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16941.2</v>
      </c>
      <c r="E160" s="247">
        <v>7133.32</v>
      </c>
      <c r="F160" s="93">
        <f t="shared" si="1"/>
        <v>42.106344296744034</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16713.28</v>
      </c>
      <c r="E163" s="247">
        <v>11683.37</v>
      </c>
      <c r="F163" s="93">
        <f t="shared" si="1"/>
        <v>69.904710505657789</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1920.01</v>
      </c>
      <c r="E164" s="104">
        <f t="shared" si="28"/>
        <v>1203.24</v>
      </c>
      <c r="F164" s="93">
        <f t="shared" si="1"/>
        <v>62.668423601960413</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1920.01</v>
      </c>
      <c r="E166" s="247">
        <v>1203.24</v>
      </c>
      <c r="F166" s="93">
        <f t="shared" si="1"/>
        <v>62.668423601960413</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312514.18</v>
      </c>
      <c r="E170" s="104">
        <f t="shared" si="29"/>
        <v>347399.76</v>
      </c>
      <c r="F170" s="93">
        <f t="shared" si="1"/>
        <v>111.16287907319918</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312514.18</v>
      </c>
      <c r="E173" s="247">
        <v>347399.76</v>
      </c>
      <c r="F173" s="93">
        <f t="shared" si="1"/>
        <v>111.16287907319918</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2" t="s">
        <v>2267</v>
      </c>
      <c r="B174" s="353"/>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2369980.91</v>
      </c>
      <c r="E175" s="104">
        <f t="shared" si="30"/>
        <v>1808387.8499999999</v>
      </c>
      <c r="F175" s="93">
        <f t="shared" si="1"/>
        <v>76.303899426767941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520220.25</v>
      </c>
      <c r="E176" s="104">
        <f t="shared" si="31"/>
        <v>593752.76</v>
      </c>
      <c r="F176" s="93">
        <f t="shared" si="1"/>
        <v>114.13488037038158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387497.44</v>
      </c>
      <c r="E177" s="104">
        <f t="shared" si="32"/>
        <v>437385.85000000003</v>
      </c>
      <c r="F177" s="93">
        <f t="shared" si="1"/>
        <v>112.87451344194687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308390.84999999998</v>
      </c>
      <c r="E178" s="247">
        <v>343460.33</v>
      </c>
      <c r="F178" s="93">
        <f t="shared" si="1"/>
        <v>111.37176411038136</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23166.01</v>
      </c>
      <c r="E179" s="247">
        <f>21643.02+1043.5</f>
        <v>22686.52</v>
      </c>
      <c r="F179" s="93">
        <f t="shared" si="1"/>
        <v>97.930200323663868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11.19</v>
      </c>
      <c r="E180" s="104">
        <f t="shared" si="33"/>
        <v>11.46</v>
      </c>
      <c r="F180" s="93">
        <f t="shared" si="1"/>
        <v>102.41286863270777</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11.19</v>
      </c>
      <c r="E183" s="247">
        <v>11.46</v>
      </c>
      <c r="F183" s="93">
        <f t="shared" si="1"/>
        <v>102.41286863270777</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55929.39</v>
      </c>
      <c r="E188" s="247">
        <v>71227.539999999994</v>
      </c>
      <c r="F188" s="93">
        <f t="shared" si="1"/>
        <v>127.35261371525775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11238.46</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132722.81</v>
      </c>
      <c r="E234" s="104">
        <f t="shared" si="40"/>
        <v>145128.45000000001</v>
      </c>
      <c r="F234" s="93">
        <f t="shared" si="1"/>
        <v>109.34702934634974</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10128.450000000001</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132722.81</v>
      </c>
      <c r="E236" s="247">
        <v>135000</v>
      </c>
      <c r="F236" s="93">
        <f t="shared" si="1"/>
        <v>101.71574878500537</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1849760.6600000001</v>
      </c>
      <c r="E237" s="104">
        <f t="shared" si="41"/>
        <v>1214635.0899999999</v>
      </c>
      <c r="F237" s="93">
        <f t="shared" si="1"/>
        <v>65.664446015410434</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196760.59</v>
      </c>
      <c r="E238" s="104">
        <f t="shared" si="42"/>
        <v>202107.85</v>
      </c>
      <c r="F238" s="93">
        <f t="shared" si="1"/>
        <v>102.71764787857163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196760.59</v>
      </c>
      <c r="E239" s="104">
        <f t="shared" si="43"/>
        <v>202107.85</v>
      </c>
      <c r="F239" s="93">
        <f t="shared" si="1"/>
        <v>102.71764787857163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196760.59</v>
      </c>
      <c r="E240" s="247">
        <v>202107.85</v>
      </c>
      <c r="F240" s="93">
        <f t="shared" si="1"/>
        <v>102.71764787857163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1576182.78</v>
      </c>
      <c r="E245" s="104">
        <f t="shared" si="45"/>
        <v>950020.1</v>
      </c>
      <c r="F245" s="93">
        <f t="shared" si="1"/>
        <v>60.273472851923934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1587495.61</v>
      </c>
      <c r="E246" s="104">
        <f t="shared" si="46"/>
        <v>999672.08</v>
      </c>
      <c r="F246" s="93">
        <f t="shared" si="1"/>
        <v>62.971643745206954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1587495.61</v>
      </c>
      <c r="E247" s="247">
        <v>999672.08</v>
      </c>
      <c r="F247" s="93">
        <f t="shared" si="1"/>
        <v>62.971643745206954</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11312.83</v>
      </c>
      <c r="E250" s="104">
        <f t="shared" si="47"/>
        <v>49651.98</v>
      </c>
      <c r="F250" s="93">
        <f t="shared" si="1"/>
        <v>438.89972712398225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11312.83</v>
      </c>
      <c r="E252" s="247">
        <v>49651.98</v>
      </c>
      <c r="F252" s="93">
        <f t="shared" si="1"/>
        <v>438.89972712398225</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76817.289999999994</v>
      </c>
      <c r="E255" s="247">
        <v>62507.14</v>
      </c>
      <c r="F255" s="93">
        <f t="shared" si="1"/>
        <v>81.371186096255158</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97659.73</v>
      </c>
      <c r="E259" s="104">
        <f t="shared" si="49"/>
        <v>133925.04999999999</v>
      </c>
      <c r="F259" s="93">
        <f t="shared" si="1"/>
        <v>137.1343643894981</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97659.73</v>
      </c>
      <c r="E260" s="248">
        <v>133925.04999999999</v>
      </c>
      <c r="F260" s="97">
        <f t="shared" si="1"/>
        <v>137.1343643894981</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6" t="s">
        <v>1294</v>
      </c>
      <c r="B261" s="353"/>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26878.880000000001</v>
      </c>
      <c r="E264" s="247">
        <v>13327.67</v>
      </c>
      <c r="F264" s="93">
        <f t="shared" si="50"/>
        <v>49.584171661914482</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66651.69</v>
      </c>
      <c r="E265" s="247">
        <v>60862.84</v>
      </c>
      <c r="F265" s="93">
        <f t="shared" si="50"/>
        <v>91.314773863948531</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1920.01</v>
      </c>
      <c r="E267" s="247">
        <v>1203.24</v>
      </c>
      <c r="F267" s="93">
        <f t="shared" si="50"/>
        <v>62.668423601960413</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5684.89</v>
      </c>
      <c r="E268" s="247">
        <f>407.22+7191.02</f>
        <v>7598.2400000000007</v>
      </c>
      <c r="F268" s="93">
        <f t="shared" si="50"/>
        <v>133.65676380721527</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408.12</v>
      </c>
      <c r="E269" s="247">
        <v>408.12</v>
      </c>
      <c r="F269" s="93">
        <f t="shared" si="50"/>
        <v>100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266.66000000000003</v>
      </c>
      <c r="E271" s="247">
        <v>717.94</v>
      </c>
      <c r="F271" s="93">
        <f t="shared" si="50"/>
        <v>269.23423085577139</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6591.79</v>
      </c>
      <c r="E287" s="247">
        <v>6531.94</v>
      </c>
      <c r="F287" s="93">
        <f t="shared" si="50"/>
        <v>99.092052386377588</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380905.65</v>
      </c>
      <c r="E288" s="247">
        <f>368990.4+61863.51</f>
        <v>430853.91000000003</v>
      </c>
      <c r="F288" s="93">
        <f t="shared" si="50"/>
        <v>113.11302680860733</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11238.46</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393.18</v>
      </c>
      <c r="E295" s="247">
        <f>1071.19+5073.14</f>
        <v>6144.33</v>
      </c>
      <c r="F295" s="93">
        <f t="shared" si="50"/>
        <v>1562.7269952693423</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3069.87</v>
      </c>
      <c r="E298" s="247">
        <v>5488.44</v>
      </c>
      <c r="F298" s="93">
        <f t="shared" si="50"/>
        <v>178.78411789424305</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47059.59</v>
      </c>
      <c r="E299" s="247">
        <f>41285.73+11032+86.02</f>
        <v>52403.75</v>
      </c>
      <c r="F299" s="93">
        <f t="shared" si="50"/>
        <v>111.35615503662486</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5406.73</v>
      </c>
      <c r="E302" s="247">
        <v>7191.02</v>
      </c>
      <c r="F302" s="93">
        <f t="shared" si="50"/>
        <v>133.0012780368171</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orizontalDpi="4294967295" verticalDpi="4294967295"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6" workbookViewId="0">
      <selection activeCell="E125" sqref="E125"/>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9" t="s">
        <v>2535</v>
      </c>
      <c r="B2" s="360"/>
      <c r="C2" s="360"/>
      <c r="D2" s="360"/>
      <c r="E2" s="360"/>
      <c r="F2" s="360"/>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4546640.21</v>
      </c>
      <c r="E114" s="81">
        <f t="shared" si="22"/>
        <v>5004487.32</v>
      </c>
      <c r="F114" s="63">
        <f t="shared" si="1"/>
        <v>110.07000969623677</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4546640.21</v>
      </c>
      <c r="E122" s="81">
        <f t="shared" si="25"/>
        <v>5004487.32</v>
      </c>
      <c r="F122" s="63">
        <f t="shared" si="1"/>
        <v>110.07000969623677</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4546640.21</v>
      </c>
      <c r="E124" s="249">
        <f>5003443.82+1043.5</f>
        <v>5004487.32</v>
      </c>
      <c r="F124" s="63">
        <f t="shared" si="1"/>
        <v>110.07000969623677</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4546640.21</v>
      </c>
      <c r="E141" s="106">
        <f t="shared" si="28"/>
        <v>5004487.32</v>
      </c>
      <c r="F141" s="82">
        <f t="shared" si="1"/>
        <v>110.07000969623677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1"/>
      <c r="E143" s="362"/>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B10" workbookViewId="0">
      <selection activeCell="E28" sqref="E28"/>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3" t="s">
        <v>2788</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5650</v>
      </c>
      <c r="E5" s="107">
        <f t="shared" si="0"/>
        <v>9321.52</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5650</v>
      </c>
      <c r="E22" s="108">
        <f t="shared" si="3"/>
        <v>9321.52</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5650</v>
      </c>
      <c r="E23" s="108">
        <f t="shared" si="4"/>
        <v>9321.52</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5650</v>
      </c>
      <c r="E25" s="250">
        <f>6072.68+2849.8</f>
        <v>8922.48</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v>399.04</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5"/>
      <c r="E51" s="366"/>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B79" workbookViewId="0">
      <selection activeCell="D103" sqref="D103"/>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7" t="s">
        <v>2859</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387497.44</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5141551.0899999989</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166609.01999999999</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4907892.47</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4166653.45</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f>712698.97+1043.5</f>
        <v>713742.47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12802.42</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51.85</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7150.57</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7491.71</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67049.600000000006</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5080424.22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158704.92000000001</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4865908.16</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4131583.97</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714319.62</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12802.15</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51.85</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7150.57</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55811.14</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448624.30999999959</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6531.94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6531.94</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1043.5</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1043.5</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5488.44</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5488.44</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442092.37000000005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61863.51</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368990.4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11238.46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orizontalDpi="4294967295" verticalDpi="4294967295"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318"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71" t="s">
        <v>2859</v>
      </c>
      <c r="B1" s="366"/>
      <c r="C1" s="366"/>
      <c r="D1" s="366"/>
      <c r="E1" s="71" t="s">
        <v>3001</v>
      </c>
      <c r="F1" s="71"/>
      <c r="G1" s="71"/>
      <c r="H1" s="71"/>
      <c r="I1" s="71"/>
      <c r="J1" s="71"/>
      <c r="K1" s="71"/>
      <c r="L1" s="71"/>
      <c r="M1" s="71"/>
      <c r="N1" s="71"/>
      <c r="O1" s="71"/>
      <c r="P1" s="71"/>
    </row>
    <row r="2" spans="1:16" ht="37.5" customHeight="1" x14ac:dyDescent="0.2">
      <c r="A2" s="371" t="s">
        <v>3002</v>
      </c>
      <c r="B2" s="366"/>
      <c r="C2" s="366"/>
      <c r="D2" s="366"/>
    </row>
    <row r="3" spans="1:16" ht="29.25" customHeight="1" x14ac:dyDescent="0.2">
      <c r="A3" s="125" t="s">
        <v>3003</v>
      </c>
      <c r="B3" s="126" t="s">
        <v>3004</v>
      </c>
      <c r="C3" s="127" t="s">
        <v>3005</v>
      </c>
      <c r="D3" s="123"/>
      <c r="E3" s="124">
        <f>E4+E14+E20+E277+E311+E314+E316</f>
        <v>0</v>
      </c>
      <c r="F3" s="124">
        <f>F4+F14+F20+F277+F311+F314+F316</f>
        <v>3</v>
      </c>
      <c r="G3" s="124">
        <f>IF(RefStr!C12&lt;&gt;"",INT(VALUE(MID(RefStr!C12,1,4))),0)</f>
        <v>2023</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2292</v>
      </c>
      <c r="P3" s="71"/>
    </row>
    <row r="4" spans="1:16" ht="19.5" customHeight="1" x14ac:dyDescent="0.2">
      <c r="A4" s="372" t="s">
        <v>3006</v>
      </c>
      <c r="B4" s="373"/>
      <c r="C4" s="374"/>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5" t="s">
        <v>3019</v>
      </c>
      <c r="B14" s="369"/>
      <c r="C14" s="370"/>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8" t="s">
        <v>3025</v>
      </c>
      <c r="B20" s="369"/>
      <c r="C20" s="370"/>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0</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8" t="s">
        <v>32</v>
      </c>
      <c r="B277" s="369"/>
      <c r="C277" s="370"/>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8" t="s">
        <v>37</v>
      </c>
      <c r="B311" s="369"/>
      <c r="C311" s="370"/>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8" t="s">
        <v>36</v>
      </c>
      <c r="B314" s="369"/>
      <c r="C314" s="370"/>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8" t="s">
        <v>3316</v>
      </c>
      <c r="B316" s="369"/>
      <c r="C316" s="370"/>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ivancica</cp:lastModifiedBy>
  <cp:lastPrinted>2024-01-31T09:31:44Z</cp:lastPrinted>
  <dcterms:created xsi:type="dcterms:W3CDTF">2022-04-01T05:14:30Z</dcterms:created>
  <dcterms:modified xsi:type="dcterms:W3CDTF">2024-01-31T09:35:33Z</dcterms:modified>
</cp:coreProperties>
</file>