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cica\OneDrive - Pravni fakultet Osijek\Documents\PLANOVI\PLAN 2024-2026\REBALANS 2024\"/>
    </mc:Choice>
  </mc:AlternateContent>
  <bookViews>
    <workbookView xWindow="0" yWindow="0" windowWidth="28800" windowHeight="11400"/>
  </bookViews>
  <sheets>
    <sheet name="posebni-dio-Pravni-fakultet-Osi" sheetId="10" r:id="rId1"/>
  </sheets>
  <definedNames>
    <definedName name="_xlnm.Print_Area" localSheetId="0">'posebni-dio-Pravni-fakultet-Osi'!$A$1:$E$91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0" l="1"/>
  <c r="D11" i="10" s="1"/>
  <c r="E33" i="10" l="1"/>
  <c r="C33" i="10"/>
  <c r="E67" i="10"/>
  <c r="D67" i="10"/>
  <c r="C67" i="10"/>
  <c r="C63" i="10"/>
  <c r="D63" i="10"/>
  <c r="E63" i="10"/>
  <c r="C81" i="10"/>
  <c r="D81" i="10"/>
  <c r="E81" i="10"/>
  <c r="D62" i="10" l="1"/>
  <c r="C62" i="10"/>
  <c r="E62" i="10"/>
  <c r="E86" i="10"/>
  <c r="E80" i="10" s="1"/>
  <c r="D86" i="10"/>
  <c r="D80" i="10" s="1"/>
  <c r="C86" i="10"/>
  <c r="C57" i="10"/>
  <c r="D57" i="10"/>
  <c r="E57" i="10"/>
  <c r="C6" i="10" l="1"/>
  <c r="D6" i="10"/>
  <c r="E6" i="10"/>
  <c r="C12" i="10" l="1"/>
  <c r="E12" i="10"/>
  <c r="C54" i="10"/>
  <c r="D54" i="10"/>
  <c r="E54" i="10"/>
  <c r="C71" i="10"/>
  <c r="D71" i="10"/>
  <c r="E71" i="10"/>
  <c r="C11" i="10" l="1"/>
  <c r="E11" i="10"/>
  <c r="E89" i="10"/>
  <c r="D89" i="10"/>
  <c r="C89" i="10"/>
  <c r="C50" i="10"/>
  <c r="D50" i="10"/>
  <c r="E50" i="10"/>
  <c r="C44" i="10"/>
  <c r="D44" i="10"/>
  <c r="E44" i="10"/>
  <c r="C37" i="10"/>
  <c r="D37" i="10"/>
  <c r="E37" i="10"/>
  <c r="C29" i="10"/>
  <c r="D29" i="10"/>
  <c r="E29" i="10"/>
  <c r="C80" i="10"/>
  <c r="C18" i="10"/>
  <c r="D18" i="10"/>
  <c r="E18" i="10"/>
  <c r="D8" i="10" l="1"/>
  <c r="E8" i="10"/>
  <c r="C8" i="10"/>
  <c r="D23" i="10" l="1"/>
  <c r="E23" i="10"/>
  <c r="C23" i="10"/>
  <c r="C77" i="10" l="1"/>
  <c r="C70" i="10" s="1"/>
  <c r="C61" i="10" s="1"/>
  <c r="D77" i="10"/>
  <c r="D70" i="10" s="1"/>
  <c r="D61" i="10" s="1"/>
  <c r="E77" i="10"/>
  <c r="E70" i="10" s="1"/>
  <c r="E61" i="10" s="1"/>
  <c r="C49" i="10"/>
  <c r="D49" i="10"/>
  <c r="E49" i="10"/>
  <c r="E7" i="10" l="1"/>
  <c r="E28" i="10"/>
  <c r="E36" i="10"/>
  <c r="D7" i="10"/>
  <c r="D28" i="10"/>
  <c r="D36" i="10"/>
  <c r="C28" i="10"/>
  <c r="C36" i="10"/>
  <c r="E17" i="10"/>
  <c r="D17" i="10"/>
  <c r="C17" i="10"/>
  <c r="C5" i="10" l="1"/>
  <c r="D5" i="10"/>
  <c r="E5" i="10"/>
  <c r="C7" i="10"/>
  <c r="C4" i="10"/>
  <c r="C27" i="10"/>
  <c r="D4" i="10"/>
  <c r="D27" i="10"/>
  <c r="E4" i="10"/>
  <c r="E27" i="10"/>
  <c r="D10" i="10" l="1"/>
  <c r="D3" i="10"/>
  <c r="C10" i="10"/>
  <c r="C3" i="10"/>
  <c r="E10" i="10"/>
  <c r="E3" i="10"/>
  <c r="E16" i="10"/>
  <c r="D16" i="10"/>
  <c r="E94" i="10" l="1"/>
  <c r="D94" i="10"/>
  <c r="C16" i="10"/>
  <c r="C94" i="10" s="1"/>
</calcChain>
</file>

<file path=xl/sharedStrings.xml><?xml version="1.0" encoding="utf-8"?>
<sst xmlns="http://schemas.openxmlformats.org/spreadsheetml/2006/main" count="103" uniqueCount="39">
  <si>
    <t>Opći prihodi i primici</t>
  </si>
  <si>
    <t>A621003</t>
  </si>
  <si>
    <t>A622122</t>
  </si>
  <si>
    <t>A679071</t>
  </si>
  <si>
    <t>EU PROJEKTI SVEUČILIŠTA U OSIJEKU (IZ EVIDENCIJSKIH PRIHODA)</t>
  </si>
  <si>
    <t>Ostali prihodi za posebne namjene</t>
  </si>
  <si>
    <t>Pomoći EU</t>
  </si>
  <si>
    <t>Ostale pomoći</t>
  </si>
  <si>
    <t>Donacije</t>
  </si>
  <si>
    <t>Vlastiti prihodi</t>
  </si>
  <si>
    <t>A679090</t>
  </si>
  <si>
    <t>34</t>
  </si>
  <si>
    <t>37</t>
  </si>
  <si>
    <t>38</t>
  </si>
  <si>
    <t>45</t>
  </si>
  <si>
    <t>36</t>
  </si>
  <si>
    <t>Materijalni rashodi</t>
  </si>
  <si>
    <t>Rashodi za zaposlene</t>
  </si>
  <si>
    <t>Financijski rashodi</t>
  </si>
  <si>
    <t>Naknade građanima i kućanstvima na temelju osiguranja i druge naknade</t>
  </si>
  <si>
    <t>Rashodi za dodatna ulaganja na nefinancijskoj imovini</t>
  </si>
  <si>
    <t>Pomoći dane u inozemstvo i unutar općeg proračuna</t>
  </si>
  <si>
    <t>Rashodi za nabavu neproizvedene dugotrajne imovine</t>
  </si>
  <si>
    <t>VISOKO OBRAZOVANJE</t>
  </si>
  <si>
    <t>61</t>
  </si>
  <si>
    <t xml:space="preserve">BROJČANA OZNAKA PRORAČUNSKOG KORISNIKA </t>
  </si>
  <si>
    <t>AKTIVNOST 1 REDOVNA DJELATNOST SVEUČILIŠTA U OSIJEKU</t>
  </si>
  <si>
    <t>Rashodi poslovanja</t>
  </si>
  <si>
    <t xml:space="preserve">Ostali rashodi za zaposlene </t>
  </si>
  <si>
    <t>AKTIVNOST 2 PROGRAMSKO FINANCIRANJE JAVNIH VISOKIH UČILIŠTA</t>
  </si>
  <si>
    <t>Rashodi za nabavu nefinancijske imovine</t>
  </si>
  <si>
    <t>AKTIVNOST 3 REDOVNA DJELATNOST SVEUČILIŠTA U OSIJEKU (IZ EVIDENCIJSKIH PRIHODA)</t>
  </si>
  <si>
    <t>4</t>
  </si>
  <si>
    <t>Rashodi za nabavu proizvedene dug. imovine</t>
  </si>
  <si>
    <t>Prihodi za posebne namjene</t>
  </si>
  <si>
    <t>SVEUČILIŠTE JOSIPA JURJA STROSSMAYERA U OSIJEKU, PRAVNI FAKULTET OSIJEK</t>
  </si>
  <si>
    <t>PLAN 2024.(NN 149/23)</t>
  </si>
  <si>
    <t>Povećanje iznos u plusu /
smanjenje iznos u minusu</t>
  </si>
  <si>
    <t>NOVI PLAN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</si>
</sst>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8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theme="4" tint="-0.49998474074526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3" fillId="0" borderId="0"/>
    <xf numFmtId="0" fontId="8" fillId="0" borderId="0"/>
    <xf numFmtId="0" fontId="13" fillId="33" borderId="0" applyNumberFormat="0" applyBorder="0" applyAlignment="0" applyProtection="0"/>
  </cellStyleXfs>
  <cellXfs count="82">
    <xf numFmtId="0" fontId="0" fillId="0" borderId="0" xfId="0"/>
    <xf numFmtId="0" fontId="14" fillId="0" borderId="3" xfId="0" quotePrefix="1" applyFont="1" applyFill="1" applyBorder="1" applyAlignment="1">
      <alignment horizontal="center" vertical="center" wrapText="1"/>
    </xf>
    <xf numFmtId="0" fontId="15" fillId="0" borderId="0" xfId="0" applyFont="1" applyFill="1"/>
    <xf numFmtId="0" fontId="16" fillId="0" borderId="4" xfId="49" quotePrefix="1" applyFont="1" applyFill="1" applyAlignment="1">
      <alignment horizontal="left" vertical="center" indent="7"/>
    </xf>
    <xf numFmtId="0" fontId="16" fillId="0" borderId="4" xfId="49" quotePrefix="1" applyFont="1" applyFill="1">
      <alignment horizontal="left" vertical="center" indent="1"/>
    </xf>
    <xf numFmtId="3" fontId="16" fillId="27" borderId="4" xfId="50" applyNumberFormat="1" applyFont="1" applyFill="1">
      <alignment horizontal="right" vertical="center"/>
    </xf>
    <xf numFmtId="3" fontId="16" fillId="0" borderId="4" xfId="50" applyNumberFormat="1" applyFont="1" applyFill="1">
      <alignment horizontal="right" vertical="center"/>
    </xf>
    <xf numFmtId="0" fontId="16" fillId="0" borderId="5" xfId="6" quotePrefix="1" applyFont="1" applyFill="1" applyBorder="1" applyAlignment="1">
      <alignment horizontal="left" vertical="center" indent="4"/>
    </xf>
    <xf numFmtId="0" fontId="16" fillId="0" borderId="5" xfId="6" quotePrefix="1" applyFont="1" applyFill="1" applyBorder="1" applyAlignment="1">
      <alignment horizontal="left" vertical="center" indent="1"/>
    </xf>
    <xf numFmtId="3" fontId="16" fillId="0" borderId="6" xfId="50" applyNumberFormat="1" applyFont="1" applyFill="1" applyBorder="1">
      <alignment horizontal="right" vertical="center"/>
    </xf>
    <xf numFmtId="3" fontId="15" fillId="0" borderId="0" xfId="0" applyNumberFormat="1" applyFont="1" applyFill="1"/>
    <xf numFmtId="3" fontId="17" fillId="29" borderId="7" xfId="0" applyNumberFormat="1" applyFont="1" applyFill="1" applyBorder="1" applyAlignment="1">
      <alignment horizontal="left" vertical="center"/>
    </xf>
    <xf numFmtId="3" fontId="17" fillId="29" borderId="7" xfId="0" applyNumberFormat="1" applyFont="1" applyFill="1" applyBorder="1" applyAlignment="1">
      <alignment horizontal="left" vertical="center" wrapText="1"/>
    </xf>
    <xf numFmtId="3" fontId="17" fillId="29" borderId="7" xfId="0" applyNumberFormat="1" applyFont="1" applyFill="1" applyBorder="1" applyAlignment="1">
      <alignment horizontal="right" vertical="center" wrapText="1"/>
    </xf>
    <xf numFmtId="3" fontId="18" fillId="28" borderId="7" xfId="0" applyNumberFormat="1" applyFont="1" applyFill="1" applyBorder="1" applyAlignment="1">
      <alignment horizontal="left" vertical="center"/>
    </xf>
    <xf numFmtId="3" fontId="18" fillId="27" borderId="7" xfId="0" applyNumberFormat="1" applyFont="1" applyFill="1" applyBorder="1" applyAlignment="1">
      <alignment vertical="center"/>
    </xf>
    <xf numFmtId="0" fontId="18" fillId="28" borderId="7" xfId="0" applyFont="1" applyFill="1" applyBorder="1" applyAlignment="1">
      <alignment horizontal="right" vertical="center"/>
    </xf>
    <xf numFmtId="0" fontId="18" fillId="28" borderId="7" xfId="0" applyFont="1" applyFill="1" applyBorder="1" applyAlignment="1">
      <alignment horizontal="left" vertical="center" wrapText="1"/>
    </xf>
    <xf numFmtId="3" fontId="18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3" fontId="17" fillId="0" borderId="7" xfId="0" applyNumberFormat="1" applyFont="1" applyBorder="1"/>
    <xf numFmtId="3" fontId="17" fillId="0" borderId="7" xfId="0" applyNumberFormat="1" applyFont="1" applyBorder="1" applyAlignment="1">
      <alignment horizontal="right" vertical="center"/>
    </xf>
    <xf numFmtId="3" fontId="18" fillId="30" borderId="7" xfId="0" applyNumberFormat="1" applyFont="1" applyFill="1" applyBorder="1" applyAlignment="1">
      <alignment horizontal="right" vertical="center"/>
    </xf>
    <xf numFmtId="3" fontId="18" fillId="28" borderId="7" xfId="0" applyNumberFormat="1" applyFont="1" applyFill="1" applyBorder="1" applyAlignment="1">
      <alignment horizontal="right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vertical="center"/>
    </xf>
    <xf numFmtId="49" fontId="17" fillId="0" borderId="9" xfId="0" applyNumberFormat="1" applyFont="1" applyFill="1" applyBorder="1" applyAlignment="1">
      <alignment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3" fontId="17" fillId="28" borderId="3" xfId="0" applyNumberFormat="1" applyFont="1" applyFill="1" applyBorder="1" applyAlignment="1">
      <alignment horizontal="right" vertical="center"/>
    </xf>
    <xf numFmtId="3" fontId="17" fillId="30" borderId="7" xfId="0" applyNumberFormat="1" applyFont="1" applyFill="1" applyBorder="1" applyAlignment="1">
      <alignment horizontal="right" vertical="center"/>
    </xf>
    <xf numFmtId="0" fontId="17" fillId="28" borderId="7" xfId="0" applyFont="1" applyFill="1" applyBorder="1" applyAlignment="1">
      <alignment horizontal="center" vertical="center"/>
    </xf>
    <xf numFmtId="0" fontId="17" fillId="28" borderId="7" xfId="0" applyFont="1" applyFill="1" applyBorder="1" applyAlignment="1">
      <alignment horizontal="left" vertical="center" wrapText="1"/>
    </xf>
    <xf numFmtId="3" fontId="17" fillId="28" borderId="7" xfId="0" applyNumberFormat="1" applyFont="1" applyFill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31" borderId="9" xfId="0" applyNumberFormat="1" applyFont="1" applyFill="1" applyBorder="1" applyAlignment="1">
      <alignment vertical="center"/>
    </xf>
    <xf numFmtId="3" fontId="18" fillId="28" borderId="3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/>
    </xf>
    <xf numFmtId="3" fontId="18" fillId="0" borderId="8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 vertical="center"/>
    </xf>
    <xf numFmtId="0" fontId="18" fillId="0" borderId="4" xfId="49" quotePrefix="1" applyFont="1" applyFill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49" fontId="18" fillId="0" borderId="9" xfId="0" applyNumberFormat="1" applyFont="1" applyFill="1" applyBorder="1" applyAlignment="1">
      <alignment vertical="center"/>
    </xf>
    <xf numFmtId="0" fontId="18" fillId="0" borderId="4" xfId="49" quotePrefix="1" applyFont="1" applyFill="1" applyAlignment="1">
      <alignment horizontal="center" vertical="center"/>
    </xf>
    <xf numFmtId="3" fontId="17" fillId="0" borderId="3" xfId="0" applyNumberFormat="1" applyFont="1" applyBorder="1" applyAlignment="1">
      <alignment vertic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3" xfId="0" applyNumberFormat="1" applyFont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3" fontId="17" fillId="29" borderId="8" xfId="0" applyNumberFormat="1" applyFont="1" applyFill="1" applyBorder="1" applyAlignment="1">
      <alignment horizontal="left" vertical="center" wrapText="1"/>
    </xf>
    <xf numFmtId="3" fontId="18" fillId="30" borderId="3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right" vertical="center"/>
    </xf>
    <xf numFmtId="0" fontId="18" fillId="0" borderId="0" xfId="0" applyFont="1" applyFill="1"/>
    <xf numFmtId="3" fontId="19" fillId="0" borderId="3" xfId="0" applyNumberFormat="1" applyFont="1" applyBorder="1"/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/>
    </xf>
    <xf numFmtId="3" fontId="18" fillId="0" borderId="4" xfId="50" applyNumberFormat="1" applyFont="1" applyFill="1">
      <alignment horizontal="right" vertical="center"/>
    </xf>
    <xf numFmtId="4" fontId="19" fillId="0" borderId="3" xfId="0" applyNumberFormat="1" applyFont="1" applyBorder="1"/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28" borderId="7" xfId="0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/>
    </xf>
    <xf numFmtId="0" fontId="18" fillId="0" borderId="3" xfId="0" applyFont="1" applyFill="1" applyBorder="1"/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" fontId="18" fillId="0" borderId="3" xfId="0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4" fontId="18" fillId="0" borderId="3" xfId="0" applyNumberFormat="1" applyFont="1" applyBorder="1" applyAlignment="1">
      <alignment vertical="center"/>
    </xf>
    <xf numFmtId="3" fontId="15" fillId="32" borderId="0" xfId="0" applyNumberFormat="1" applyFont="1" applyFill="1"/>
    <xf numFmtId="3" fontId="20" fillId="34" borderId="10" xfId="53" applyNumberFormat="1" applyFont="1" applyFill="1" applyBorder="1" applyAlignment="1">
      <alignment horizontal="center" wrapText="1"/>
    </xf>
    <xf numFmtId="3" fontId="21" fillId="34" borderId="10" xfId="53" applyNumberFormat="1" applyFont="1" applyFill="1" applyBorder="1" applyAlignment="1">
      <alignment horizontal="center" wrapText="1"/>
    </xf>
  </cellXfs>
  <cellStyles count="54">
    <cellStyle name="40% - Accent1" xfId="53" builtinId="31"/>
    <cellStyle name="Normal" xfId="0" builtinId="0"/>
    <cellStyle name="Normal 2" xfId="3"/>
    <cellStyle name="Normalno 2" xfId="51"/>
    <cellStyle name="Obično_List4" xfId="52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tabSelected="1" workbookViewId="0">
      <selection activeCell="I18" sqref="I18"/>
    </sheetView>
  </sheetViews>
  <sheetFormatPr defaultRowHeight="11.25" x14ac:dyDescent="0.2"/>
  <cols>
    <col min="1" max="1" width="17.28515625" style="2" customWidth="1"/>
    <col min="2" max="2" width="43.140625" style="2" customWidth="1"/>
    <col min="3" max="5" width="10.85546875" style="2" customWidth="1"/>
    <col min="6" max="16384" width="9.140625" style="2"/>
  </cols>
  <sheetData>
    <row r="1" spans="1:5" ht="12" thickBot="1" x14ac:dyDescent="0.25"/>
    <row r="2" spans="1:5" ht="91.5" thickTop="1" thickBot="1" x14ac:dyDescent="0.3">
      <c r="A2" s="1" t="s">
        <v>25</v>
      </c>
      <c r="B2" s="1" t="s">
        <v>35</v>
      </c>
      <c r="C2" s="80" t="s">
        <v>36</v>
      </c>
      <c r="D2" s="81" t="s">
        <v>37</v>
      </c>
      <c r="E2" s="80" t="s">
        <v>38</v>
      </c>
    </row>
    <row r="3" spans="1:5" ht="12" thickTop="1" x14ac:dyDescent="0.2">
      <c r="A3" s="3">
        <v>11</v>
      </c>
      <c r="B3" s="4" t="s">
        <v>0</v>
      </c>
      <c r="C3" s="6">
        <f>+C11+C17</f>
        <v>3437658</v>
      </c>
      <c r="D3" s="6">
        <f>+D11+D17</f>
        <v>486809</v>
      </c>
      <c r="E3" s="6">
        <f>+E11+E17</f>
        <v>3924467</v>
      </c>
    </row>
    <row r="4" spans="1:5" x14ac:dyDescent="0.2">
      <c r="A4" s="3">
        <v>31</v>
      </c>
      <c r="B4" s="4" t="s">
        <v>9</v>
      </c>
      <c r="C4" s="6">
        <f t="shared" ref="C4:E4" si="0">+C28</f>
        <v>30500</v>
      </c>
      <c r="D4" s="6">
        <f t="shared" si="0"/>
        <v>0</v>
      </c>
      <c r="E4" s="6">
        <f t="shared" si="0"/>
        <v>30500</v>
      </c>
    </row>
    <row r="5" spans="1:5" x14ac:dyDescent="0.2">
      <c r="A5" s="3">
        <v>43</v>
      </c>
      <c r="B5" s="4" t="s">
        <v>5</v>
      </c>
      <c r="C5" s="6">
        <f>+C36+C80</f>
        <v>1431150</v>
      </c>
      <c r="D5" s="6">
        <f>+D36+D80</f>
        <v>-39835</v>
      </c>
      <c r="E5" s="6">
        <f>+E36+E80</f>
        <v>1391315</v>
      </c>
    </row>
    <row r="6" spans="1:5" x14ac:dyDescent="0.2">
      <c r="A6" s="3">
        <v>51</v>
      </c>
      <c r="B6" s="4" t="s">
        <v>6</v>
      </c>
      <c r="C6" s="5">
        <f t="shared" ref="C6:E6" si="1">+C62</f>
        <v>11100</v>
      </c>
      <c r="D6" s="5">
        <f t="shared" si="1"/>
        <v>-3390</v>
      </c>
      <c r="E6" s="5">
        <f t="shared" si="1"/>
        <v>7710</v>
      </c>
    </row>
    <row r="7" spans="1:5" x14ac:dyDescent="0.2">
      <c r="A7" s="3">
        <v>52</v>
      </c>
      <c r="B7" s="4" t="s">
        <v>7</v>
      </c>
      <c r="C7" s="6">
        <f>+C49+C70</f>
        <v>116266</v>
      </c>
      <c r="D7" s="6">
        <f>+D49+D70</f>
        <v>57634</v>
      </c>
      <c r="E7" s="6">
        <f t="shared" ref="E7" si="2">+E49+E70</f>
        <v>173900</v>
      </c>
    </row>
    <row r="8" spans="1:5" x14ac:dyDescent="0.2">
      <c r="A8" s="3">
        <v>61</v>
      </c>
      <c r="B8" s="4" t="s">
        <v>8</v>
      </c>
      <c r="C8" s="5">
        <f>+C57+C89</f>
        <v>0</v>
      </c>
      <c r="D8" s="5">
        <f>+D57+D89</f>
        <v>0</v>
      </c>
      <c r="E8" s="5">
        <f>+E57+E89</f>
        <v>0</v>
      </c>
    </row>
    <row r="9" spans="1:5" x14ac:dyDescent="0.2">
      <c r="A9" s="7">
        <v>2292</v>
      </c>
      <c r="B9" s="8" t="s">
        <v>23</v>
      </c>
      <c r="C9" s="9"/>
      <c r="D9" s="9"/>
      <c r="E9" s="9"/>
    </row>
    <row r="10" spans="1:5" s="61" customFormat="1" ht="21" x14ac:dyDescent="0.2">
      <c r="A10" s="11" t="s">
        <v>1</v>
      </c>
      <c r="B10" s="12" t="s">
        <v>26</v>
      </c>
      <c r="C10" s="13">
        <f>C11</f>
        <v>3214973</v>
      </c>
      <c r="D10" s="13">
        <f t="shared" ref="D10:E10" si="3">D11</f>
        <v>486136</v>
      </c>
      <c r="E10" s="13">
        <f t="shared" si="3"/>
        <v>3701109</v>
      </c>
    </row>
    <row r="11" spans="1:5" s="61" customFormat="1" x14ac:dyDescent="0.2">
      <c r="A11" s="14">
        <v>11</v>
      </c>
      <c r="B11" s="14" t="s">
        <v>0</v>
      </c>
      <c r="C11" s="15">
        <f t="shared" ref="C11:E11" si="4">+C12</f>
        <v>3214973</v>
      </c>
      <c r="D11" s="15">
        <f t="shared" si="4"/>
        <v>486136</v>
      </c>
      <c r="E11" s="15">
        <f t="shared" si="4"/>
        <v>3701109</v>
      </c>
    </row>
    <row r="12" spans="1:5" s="61" customFormat="1" x14ac:dyDescent="0.2">
      <c r="A12" s="16">
        <v>3</v>
      </c>
      <c r="B12" s="17" t="s">
        <v>27</v>
      </c>
      <c r="C12" s="18">
        <f t="shared" ref="C12:E12" si="5">SUM(C13:C14)</f>
        <v>3214973</v>
      </c>
      <c r="D12" s="18">
        <f t="shared" si="5"/>
        <v>486136</v>
      </c>
      <c r="E12" s="18">
        <f t="shared" si="5"/>
        <v>3701109</v>
      </c>
    </row>
    <row r="13" spans="1:5" s="61" customFormat="1" x14ac:dyDescent="0.2">
      <c r="A13" s="19">
        <v>31</v>
      </c>
      <c r="B13" s="20" t="s">
        <v>17</v>
      </c>
      <c r="C13" s="21">
        <v>3182085</v>
      </c>
      <c r="D13" s="62">
        <v>467915</v>
      </c>
      <c r="E13" s="62">
        <v>3650000</v>
      </c>
    </row>
    <row r="14" spans="1:5" s="61" customFormat="1" x14ac:dyDescent="0.2">
      <c r="A14" s="19">
        <v>32</v>
      </c>
      <c r="B14" s="20" t="s">
        <v>16</v>
      </c>
      <c r="C14" s="22">
        <v>32888</v>
      </c>
      <c r="D14" s="62">
        <v>18221</v>
      </c>
      <c r="E14" s="62">
        <v>51109</v>
      </c>
    </row>
    <row r="15" spans="1:5" s="61" customFormat="1" x14ac:dyDescent="0.2">
      <c r="A15" s="63"/>
      <c r="B15" s="64"/>
      <c r="C15" s="65"/>
      <c r="D15" s="66"/>
      <c r="E15" s="66"/>
    </row>
    <row r="16" spans="1:5" s="61" customFormat="1" ht="21" x14ac:dyDescent="0.2">
      <c r="A16" s="11" t="s">
        <v>2</v>
      </c>
      <c r="B16" s="12" t="s">
        <v>29</v>
      </c>
      <c r="C16" s="23">
        <f>C17</f>
        <v>222685</v>
      </c>
      <c r="D16" s="23">
        <f t="shared" ref="D16:E16" si="6">D17</f>
        <v>673</v>
      </c>
      <c r="E16" s="23">
        <f t="shared" si="6"/>
        <v>223358</v>
      </c>
    </row>
    <row r="17" spans="1:5" s="61" customFormat="1" x14ac:dyDescent="0.2">
      <c r="A17" s="14">
        <v>11</v>
      </c>
      <c r="B17" s="14" t="s">
        <v>0</v>
      </c>
      <c r="C17" s="18">
        <f t="shared" ref="C17:E17" si="7">SUM(C18,C23)</f>
        <v>222685</v>
      </c>
      <c r="D17" s="18">
        <f t="shared" si="7"/>
        <v>673</v>
      </c>
      <c r="E17" s="18">
        <f t="shared" si="7"/>
        <v>223358</v>
      </c>
    </row>
    <row r="18" spans="1:5" s="61" customFormat="1" x14ac:dyDescent="0.2">
      <c r="A18" s="24">
        <v>3</v>
      </c>
      <c r="B18" s="17" t="s">
        <v>27</v>
      </c>
      <c r="C18" s="18">
        <f t="shared" ref="C18:E18" si="8">SUM(C19:C22)</f>
        <v>198785</v>
      </c>
      <c r="D18" s="18">
        <f t="shared" si="8"/>
        <v>2673</v>
      </c>
      <c r="E18" s="18">
        <f t="shared" si="8"/>
        <v>201458</v>
      </c>
    </row>
    <row r="19" spans="1:5" s="61" customFormat="1" x14ac:dyDescent="0.2">
      <c r="A19" s="19">
        <v>31</v>
      </c>
      <c r="B19" s="20" t="s">
        <v>17</v>
      </c>
      <c r="C19" s="22"/>
      <c r="D19" s="67"/>
      <c r="E19" s="67">
        <v>0</v>
      </c>
    </row>
    <row r="20" spans="1:5" s="61" customFormat="1" x14ac:dyDescent="0.2">
      <c r="A20" s="19">
        <v>32</v>
      </c>
      <c r="B20" s="20" t="s">
        <v>16</v>
      </c>
      <c r="C20" s="22">
        <v>198585</v>
      </c>
      <c r="D20" s="67">
        <v>2673</v>
      </c>
      <c r="E20" s="67">
        <v>201258</v>
      </c>
    </row>
    <row r="21" spans="1:5" s="61" customFormat="1" x14ac:dyDescent="0.2">
      <c r="A21" s="25" t="s">
        <v>11</v>
      </c>
      <c r="B21" s="26" t="s">
        <v>18</v>
      </c>
      <c r="C21" s="22">
        <v>200</v>
      </c>
      <c r="D21" s="67"/>
      <c r="E21" s="67">
        <v>200</v>
      </c>
    </row>
    <row r="22" spans="1:5" s="61" customFormat="1" x14ac:dyDescent="0.2">
      <c r="A22" s="25" t="s">
        <v>12</v>
      </c>
      <c r="B22" s="27" t="s">
        <v>19</v>
      </c>
      <c r="C22" s="22"/>
      <c r="D22" s="67"/>
      <c r="E22" s="67">
        <v>0</v>
      </c>
    </row>
    <row r="23" spans="1:5" s="61" customFormat="1" x14ac:dyDescent="0.2">
      <c r="A23" s="28">
        <v>4</v>
      </c>
      <c r="B23" s="29" t="s">
        <v>30</v>
      </c>
      <c r="C23" s="18">
        <f>C24+C25</f>
        <v>23900</v>
      </c>
      <c r="D23" s="18">
        <f t="shared" ref="D23:E23" si="9">D24+D25</f>
        <v>-2000</v>
      </c>
      <c r="E23" s="18">
        <f t="shared" si="9"/>
        <v>21900</v>
      </c>
    </row>
    <row r="24" spans="1:5" s="61" customFormat="1" ht="21" x14ac:dyDescent="0.2">
      <c r="A24" s="30">
        <v>41</v>
      </c>
      <c r="B24" s="31" t="s">
        <v>22</v>
      </c>
      <c r="C24" s="22"/>
      <c r="D24" s="67"/>
      <c r="E24" s="67">
        <v>0</v>
      </c>
    </row>
    <row r="25" spans="1:5" s="61" customFormat="1" x14ac:dyDescent="0.2">
      <c r="A25" s="25">
        <v>42</v>
      </c>
      <c r="B25" s="27" t="s">
        <v>33</v>
      </c>
      <c r="C25" s="32">
        <v>23900</v>
      </c>
      <c r="D25" s="67">
        <v>-2000</v>
      </c>
      <c r="E25" s="67">
        <v>21900</v>
      </c>
    </row>
    <row r="26" spans="1:5" s="61" customFormat="1" x14ac:dyDescent="0.2">
      <c r="A26" s="68"/>
      <c r="B26" s="69"/>
      <c r="C26" s="65"/>
      <c r="D26" s="66"/>
      <c r="E26" s="66"/>
    </row>
    <row r="27" spans="1:5" s="61" customFormat="1" ht="21" x14ac:dyDescent="0.2">
      <c r="A27" s="11" t="s">
        <v>10</v>
      </c>
      <c r="B27" s="12" t="s">
        <v>31</v>
      </c>
      <c r="C27" s="33">
        <f>SUM(C28,C36,C49,C57)</f>
        <v>1476840</v>
      </c>
      <c r="D27" s="33">
        <f>SUM(D28,D36,D49,D57)</f>
        <v>-705</v>
      </c>
      <c r="E27" s="33">
        <f>SUM(E28,E36,E49,E57)</f>
        <v>1476135</v>
      </c>
    </row>
    <row r="28" spans="1:5" s="61" customFormat="1" x14ac:dyDescent="0.2">
      <c r="A28" s="14">
        <v>31</v>
      </c>
      <c r="B28" s="14" t="s">
        <v>9</v>
      </c>
      <c r="C28" s="15">
        <f>SUM(C29,C33)</f>
        <v>30500</v>
      </c>
      <c r="D28" s="15">
        <f>SUM(D29,D33)</f>
        <v>0</v>
      </c>
      <c r="E28" s="15">
        <f>SUM(E29,E33)</f>
        <v>30500</v>
      </c>
    </row>
    <row r="29" spans="1:5" s="61" customFormat="1" x14ac:dyDescent="0.2">
      <c r="A29" s="16">
        <v>3</v>
      </c>
      <c r="B29" s="17" t="s">
        <v>27</v>
      </c>
      <c r="C29" s="24">
        <f>SUM(C30:C32)</f>
        <v>28390</v>
      </c>
      <c r="D29" s="24">
        <f>SUM(D30:D32)</f>
        <v>0</v>
      </c>
      <c r="E29" s="24">
        <f>SUM(E30:E32)</f>
        <v>28390</v>
      </c>
    </row>
    <row r="30" spans="1:5" s="61" customFormat="1" x14ac:dyDescent="0.2">
      <c r="A30" s="34">
        <v>31</v>
      </c>
      <c r="B30" s="35" t="s">
        <v>17</v>
      </c>
      <c r="C30" s="36">
        <v>13900</v>
      </c>
      <c r="D30" s="36"/>
      <c r="E30" s="36">
        <v>13900</v>
      </c>
    </row>
    <row r="31" spans="1:5" s="61" customFormat="1" x14ac:dyDescent="0.2">
      <c r="A31" s="34">
        <v>32</v>
      </c>
      <c r="B31" s="35" t="s">
        <v>16</v>
      </c>
      <c r="C31" s="36">
        <v>13890</v>
      </c>
      <c r="D31" s="36"/>
      <c r="E31" s="36">
        <v>13890</v>
      </c>
    </row>
    <row r="32" spans="1:5" s="61" customFormat="1" x14ac:dyDescent="0.2">
      <c r="A32" s="25" t="s">
        <v>11</v>
      </c>
      <c r="B32" s="27" t="s">
        <v>18</v>
      </c>
      <c r="C32" s="32">
        <v>600</v>
      </c>
      <c r="D32" s="32"/>
      <c r="E32" s="32">
        <v>600</v>
      </c>
    </row>
    <row r="33" spans="1:5" s="61" customFormat="1" x14ac:dyDescent="0.2">
      <c r="A33" s="37" t="s">
        <v>32</v>
      </c>
      <c r="B33" s="38" t="s">
        <v>30</v>
      </c>
      <c r="C33" s="50">
        <f t="shared" ref="C33:E33" si="10">+C34</f>
        <v>2110</v>
      </c>
      <c r="D33" s="50"/>
      <c r="E33" s="50">
        <f t="shared" si="10"/>
        <v>2110</v>
      </c>
    </row>
    <row r="34" spans="1:5" s="61" customFormat="1" x14ac:dyDescent="0.2">
      <c r="A34" s="25">
        <v>42</v>
      </c>
      <c r="B34" s="27" t="s">
        <v>33</v>
      </c>
      <c r="C34" s="32">
        <v>2110</v>
      </c>
      <c r="D34" s="32"/>
      <c r="E34" s="32">
        <v>2110</v>
      </c>
    </row>
    <row r="35" spans="1:5" s="61" customFormat="1" x14ac:dyDescent="0.2">
      <c r="A35" s="70"/>
      <c r="B35" s="71"/>
      <c r="C35" s="72"/>
      <c r="D35" s="73"/>
      <c r="E35" s="73"/>
    </row>
    <row r="36" spans="1:5" s="61" customFormat="1" x14ac:dyDescent="0.2">
      <c r="A36" s="40">
        <v>43</v>
      </c>
      <c r="B36" s="41" t="s">
        <v>34</v>
      </c>
      <c r="C36" s="39">
        <f t="shared" ref="C36:E36" si="11">SUM(C37,C44)</f>
        <v>1395350</v>
      </c>
      <c r="D36" s="39">
        <f t="shared" si="11"/>
        <v>-29075</v>
      </c>
      <c r="E36" s="39">
        <f t="shared" si="11"/>
        <v>1366275</v>
      </c>
    </row>
    <row r="37" spans="1:5" s="61" customFormat="1" x14ac:dyDescent="0.2">
      <c r="A37" s="28">
        <v>3</v>
      </c>
      <c r="B37" s="42" t="s">
        <v>27</v>
      </c>
      <c r="C37" s="43">
        <f t="shared" ref="C37:E37" si="12">SUM(C38:C43)</f>
        <v>1358850</v>
      </c>
      <c r="D37" s="43">
        <f t="shared" si="12"/>
        <v>-33075</v>
      </c>
      <c r="E37" s="43">
        <f t="shared" si="12"/>
        <v>1325775</v>
      </c>
    </row>
    <row r="38" spans="1:5" s="61" customFormat="1" x14ac:dyDescent="0.2">
      <c r="A38" s="25">
        <v>31</v>
      </c>
      <c r="B38" s="27" t="s">
        <v>17</v>
      </c>
      <c r="C38" s="32">
        <v>873155</v>
      </c>
      <c r="D38" s="32">
        <v>51018</v>
      </c>
      <c r="E38" s="32">
        <v>924173</v>
      </c>
    </row>
    <row r="39" spans="1:5" s="61" customFormat="1" x14ac:dyDescent="0.2">
      <c r="A39" s="25">
        <v>32</v>
      </c>
      <c r="B39" s="27" t="s">
        <v>16</v>
      </c>
      <c r="C39" s="32">
        <v>469595</v>
      </c>
      <c r="D39" s="32">
        <v>-85393</v>
      </c>
      <c r="E39" s="32">
        <v>384202</v>
      </c>
    </row>
    <row r="40" spans="1:5" s="61" customFormat="1" x14ac:dyDescent="0.2">
      <c r="A40" s="25">
        <v>34</v>
      </c>
      <c r="B40" s="27" t="s">
        <v>18</v>
      </c>
      <c r="C40" s="32">
        <v>12800</v>
      </c>
      <c r="D40" s="32">
        <v>-1000</v>
      </c>
      <c r="E40" s="32">
        <v>11800</v>
      </c>
    </row>
    <row r="41" spans="1:5" s="61" customFormat="1" x14ac:dyDescent="0.2">
      <c r="A41" s="25" t="s">
        <v>15</v>
      </c>
      <c r="B41" s="44" t="s">
        <v>21</v>
      </c>
      <c r="C41" s="32"/>
      <c r="D41" s="32"/>
      <c r="E41" s="32"/>
    </row>
    <row r="42" spans="1:5" s="61" customFormat="1" x14ac:dyDescent="0.2">
      <c r="A42" s="25" t="s">
        <v>12</v>
      </c>
      <c r="B42" s="27" t="s">
        <v>19</v>
      </c>
      <c r="C42" s="32">
        <v>1300</v>
      </c>
      <c r="D42" s="32">
        <v>2700</v>
      </c>
      <c r="E42" s="32">
        <v>4000</v>
      </c>
    </row>
    <row r="43" spans="1:5" s="61" customFormat="1" x14ac:dyDescent="0.2">
      <c r="A43" s="25" t="s">
        <v>13</v>
      </c>
      <c r="B43" s="27" t="s">
        <v>28</v>
      </c>
      <c r="C43" s="32">
        <v>2000</v>
      </c>
      <c r="D43" s="32">
        <v>-400</v>
      </c>
      <c r="E43" s="32">
        <v>1600</v>
      </c>
    </row>
    <row r="44" spans="1:5" s="61" customFormat="1" x14ac:dyDescent="0.2">
      <c r="A44" s="45">
        <v>4</v>
      </c>
      <c r="B44" s="46" t="s">
        <v>30</v>
      </c>
      <c r="C44" s="39">
        <f>SUM(C45:C46)</f>
        <v>36500</v>
      </c>
      <c r="D44" s="39">
        <f>SUM(D45:D46)</f>
        <v>4000</v>
      </c>
      <c r="E44" s="39">
        <f>SUM(E45:E46)</f>
        <v>40500</v>
      </c>
    </row>
    <row r="45" spans="1:5" s="61" customFormat="1" x14ac:dyDescent="0.2">
      <c r="A45" s="25">
        <v>42</v>
      </c>
      <c r="B45" s="27" t="s">
        <v>33</v>
      </c>
      <c r="C45" s="32">
        <v>36500</v>
      </c>
      <c r="D45" s="32">
        <v>4000</v>
      </c>
      <c r="E45" s="32">
        <v>40500</v>
      </c>
    </row>
    <row r="46" spans="1:5" s="61" customFormat="1" x14ac:dyDescent="0.2">
      <c r="A46" s="47" t="s">
        <v>14</v>
      </c>
      <c r="B46" s="44" t="s">
        <v>20</v>
      </c>
      <c r="C46" s="32"/>
      <c r="D46" s="32"/>
      <c r="E46" s="32"/>
    </row>
    <row r="47" spans="1:5" s="61" customFormat="1" x14ac:dyDescent="0.2">
      <c r="A47" s="47"/>
      <c r="B47" s="44"/>
      <c r="C47" s="32"/>
      <c r="D47" s="32"/>
      <c r="E47" s="32"/>
    </row>
    <row r="48" spans="1:5" s="61" customFormat="1" x14ac:dyDescent="0.2">
      <c r="A48" s="68"/>
      <c r="B48" s="42"/>
      <c r="C48" s="72"/>
      <c r="D48" s="73"/>
      <c r="E48" s="73"/>
    </row>
    <row r="49" spans="1:5" s="61" customFormat="1" x14ac:dyDescent="0.2">
      <c r="A49" s="40">
        <v>52</v>
      </c>
      <c r="B49" s="41" t="s">
        <v>7</v>
      </c>
      <c r="C49" s="39">
        <f t="shared" ref="C49:E49" si="13">SUM(C50,C54)</f>
        <v>50990</v>
      </c>
      <c r="D49" s="39">
        <f t="shared" si="13"/>
        <v>28370</v>
      </c>
      <c r="E49" s="39">
        <f t="shared" si="13"/>
        <v>79360</v>
      </c>
    </row>
    <row r="50" spans="1:5" s="61" customFormat="1" x14ac:dyDescent="0.2">
      <c r="A50" s="28">
        <v>3</v>
      </c>
      <c r="B50" s="42" t="s">
        <v>27</v>
      </c>
      <c r="C50" s="39">
        <f t="shared" ref="C50:E50" si="14">SUM(C51:C53)</f>
        <v>48990</v>
      </c>
      <c r="D50" s="39">
        <f t="shared" si="14"/>
        <v>28370</v>
      </c>
      <c r="E50" s="39">
        <f t="shared" si="14"/>
        <v>77360</v>
      </c>
    </row>
    <row r="51" spans="1:5" s="61" customFormat="1" x14ac:dyDescent="0.2">
      <c r="A51" s="25">
        <v>31</v>
      </c>
      <c r="B51" s="27" t="s">
        <v>17</v>
      </c>
      <c r="C51" s="32">
        <v>23700</v>
      </c>
      <c r="D51" s="32">
        <v>3362</v>
      </c>
      <c r="E51" s="32">
        <v>27062</v>
      </c>
    </row>
    <row r="52" spans="1:5" s="61" customFormat="1" x14ac:dyDescent="0.2">
      <c r="A52" s="25">
        <v>32</v>
      </c>
      <c r="B52" s="27" t="s">
        <v>16</v>
      </c>
      <c r="C52" s="48">
        <v>25290</v>
      </c>
      <c r="D52" s="48">
        <v>25008</v>
      </c>
      <c r="E52" s="48">
        <v>50298</v>
      </c>
    </row>
    <row r="53" spans="1:5" s="61" customFormat="1" x14ac:dyDescent="0.2">
      <c r="A53" s="25" t="s">
        <v>12</v>
      </c>
      <c r="B53" s="27" t="s">
        <v>19</v>
      </c>
      <c r="C53" s="48"/>
      <c r="D53" s="48"/>
      <c r="E53" s="48"/>
    </row>
    <row r="54" spans="1:5" s="61" customFormat="1" x14ac:dyDescent="0.2">
      <c r="A54" s="49">
        <v>4</v>
      </c>
      <c r="B54" s="46" t="s">
        <v>30</v>
      </c>
      <c r="C54" s="50">
        <f t="shared" ref="C54:E54" si="15">+C55</f>
        <v>2000</v>
      </c>
      <c r="D54" s="50">
        <f t="shared" si="15"/>
        <v>0</v>
      </c>
      <c r="E54" s="50">
        <f t="shared" si="15"/>
        <v>2000</v>
      </c>
    </row>
    <row r="55" spans="1:5" s="61" customFormat="1" x14ac:dyDescent="0.2">
      <c r="A55" s="25">
        <v>42</v>
      </c>
      <c r="B55" s="27" t="s">
        <v>33</v>
      </c>
      <c r="C55" s="51">
        <v>2000</v>
      </c>
      <c r="D55" s="51"/>
      <c r="E55" s="51">
        <v>2000</v>
      </c>
    </row>
    <row r="56" spans="1:5" s="61" customFormat="1" x14ac:dyDescent="0.2">
      <c r="A56" s="74"/>
      <c r="B56" s="75"/>
      <c r="C56" s="76"/>
      <c r="D56" s="73"/>
      <c r="E56" s="73"/>
    </row>
    <row r="57" spans="1:5" s="61" customFormat="1" x14ac:dyDescent="0.2">
      <c r="A57" s="52" t="s">
        <v>24</v>
      </c>
      <c r="B57" s="53" t="s">
        <v>8</v>
      </c>
      <c r="C57" s="54">
        <f t="shared" ref="C57:E57" si="16">SUM(C58:C59)</f>
        <v>0</v>
      </c>
      <c r="D57" s="54">
        <f t="shared" si="16"/>
        <v>0</v>
      </c>
      <c r="E57" s="54">
        <f t="shared" si="16"/>
        <v>0</v>
      </c>
    </row>
    <row r="58" spans="1:5" s="61" customFormat="1" x14ac:dyDescent="0.2">
      <c r="A58" s="25">
        <v>31</v>
      </c>
      <c r="B58" s="27" t="s">
        <v>17</v>
      </c>
      <c r="C58" s="51">
        <v>0</v>
      </c>
      <c r="D58" s="51">
        <v>0</v>
      </c>
      <c r="E58" s="51">
        <v>0</v>
      </c>
    </row>
    <row r="59" spans="1:5" s="61" customFormat="1" x14ac:dyDescent="0.2">
      <c r="A59" s="25">
        <v>32</v>
      </c>
      <c r="B59" s="27" t="s">
        <v>16</v>
      </c>
      <c r="C59" s="51">
        <v>0</v>
      </c>
      <c r="D59" s="51">
        <v>0</v>
      </c>
      <c r="E59" s="51">
        <v>0</v>
      </c>
    </row>
    <row r="60" spans="1:5" s="61" customFormat="1" x14ac:dyDescent="0.2">
      <c r="A60" s="77"/>
      <c r="B60" s="77"/>
      <c r="C60" s="78"/>
      <c r="D60" s="73"/>
      <c r="E60" s="73"/>
    </row>
    <row r="61" spans="1:5" s="61" customFormat="1" ht="21" x14ac:dyDescent="0.2">
      <c r="A61" s="11" t="s">
        <v>3</v>
      </c>
      <c r="B61" s="55" t="s">
        <v>4</v>
      </c>
      <c r="C61" s="56">
        <f>SUM(C62,C70,C80,C89)</f>
        <v>112176</v>
      </c>
      <c r="D61" s="56">
        <f>SUM(D62,D70,D80,D89)</f>
        <v>15114</v>
      </c>
      <c r="E61" s="56">
        <f>SUM(E62,E70,E80,E89)</f>
        <v>127290</v>
      </c>
    </row>
    <row r="62" spans="1:5" s="61" customFormat="1" x14ac:dyDescent="0.2">
      <c r="A62" s="40">
        <v>51</v>
      </c>
      <c r="B62" s="41" t="s">
        <v>6</v>
      </c>
      <c r="C62" s="50">
        <f t="shared" ref="C62:E62" si="17">+C63+C67</f>
        <v>11100</v>
      </c>
      <c r="D62" s="50">
        <f t="shared" si="17"/>
        <v>-3390</v>
      </c>
      <c r="E62" s="50">
        <f t="shared" si="17"/>
        <v>7710</v>
      </c>
    </row>
    <row r="63" spans="1:5" s="61" customFormat="1" x14ac:dyDescent="0.2">
      <c r="A63" s="28">
        <v>3</v>
      </c>
      <c r="B63" s="42" t="s">
        <v>27</v>
      </c>
      <c r="C63" s="50">
        <f t="shared" ref="C63:E63" si="18">SUM(C64:C66)</f>
        <v>11100</v>
      </c>
      <c r="D63" s="50">
        <f t="shared" si="18"/>
        <v>-4290</v>
      </c>
      <c r="E63" s="50">
        <f t="shared" si="18"/>
        <v>6810</v>
      </c>
    </row>
    <row r="64" spans="1:5" s="61" customFormat="1" x14ac:dyDescent="0.2">
      <c r="A64" s="57">
        <v>31</v>
      </c>
      <c r="B64" s="27" t="s">
        <v>17</v>
      </c>
      <c r="C64" s="48">
        <v>4500</v>
      </c>
      <c r="D64" s="48">
        <v>-4500</v>
      </c>
      <c r="E64" s="48"/>
    </row>
    <row r="65" spans="1:5" s="61" customFormat="1" x14ac:dyDescent="0.2">
      <c r="A65" s="25">
        <v>32</v>
      </c>
      <c r="B65" s="27" t="s">
        <v>16</v>
      </c>
      <c r="C65" s="48">
        <v>6600</v>
      </c>
      <c r="D65" s="48">
        <v>-1290</v>
      </c>
      <c r="E65" s="48">
        <v>5310</v>
      </c>
    </row>
    <row r="66" spans="1:5" s="61" customFormat="1" x14ac:dyDescent="0.2">
      <c r="A66" s="25" t="s">
        <v>13</v>
      </c>
      <c r="B66" s="27" t="s">
        <v>28</v>
      </c>
      <c r="C66" s="32"/>
      <c r="D66" s="32">
        <v>1500</v>
      </c>
      <c r="E66" s="32">
        <v>1500</v>
      </c>
    </row>
    <row r="67" spans="1:5" s="61" customFormat="1" x14ac:dyDescent="0.2">
      <c r="A67" s="49">
        <v>4</v>
      </c>
      <c r="B67" s="46" t="s">
        <v>30</v>
      </c>
      <c r="C67" s="50">
        <f t="shared" ref="C67:E67" si="19">SUM(C68)</f>
        <v>0</v>
      </c>
      <c r="D67" s="50">
        <f t="shared" si="19"/>
        <v>900</v>
      </c>
      <c r="E67" s="50">
        <f t="shared" si="19"/>
        <v>900</v>
      </c>
    </row>
    <row r="68" spans="1:5" s="61" customFormat="1" x14ac:dyDescent="0.2">
      <c r="A68" s="25">
        <v>42</v>
      </c>
      <c r="B68" s="27" t="s">
        <v>33</v>
      </c>
      <c r="C68" s="48"/>
      <c r="D68" s="48">
        <v>900</v>
      </c>
      <c r="E68" s="48">
        <v>900</v>
      </c>
    </row>
    <row r="69" spans="1:5" s="61" customFormat="1" x14ac:dyDescent="0.2">
      <c r="A69" s="74"/>
      <c r="B69" s="75"/>
      <c r="C69" s="50"/>
      <c r="D69" s="50"/>
      <c r="E69" s="50"/>
    </row>
    <row r="70" spans="1:5" s="61" customFormat="1" x14ac:dyDescent="0.2">
      <c r="A70" s="40">
        <v>52</v>
      </c>
      <c r="B70" s="41" t="s">
        <v>7</v>
      </c>
      <c r="C70" s="50">
        <f t="shared" ref="C70:E70" si="20">SUM(C71,C77)</f>
        <v>65276</v>
      </c>
      <c r="D70" s="50">
        <f t="shared" si="20"/>
        <v>29264</v>
      </c>
      <c r="E70" s="50">
        <f t="shared" si="20"/>
        <v>94540</v>
      </c>
    </row>
    <row r="71" spans="1:5" s="61" customFormat="1" x14ac:dyDescent="0.2">
      <c r="A71" s="28">
        <v>3</v>
      </c>
      <c r="B71" s="42" t="s">
        <v>27</v>
      </c>
      <c r="C71" s="50">
        <f>SUM(C72:C76)</f>
        <v>65276</v>
      </c>
      <c r="D71" s="50">
        <f>SUM(D72:D76)</f>
        <v>29264</v>
      </c>
      <c r="E71" s="50">
        <f>SUM(E72:E76)</f>
        <v>94540</v>
      </c>
    </row>
    <row r="72" spans="1:5" s="61" customFormat="1" x14ac:dyDescent="0.2">
      <c r="A72" s="57">
        <v>31</v>
      </c>
      <c r="B72" s="27" t="s">
        <v>17</v>
      </c>
      <c r="C72" s="48">
        <v>1950</v>
      </c>
      <c r="D72" s="48">
        <v>2750</v>
      </c>
      <c r="E72" s="48">
        <v>4700</v>
      </c>
    </row>
    <row r="73" spans="1:5" s="61" customFormat="1" x14ac:dyDescent="0.2">
      <c r="A73" s="25">
        <v>32</v>
      </c>
      <c r="B73" s="27" t="s">
        <v>16</v>
      </c>
      <c r="C73" s="48">
        <v>19350</v>
      </c>
      <c r="D73" s="48">
        <v>42990</v>
      </c>
      <c r="E73" s="48">
        <v>62340</v>
      </c>
    </row>
    <row r="74" spans="1:5" s="61" customFormat="1" x14ac:dyDescent="0.2">
      <c r="A74" s="25" t="s">
        <v>15</v>
      </c>
      <c r="B74" s="27" t="s">
        <v>21</v>
      </c>
      <c r="C74" s="51">
        <v>5664</v>
      </c>
      <c r="D74" s="51">
        <v>-1164</v>
      </c>
      <c r="E74" s="51">
        <v>4500</v>
      </c>
    </row>
    <row r="75" spans="1:5" s="61" customFormat="1" x14ac:dyDescent="0.2">
      <c r="A75" s="25" t="s">
        <v>12</v>
      </c>
      <c r="B75" s="27" t="s">
        <v>19</v>
      </c>
      <c r="C75" s="51"/>
      <c r="D75" s="51"/>
      <c r="E75" s="51"/>
    </row>
    <row r="76" spans="1:5" s="61" customFormat="1" x14ac:dyDescent="0.2">
      <c r="A76" s="25" t="s">
        <v>13</v>
      </c>
      <c r="B76" s="27" t="s">
        <v>28</v>
      </c>
      <c r="C76" s="32">
        <v>38312</v>
      </c>
      <c r="D76" s="32">
        <v>-15312</v>
      </c>
      <c r="E76" s="32">
        <v>23000</v>
      </c>
    </row>
    <row r="77" spans="1:5" s="61" customFormat="1" x14ac:dyDescent="0.2">
      <c r="A77" s="49">
        <v>4</v>
      </c>
      <c r="B77" s="46" t="s">
        <v>30</v>
      </c>
      <c r="C77" s="50">
        <f t="shared" ref="C77:E77" si="21">SUM(C78)</f>
        <v>0</v>
      </c>
      <c r="D77" s="50">
        <f t="shared" si="21"/>
        <v>0</v>
      </c>
      <c r="E77" s="50">
        <f t="shared" si="21"/>
        <v>0</v>
      </c>
    </row>
    <row r="78" spans="1:5" s="61" customFormat="1" x14ac:dyDescent="0.2">
      <c r="A78" s="25">
        <v>42</v>
      </c>
      <c r="B78" s="27" t="s">
        <v>33</v>
      </c>
      <c r="C78" s="48"/>
      <c r="D78" s="48"/>
      <c r="E78" s="48"/>
    </row>
    <row r="79" spans="1:5" s="61" customFormat="1" x14ac:dyDescent="0.2">
      <c r="A79" s="58"/>
      <c r="B79" s="59"/>
      <c r="C79" s="48"/>
      <c r="D79" s="48"/>
      <c r="E79" s="48"/>
    </row>
    <row r="80" spans="1:5" s="61" customFormat="1" x14ac:dyDescent="0.2">
      <c r="A80" s="40">
        <v>43</v>
      </c>
      <c r="B80" s="41" t="s">
        <v>34</v>
      </c>
      <c r="C80" s="39">
        <f t="shared" ref="C80:E80" si="22">+C81+C86</f>
        <v>35800</v>
      </c>
      <c r="D80" s="39">
        <f t="shared" si="22"/>
        <v>-10760</v>
      </c>
      <c r="E80" s="39">
        <f t="shared" si="22"/>
        <v>25040</v>
      </c>
    </row>
    <row r="81" spans="1:5" s="61" customFormat="1" x14ac:dyDescent="0.2">
      <c r="A81" s="28">
        <v>3</v>
      </c>
      <c r="B81" s="42" t="s">
        <v>27</v>
      </c>
      <c r="C81" s="43">
        <f t="shared" ref="C81:E81" si="23">SUM(C82:C85)</f>
        <v>35800</v>
      </c>
      <c r="D81" s="43">
        <f t="shared" si="23"/>
        <v>-10860</v>
      </c>
      <c r="E81" s="43">
        <f t="shared" si="23"/>
        <v>24940</v>
      </c>
    </row>
    <row r="82" spans="1:5" s="61" customFormat="1" x14ac:dyDescent="0.2">
      <c r="A82" s="57">
        <v>31</v>
      </c>
      <c r="B82" s="27" t="s">
        <v>17</v>
      </c>
      <c r="C82" s="48">
        <v>2150</v>
      </c>
      <c r="D82" s="48">
        <v>-950</v>
      </c>
      <c r="E82" s="48">
        <v>1200</v>
      </c>
    </row>
    <row r="83" spans="1:5" s="61" customFormat="1" x14ac:dyDescent="0.2">
      <c r="A83" s="25">
        <v>32</v>
      </c>
      <c r="B83" s="27" t="s">
        <v>16</v>
      </c>
      <c r="C83" s="32">
        <v>33650</v>
      </c>
      <c r="D83" s="32">
        <v>-10560</v>
      </c>
      <c r="E83" s="32">
        <v>23090</v>
      </c>
    </row>
    <row r="84" spans="1:5" s="61" customFormat="1" x14ac:dyDescent="0.2">
      <c r="A84" s="25">
        <v>34</v>
      </c>
      <c r="B84" s="27" t="s">
        <v>18</v>
      </c>
      <c r="C84" s="48"/>
      <c r="D84" s="48">
        <v>150</v>
      </c>
      <c r="E84" s="48">
        <v>150</v>
      </c>
    </row>
    <row r="85" spans="1:5" s="61" customFormat="1" x14ac:dyDescent="0.2">
      <c r="A85" s="25" t="s">
        <v>13</v>
      </c>
      <c r="B85" s="27" t="s">
        <v>28</v>
      </c>
      <c r="C85" s="32"/>
      <c r="D85" s="32">
        <v>500</v>
      </c>
      <c r="E85" s="32">
        <v>500</v>
      </c>
    </row>
    <row r="86" spans="1:5" s="61" customFormat="1" x14ac:dyDescent="0.2">
      <c r="A86" s="49">
        <v>4</v>
      </c>
      <c r="B86" s="46" t="s">
        <v>30</v>
      </c>
      <c r="C86" s="50">
        <f t="shared" ref="C86:E86" si="24">SUM(C87)</f>
        <v>0</v>
      </c>
      <c r="D86" s="50">
        <f t="shared" si="24"/>
        <v>100</v>
      </c>
      <c r="E86" s="50">
        <f t="shared" si="24"/>
        <v>100</v>
      </c>
    </row>
    <row r="87" spans="1:5" s="61" customFormat="1" x14ac:dyDescent="0.2">
      <c r="A87" s="25">
        <v>42</v>
      </c>
      <c r="B87" s="27" t="s">
        <v>33</v>
      </c>
      <c r="C87" s="48">
        <v>0</v>
      </c>
      <c r="D87" s="48">
        <v>100</v>
      </c>
      <c r="E87" s="48">
        <v>100</v>
      </c>
    </row>
    <row r="88" spans="1:5" s="61" customFormat="1" x14ac:dyDescent="0.2">
      <c r="A88" s="68"/>
      <c r="B88" s="42"/>
      <c r="C88" s="72"/>
      <c r="D88" s="73"/>
      <c r="E88" s="73"/>
    </row>
    <row r="89" spans="1:5" s="61" customFormat="1" x14ac:dyDescent="0.2">
      <c r="A89" s="52" t="s">
        <v>24</v>
      </c>
      <c r="B89" s="53" t="s">
        <v>8</v>
      </c>
      <c r="C89" s="54">
        <f t="shared" ref="C89" si="25">+C90</f>
        <v>0</v>
      </c>
      <c r="D89" s="54">
        <f t="shared" ref="D89" si="26">+D90</f>
        <v>0</v>
      </c>
      <c r="E89" s="54">
        <f t="shared" ref="E89" si="27">+E90</f>
        <v>0</v>
      </c>
    </row>
    <row r="90" spans="1:5" s="61" customFormat="1" x14ac:dyDescent="0.2">
      <c r="A90" s="60">
        <v>32</v>
      </c>
      <c r="B90" s="27" t="s">
        <v>16</v>
      </c>
      <c r="C90" s="51">
        <v>0</v>
      </c>
      <c r="D90" s="51">
        <v>0</v>
      </c>
      <c r="E90" s="51">
        <v>0</v>
      </c>
    </row>
    <row r="94" spans="1:5" x14ac:dyDescent="0.2">
      <c r="C94" s="79">
        <f t="shared" ref="C94:E94" si="28">+C61+C27+C16+C10</f>
        <v>5026674</v>
      </c>
      <c r="D94" s="10">
        <f t="shared" si="28"/>
        <v>501218</v>
      </c>
      <c r="E94" s="10">
        <f t="shared" si="28"/>
        <v>5527892</v>
      </c>
    </row>
  </sheetData>
  <pageMargins left="0.11811023622047245" right="0.11811023622047245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posebni-dio-Pravni-fakultet-Osi</vt:lpstr>
      <vt:lpstr>'posebni-dio-Pravni-fakultet-Osi'!Print_Area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ivancica</cp:lastModifiedBy>
  <cp:lastPrinted>2023-10-02T17:17:15Z</cp:lastPrinted>
  <dcterms:created xsi:type="dcterms:W3CDTF">2022-10-31T10:11:38Z</dcterms:created>
  <dcterms:modified xsi:type="dcterms:W3CDTF">2024-11-11T13:49:39Z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