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cica\OneDrive - Pravni fakultet Osijek\Documents\PLANOVI\PLAN 2025-2027\"/>
    </mc:Choice>
  </mc:AlternateContent>
  <bookViews>
    <workbookView xWindow="0" yWindow="0" windowWidth="28800" windowHeight="11400"/>
  </bookViews>
  <sheets>
    <sheet name="posebni-dio-Pravni-fakultet-Osi" sheetId="10" r:id="rId1"/>
  </sheets>
  <definedNames>
    <definedName name="_xlnm.Print_Area" localSheetId="0">'posebni-dio-Pravni-fakultet-Osi'!$A$1:$G$91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0" l="1"/>
  <c r="F13" i="10"/>
  <c r="E13" i="10"/>
  <c r="G33" i="10" l="1"/>
  <c r="F33" i="10"/>
  <c r="E33" i="10"/>
  <c r="D33" i="10"/>
  <c r="C33" i="10"/>
  <c r="C62" i="10"/>
  <c r="G67" i="10"/>
  <c r="G62" i="10" s="1"/>
  <c r="F67" i="10"/>
  <c r="E67" i="10"/>
  <c r="D67" i="10"/>
  <c r="D62" i="10" s="1"/>
  <c r="C67" i="10"/>
  <c r="D63" i="10"/>
  <c r="E63" i="10"/>
  <c r="E62" i="10" s="1"/>
  <c r="F63" i="10"/>
  <c r="F62" i="10" s="1"/>
  <c r="G63" i="10"/>
  <c r="C63" i="10"/>
  <c r="D81" i="10"/>
  <c r="E81" i="10"/>
  <c r="F81" i="10"/>
  <c r="G81" i="10"/>
  <c r="C81" i="10"/>
  <c r="G80" i="10" l="1"/>
  <c r="C80" i="10"/>
  <c r="G86" i="10"/>
  <c r="F86" i="10"/>
  <c r="F80" i="10" s="1"/>
  <c r="E86" i="10"/>
  <c r="E80" i="10" s="1"/>
  <c r="D86" i="10"/>
  <c r="C86" i="10"/>
  <c r="C57" i="10"/>
  <c r="D57" i="10"/>
  <c r="E57" i="10"/>
  <c r="F57" i="10"/>
  <c r="G57" i="10"/>
  <c r="D6" i="10" l="1"/>
  <c r="E6" i="10"/>
  <c r="F6" i="10"/>
  <c r="C6" i="10"/>
  <c r="D12" i="10" l="1"/>
  <c r="E12" i="10"/>
  <c r="E11" i="10" s="1"/>
  <c r="F12" i="10"/>
  <c r="G12" i="10"/>
  <c r="C12" i="10"/>
  <c r="D54" i="10"/>
  <c r="E54" i="10"/>
  <c r="F54" i="10"/>
  <c r="G54" i="10"/>
  <c r="C54" i="10"/>
  <c r="D71" i="10"/>
  <c r="E71" i="10"/>
  <c r="F71" i="10"/>
  <c r="G71" i="10"/>
  <c r="C71" i="10"/>
  <c r="G6" i="10" l="1"/>
  <c r="C11" i="10"/>
  <c r="D11" i="10"/>
  <c r="G11" i="10"/>
  <c r="F11" i="10"/>
  <c r="G89" i="10"/>
  <c r="F89" i="10"/>
  <c r="E89" i="10"/>
  <c r="D89" i="10"/>
  <c r="C89" i="10"/>
  <c r="D50" i="10"/>
  <c r="E50" i="10"/>
  <c r="F50" i="10"/>
  <c r="G50" i="10"/>
  <c r="C50" i="10"/>
  <c r="D44" i="10"/>
  <c r="E44" i="10"/>
  <c r="F44" i="10"/>
  <c r="G44" i="10"/>
  <c r="C44" i="10"/>
  <c r="D37" i="10"/>
  <c r="E37" i="10"/>
  <c r="F37" i="10"/>
  <c r="G37" i="10"/>
  <c r="C37" i="10"/>
  <c r="D29" i="10"/>
  <c r="E29" i="10"/>
  <c r="F29" i="10"/>
  <c r="G29" i="10"/>
  <c r="C29" i="10"/>
  <c r="D80" i="10"/>
  <c r="D18" i="10"/>
  <c r="E18" i="10"/>
  <c r="F18" i="10"/>
  <c r="G18" i="10"/>
  <c r="C18" i="10"/>
  <c r="E8" i="10" l="1"/>
  <c r="G8" i="10"/>
  <c r="C8" i="10"/>
  <c r="F8" i="10"/>
  <c r="D8" i="10"/>
  <c r="C23" i="10" l="1"/>
  <c r="E23" i="10"/>
  <c r="F23" i="10"/>
  <c r="G23" i="10"/>
  <c r="D23" i="10"/>
  <c r="D77" i="10" l="1"/>
  <c r="D70" i="10" s="1"/>
  <c r="D61" i="10" s="1"/>
  <c r="E77" i="10"/>
  <c r="E70" i="10" s="1"/>
  <c r="E61" i="10" s="1"/>
  <c r="F77" i="10"/>
  <c r="F70" i="10" s="1"/>
  <c r="F61" i="10" s="1"/>
  <c r="G77" i="10"/>
  <c r="G70" i="10" s="1"/>
  <c r="G61" i="10" s="1"/>
  <c r="D49" i="10"/>
  <c r="E49" i="10"/>
  <c r="F49" i="10"/>
  <c r="G49" i="10"/>
  <c r="G7" i="10" l="1"/>
  <c r="F7" i="10"/>
  <c r="F28" i="10"/>
  <c r="F36" i="10"/>
  <c r="E7" i="10"/>
  <c r="E28" i="10"/>
  <c r="E36" i="10"/>
  <c r="D28" i="10"/>
  <c r="J30" i="10" s="1"/>
  <c r="D36" i="10"/>
  <c r="G28" i="10"/>
  <c r="G36" i="10"/>
  <c r="G17" i="10"/>
  <c r="F17" i="10"/>
  <c r="E17" i="10"/>
  <c r="D17" i="10"/>
  <c r="D5" i="10" l="1"/>
  <c r="E5" i="10"/>
  <c r="F5" i="10"/>
  <c r="G5" i="10"/>
  <c r="D7" i="10"/>
  <c r="G4" i="10"/>
  <c r="G27" i="10"/>
  <c r="D4" i="10"/>
  <c r="D27" i="10"/>
  <c r="E4" i="10"/>
  <c r="E27" i="10"/>
  <c r="F4" i="10"/>
  <c r="F27" i="10"/>
  <c r="C77" i="10" l="1"/>
  <c r="C49" i="10"/>
  <c r="E10" i="10" l="1"/>
  <c r="E94" i="10" s="1"/>
  <c r="E99" i="10" s="1"/>
  <c r="E3" i="10"/>
  <c r="K8" i="10" s="1"/>
  <c r="D10" i="10"/>
  <c r="D3" i="10"/>
  <c r="J8" i="10" s="1"/>
  <c r="G10" i="10"/>
  <c r="G94" i="10" s="1"/>
  <c r="G99" i="10" s="1"/>
  <c r="G3" i="10"/>
  <c r="M8" i="10" s="1"/>
  <c r="M9" i="10" s="1"/>
  <c r="C10" i="10"/>
  <c r="F10" i="10"/>
  <c r="F94" i="10" s="1"/>
  <c r="F99" i="10" s="1"/>
  <c r="F3" i="10"/>
  <c r="L8" i="10" s="1"/>
  <c r="C36" i="10"/>
  <c r="C70" i="10"/>
  <c r="C61" i="10" s="1"/>
  <c r="C17" i="10"/>
  <c r="C16" i="10" s="1"/>
  <c r="F16" i="10"/>
  <c r="C28" i="10"/>
  <c r="G16" i="10"/>
  <c r="E16" i="10"/>
  <c r="L9" i="10" l="1"/>
  <c r="K9" i="10"/>
  <c r="C5" i="10"/>
  <c r="C7" i="10"/>
  <c r="C4" i="10"/>
  <c r="C27" i="10"/>
  <c r="C94" i="10" s="1"/>
  <c r="C3" i="10"/>
  <c r="D16" i="10"/>
  <c r="D94" i="10" s="1"/>
  <c r="J9" i="10" s="1"/>
  <c r="I8" i="10" l="1"/>
  <c r="I9" i="10" s="1"/>
</calcChain>
</file>

<file path=xl/sharedStrings.xml><?xml version="1.0" encoding="utf-8"?>
<sst xmlns="http://schemas.openxmlformats.org/spreadsheetml/2006/main" count="105" uniqueCount="41">
  <si>
    <t>Opći prihodi i primici</t>
  </si>
  <si>
    <t>A621003</t>
  </si>
  <si>
    <t>A622122</t>
  </si>
  <si>
    <t>A679071</t>
  </si>
  <si>
    <t>EU PROJEKTI SVEUČILIŠTA U OSIJEKU (IZ EVIDENCIJSKIH PRIHODA)</t>
  </si>
  <si>
    <t>Ostali prihodi za posebne namjene</t>
  </si>
  <si>
    <t>Pomoći EU</t>
  </si>
  <si>
    <t>Ostale pomoći</t>
  </si>
  <si>
    <t>Donacije</t>
  </si>
  <si>
    <t>Vlastiti prihodi</t>
  </si>
  <si>
    <t>A679090</t>
  </si>
  <si>
    <t>34</t>
  </si>
  <si>
    <t>37</t>
  </si>
  <si>
    <t>38</t>
  </si>
  <si>
    <t>45</t>
  </si>
  <si>
    <t>36</t>
  </si>
  <si>
    <t>Materijalni rashodi</t>
  </si>
  <si>
    <t>Rashodi za zaposlene</t>
  </si>
  <si>
    <t>Financijski rashodi</t>
  </si>
  <si>
    <t>Naknade građanima i kućanstvima na temelju osiguranja i druge naknade</t>
  </si>
  <si>
    <t>Rashodi za dodatna ulaganja na nefinancijskoj imovini</t>
  </si>
  <si>
    <t>Pomoći dane u inozemstvo i unutar općeg proračuna</t>
  </si>
  <si>
    <t>Rashodi za nabavu neproizvedene dugotrajne imovine</t>
  </si>
  <si>
    <t>VISOKO OBRAZOVANJE</t>
  </si>
  <si>
    <t>61</t>
  </si>
  <si>
    <t xml:space="preserve">BROJČANA OZNAKA PRORAČUNSKOG KORISNIKA </t>
  </si>
  <si>
    <t>PROJEKCIJA 
ZA 2026.</t>
  </si>
  <si>
    <t>AKTIVNOST 1 REDOVNA DJELATNOST SVEUČILIŠTA U OSIJEKU</t>
  </si>
  <si>
    <t>Rashodi poslovanja</t>
  </si>
  <si>
    <t xml:space="preserve">Ostali rashodi za zaposlene </t>
  </si>
  <si>
    <t>AKTIVNOST 2 PROGRAMSKO FINANCIRANJE JAVNIH VISOKIH UČILIŠTA</t>
  </si>
  <si>
    <t>Rashodi za nabavu nefinancijske imovine</t>
  </si>
  <si>
    <t>AKTIVNOST 3 REDOVNA DJELATNOST SVEUČILIŠTA U OSIJEKU (IZ EVIDENCIJSKIH PRIHODA)</t>
  </si>
  <si>
    <t>4</t>
  </si>
  <si>
    <t>Rashodi za nabavu proizvedene dug. imovine</t>
  </si>
  <si>
    <t>Prihodi za posebne namjene</t>
  </si>
  <si>
    <t>SVEUČILIŠTE JOSIPA JURJA STROSSMAYERA U OSIJEKU, PRAVNI FAKULTET OSIJEK</t>
  </si>
  <si>
    <t>IZVRŠENJE
2023.</t>
  </si>
  <si>
    <t>TEKUĆI PLAN
2024.</t>
  </si>
  <si>
    <t>PLAN 
ZA 2025.</t>
  </si>
  <si>
    <t>PROJEKCIJA 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</si>
</sst>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8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theme="4" tint="-0.499984740745262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3" fillId="0" borderId="0"/>
    <xf numFmtId="0" fontId="8" fillId="0" borderId="0"/>
  </cellStyleXfs>
  <cellXfs count="83">
    <xf numFmtId="0" fontId="0" fillId="0" borderId="0" xfId="0"/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16" fillId="0" borderId="4" xfId="49" quotePrefix="1" applyFont="1" applyFill="1" applyAlignment="1">
      <alignment horizontal="left" vertical="center" indent="7"/>
    </xf>
    <xf numFmtId="0" fontId="16" fillId="0" borderId="4" xfId="49" quotePrefix="1" applyFont="1" applyFill="1">
      <alignment horizontal="left" vertical="center" indent="1"/>
    </xf>
    <xf numFmtId="3" fontId="16" fillId="27" borderId="4" xfId="50" applyNumberFormat="1" applyFont="1" applyFill="1">
      <alignment horizontal="right" vertical="center"/>
    </xf>
    <xf numFmtId="3" fontId="16" fillId="0" borderId="4" xfId="50" applyNumberFormat="1" applyFont="1" applyFill="1">
      <alignment horizontal="right" vertical="center"/>
    </xf>
    <xf numFmtId="0" fontId="16" fillId="0" borderId="5" xfId="6" quotePrefix="1" applyFont="1" applyFill="1" applyBorder="1" applyAlignment="1">
      <alignment horizontal="left" vertical="center" indent="4"/>
    </xf>
    <xf numFmtId="0" fontId="16" fillId="0" borderId="5" xfId="6" quotePrefix="1" applyFont="1" applyFill="1" applyBorder="1" applyAlignment="1">
      <alignment horizontal="left" vertical="center" indent="1"/>
    </xf>
    <xf numFmtId="3" fontId="16" fillId="0" borderId="6" xfId="50" applyNumberFormat="1" applyFont="1" applyFill="1" applyBorder="1">
      <alignment horizontal="right" vertical="center"/>
    </xf>
    <xf numFmtId="3" fontId="15" fillId="0" borderId="0" xfId="0" applyNumberFormat="1" applyFont="1" applyFill="1"/>
    <xf numFmtId="3" fontId="17" fillId="29" borderId="7" xfId="0" applyNumberFormat="1" applyFont="1" applyFill="1" applyBorder="1" applyAlignment="1">
      <alignment horizontal="left" vertical="center"/>
    </xf>
    <xf numFmtId="3" fontId="17" fillId="29" borderId="7" xfId="0" applyNumberFormat="1" applyFont="1" applyFill="1" applyBorder="1" applyAlignment="1">
      <alignment horizontal="left" vertical="center" wrapText="1"/>
    </xf>
    <xf numFmtId="3" fontId="17" fillId="29" borderId="7" xfId="0" applyNumberFormat="1" applyFont="1" applyFill="1" applyBorder="1" applyAlignment="1">
      <alignment horizontal="right" vertical="center" wrapText="1"/>
    </xf>
    <xf numFmtId="3" fontId="18" fillId="28" borderId="7" xfId="0" applyNumberFormat="1" applyFont="1" applyFill="1" applyBorder="1" applyAlignment="1">
      <alignment horizontal="left" vertical="center"/>
    </xf>
    <xf numFmtId="3" fontId="18" fillId="27" borderId="7" xfId="0" applyNumberFormat="1" applyFont="1" applyFill="1" applyBorder="1" applyAlignment="1">
      <alignment vertical="center"/>
    </xf>
    <xf numFmtId="0" fontId="18" fillId="28" borderId="7" xfId="0" applyFont="1" applyFill="1" applyBorder="1" applyAlignment="1">
      <alignment horizontal="right" vertical="center"/>
    </xf>
    <xf numFmtId="0" fontId="18" fillId="28" borderId="7" xfId="0" applyFont="1" applyFill="1" applyBorder="1" applyAlignment="1">
      <alignment horizontal="left" vertical="center" wrapText="1"/>
    </xf>
    <xf numFmtId="3" fontId="18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3" fontId="17" fillId="0" borderId="7" xfId="0" applyNumberFormat="1" applyFont="1" applyBorder="1"/>
    <xf numFmtId="3" fontId="17" fillId="0" borderId="7" xfId="0" applyNumberFormat="1" applyFont="1" applyBorder="1" applyAlignment="1">
      <alignment horizontal="right" vertical="center"/>
    </xf>
    <xf numFmtId="3" fontId="18" fillId="30" borderId="7" xfId="0" applyNumberFormat="1" applyFont="1" applyFill="1" applyBorder="1" applyAlignment="1">
      <alignment horizontal="right" vertical="center"/>
    </xf>
    <xf numFmtId="3" fontId="18" fillId="28" borderId="7" xfId="0" applyNumberFormat="1" applyFont="1" applyFill="1" applyBorder="1" applyAlignment="1">
      <alignment horizontal="right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vertical="center"/>
    </xf>
    <xf numFmtId="49" fontId="17" fillId="0" borderId="9" xfId="0" applyNumberFormat="1" applyFont="1" applyFill="1" applyBorder="1" applyAlignment="1">
      <alignment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3" fontId="17" fillId="28" borderId="3" xfId="0" applyNumberFormat="1" applyFont="1" applyFill="1" applyBorder="1" applyAlignment="1">
      <alignment horizontal="right" vertical="center"/>
    </xf>
    <xf numFmtId="3" fontId="17" fillId="30" borderId="7" xfId="0" applyNumberFormat="1" applyFont="1" applyFill="1" applyBorder="1" applyAlignment="1">
      <alignment horizontal="right" vertical="center"/>
    </xf>
    <xf numFmtId="0" fontId="17" fillId="28" borderId="7" xfId="0" applyFont="1" applyFill="1" applyBorder="1" applyAlignment="1">
      <alignment horizontal="center" vertical="center"/>
    </xf>
    <xf numFmtId="0" fontId="17" fillId="28" borderId="7" xfId="0" applyFont="1" applyFill="1" applyBorder="1" applyAlignment="1">
      <alignment horizontal="left" vertical="center" wrapText="1"/>
    </xf>
    <xf numFmtId="3" fontId="17" fillId="28" borderId="7" xfId="0" applyNumberFormat="1" applyFont="1" applyFill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31" borderId="9" xfId="0" applyNumberFormat="1" applyFont="1" applyFill="1" applyBorder="1" applyAlignment="1">
      <alignment vertical="center"/>
    </xf>
    <xf numFmtId="3" fontId="18" fillId="28" borderId="3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/>
    </xf>
    <xf numFmtId="3" fontId="18" fillId="0" borderId="8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 vertical="center"/>
    </xf>
    <xf numFmtId="0" fontId="18" fillId="0" borderId="4" xfId="49" quotePrefix="1" applyFont="1" applyFill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49" fontId="18" fillId="0" borderId="9" xfId="0" applyNumberFormat="1" applyFont="1" applyFill="1" applyBorder="1" applyAlignment="1">
      <alignment vertical="center"/>
    </xf>
    <xf numFmtId="0" fontId="18" fillId="0" borderId="4" xfId="49" quotePrefix="1" applyFont="1" applyFill="1" applyAlignment="1">
      <alignment horizontal="center" vertical="center"/>
    </xf>
    <xf numFmtId="3" fontId="17" fillId="0" borderId="3" xfId="0" applyNumberFormat="1" applyFont="1" applyBorder="1" applyAlignment="1">
      <alignment vertic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3" xfId="0" applyNumberFormat="1" applyFont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3" fontId="17" fillId="29" borderId="8" xfId="0" applyNumberFormat="1" applyFont="1" applyFill="1" applyBorder="1" applyAlignment="1">
      <alignment horizontal="left" vertical="center" wrapText="1"/>
    </xf>
    <xf numFmtId="3" fontId="18" fillId="30" borderId="3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right" vertical="center"/>
    </xf>
    <xf numFmtId="0" fontId="18" fillId="0" borderId="0" xfId="0" applyFont="1" applyFill="1"/>
    <xf numFmtId="3" fontId="19" fillId="0" borderId="3" xfId="0" applyNumberFormat="1" applyFont="1" applyBorder="1"/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/>
    </xf>
    <xf numFmtId="3" fontId="18" fillId="0" borderId="4" xfId="50" applyNumberFormat="1" applyFont="1" applyFill="1">
      <alignment horizontal="right" vertical="center"/>
    </xf>
    <xf numFmtId="4" fontId="19" fillId="0" borderId="3" xfId="0" applyNumberFormat="1" applyFont="1" applyBorder="1"/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28" borderId="7" xfId="0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/>
    </xf>
    <xf numFmtId="0" fontId="18" fillId="0" borderId="3" xfId="0" applyFont="1" applyFill="1" applyBorder="1"/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" fontId="18" fillId="0" borderId="3" xfId="0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4" fontId="18" fillId="0" borderId="3" xfId="0" applyNumberFormat="1" applyFont="1" applyBorder="1" applyAlignment="1">
      <alignment vertical="center"/>
    </xf>
    <xf numFmtId="3" fontId="18" fillId="0" borderId="0" xfId="0" applyNumberFormat="1" applyFont="1" applyFill="1"/>
    <xf numFmtId="3" fontId="15" fillId="32" borderId="0" xfId="0" applyNumberFormat="1" applyFont="1" applyFill="1"/>
    <xf numFmtId="3" fontId="19" fillId="27" borderId="3" xfId="0" applyNumberFormat="1" applyFont="1" applyFill="1" applyBorder="1"/>
  </cellXfs>
  <cellStyles count="53">
    <cellStyle name="Normal" xfId="0" builtinId="0"/>
    <cellStyle name="Normal 2" xfId="3"/>
    <cellStyle name="Normalno 2" xfId="51"/>
    <cellStyle name="Obično_List4" xfId="52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9"/>
  <sheetViews>
    <sheetView tabSelected="1" workbookViewId="0">
      <selection sqref="A1:G90"/>
    </sheetView>
  </sheetViews>
  <sheetFormatPr defaultRowHeight="11.25" x14ac:dyDescent="0.2"/>
  <cols>
    <col min="1" max="1" width="17.28515625" style="3" customWidth="1"/>
    <col min="2" max="2" width="43.140625" style="3" customWidth="1"/>
    <col min="3" max="7" width="10.85546875" style="3" customWidth="1"/>
    <col min="8" max="16384" width="9.140625" style="3"/>
  </cols>
  <sheetData>
    <row r="2" spans="1:13" ht="33.75" x14ac:dyDescent="0.2">
      <c r="A2" s="1" t="s">
        <v>25</v>
      </c>
      <c r="B2" s="1" t="s">
        <v>36</v>
      </c>
      <c r="C2" s="1" t="s">
        <v>37</v>
      </c>
      <c r="D2" s="1" t="s">
        <v>38</v>
      </c>
      <c r="E2" s="2" t="s">
        <v>39</v>
      </c>
      <c r="F2" s="2" t="s">
        <v>26</v>
      </c>
      <c r="G2" s="2" t="s">
        <v>40</v>
      </c>
    </row>
    <row r="3" spans="1:13" x14ac:dyDescent="0.2">
      <c r="A3" s="4">
        <v>11</v>
      </c>
      <c r="B3" s="5" t="s">
        <v>0</v>
      </c>
      <c r="C3" s="6">
        <f>+C11+C17</f>
        <v>3171919.21</v>
      </c>
      <c r="D3" s="7">
        <f>+D11+D17</f>
        <v>3924467</v>
      </c>
      <c r="E3" s="7">
        <f>+E11+E17</f>
        <v>4034291</v>
      </c>
      <c r="F3" s="7">
        <f>+F11+F17</f>
        <v>4053028</v>
      </c>
      <c r="G3" s="7">
        <f>+G11+G17</f>
        <v>4071859</v>
      </c>
    </row>
    <row r="4" spans="1:13" x14ac:dyDescent="0.2">
      <c r="A4" s="4">
        <v>31</v>
      </c>
      <c r="B4" s="5" t="s">
        <v>9</v>
      </c>
      <c r="C4" s="6">
        <f>+C28</f>
        <v>70921.66</v>
      </c>
      <c r="D4" s="7">
        <f t="shared" ref="D4:G4" si="0">+D28</f>
        <v>30500</v>
      </c>
      <c r="E4" s="7">
        <f t="shared" si="0"/>
        <v>30500</v>
      </c>
      <c r="F4" s="7">
        <f t="shared" si="0"/>
        <v>30500</v>
      </c>
      <c r="G4" s="7">
        <f t="shared" si="0"/>
        <v>28990</v>
      </c>
    </row>
    <row r="5" spans="1:13" x14ac:dyDescent="0.2">
      <c r="A5" s="4">
        <v>43</v>
      </c>
      <c r="B5" s="5" t="s">
        <v>5</v>
      </c>
      <c r="C5" s="6">
        <f>+C36+C80</f>
        <v>1784728.9899999998</v>
      </c>
      <c r="D5" s="7">
        <f>+D36+D80</f>
        <v>1391315</v>
      </c>
      <c r="E5" s="7">
        <f>+E36+E80</f>
        <v>1347220</v>
      </c>
      <c r="F5" s="7">
        <f>+F36+F80</f>
        <v>1373815</v>
      </c>
      <c r="G5" s="7">
        <f>+G36+G80</f>
        <v>1315518</v>
      </c>
    </row>
    <row r="6" spans="1:13" x14ac:dyDescent="0.2">
      <c r="A6" s="4">
        <v>51</v>
      </c>
      <c r="B6" s="5" t="s">
        <v>6</v>
      </c>
      <c r="C6" s="6">
        <f>+C62</f>
        <v>6272.54</v>
      </c>
      <c r="D6" s="6">
        <f t="shared" ref="D6:G6" si="1">+D62</f>
        <v>7710</v>
      </c>
      <c r="E6" s="6">
        <f t="shared" si="1"/>
        <v>20250</v>
      </c>
      <c r="F6" s="6">
        <f t="shared" si="1"/>
        <v>14350</v>
      </c>
      <c r="G6" s="6">
        <f t="shared" si="1"/>
        <v>0</v>
      </c>
    </row>
    <row r="7" spans="1:13" x14ac:dyDescent="0.2">
      <c r="A7" s="4">
        <v>52</v>
      </c>
      <c r="B7" s="5" t="s">
        <v>7</v>
      </c>
      <c r="C7" s="6">
        <f>+C49+C70</f>
        <v>105653.54999999999</v>
      </c>
      <c r="D7" s="7">
        <f>+D49+D70</f>
        <v>173900</v>
      </c>
      <c r="E7" s="7">
        <f>+E49+E70</f>
        <v>50240</v>
      </c>
      <c r="F7" s="7">
        <f t="shared" ref="F7:G7" si="2">+F49+F70</f>
        <v>23500</v>
      </c>
      <c r="G7" s="7">
        <f t="shared" si="2"/>
        <v>16000</v>
      </c>
    </row>
    <row r="8" spans="1:13" x14ac:dyDescent="0.2">
      <c r="A8" s="4">
        <v>61</v>
      </c>
      <c r="B8" s="5" t="s">
        <v>8</v>
      </c>
      <c r="C8" s="6">
        <f>+C57+C89</f>
        <v>4838.68</v>
      </c>
      <c r="D8" s="6">
        <f>+D57+D89</f>
        <v>0</v>
      </c>
      <c r="E8" s="6">
        <f>+E57+E89</f>
        <v>0</v>
      </c>
      <c r="F8" s="6">
        <f>+F57+F89</f>
        <v>0</v>
      </c>
      <c r="G8" s="6">
        <f>+G57+G89</f>
        <v>0</v>
      </c>
      <c r="I8" s="11">
        <f>SUM(C3:C8)</f>
        <v>5144334.629999999</v>
      </c>
      <c r="J8" s="11">
        <f t="shared" ref="J8:M8" si="3">SUM(D3:D8)</f>
        <v>5527892</v>
      </c>
      <c r="K8" s="11">
        <f t="shared" si="3"/>
        <v>5482501</v>
      </c>
      <c r="L8" s="11">
        <f t="shared" si="3"/>
        <v>5495193</v>
      </c>
      <c r="M8" s="11">
        <f t="shared" si="3"/>
        <v>5432367</v>
      </c>
    </row>
    <row r="9" spans="1:13" x14ac:dyDescent="0.2">
      <c r="A9" s="8">
        <v>2292</v>
      </c>
      <c r="B9" s="9" t="s">
        <v>23</v>
      </c>
      <c r="C9" s="10"/>
      <c r="D9" s="10"/>
      <c r="E9" s="10"/>
      <c r="F9" s="10"/>
      <c r="G9" s="10"/>
      <c r="I9" s="11">
        <f>+I8-C94</f>
        <v>0</v>
      </c>
      <c r="J9" s="11">
        <f t="shared" ref="J9:M9" si="4">+J8-D94</f>
        <v>0</v>
      </c>
      <c r="K9" s="11">
        <f t="shared" si="4"/>
        <v>0</v>
      </c>
      <c r="L9" s="11">
        <f t="shared" si="4"/>
        <v>0</v>
      </c>
      <c r="M9" s="11">
        <f t="shared" si="4"/>
        <v>0</v>
      </c>
    </row>
    <row r="10" spans="1:13" s="62" customFormat="1" ht="21" x14ac:dyDescent="0.2">
      <c r="A10" s="12" t="s">
        <v>1</v>
      </c>
      <c r="B10" s="13" t="s">
        <v>27</v>
      </c>
      <c r="C10" s="14">
        <f>SUM(C11)</f>
        <v>2994195</v>
      </c>
      <c r="D10" s="14">
        <f>D11</f>
        <v>3701109</v>
      </c>
      <c r="E10" s="14">
        <f t="shared" ref="E10:G10" si="5">E11</f>
        <v>3811606</v>
      </c>
      <c r="F10" s="14">
        <f t="shared" si="5"/>
        <v>3830343</v>
      </c>
      <c r="G10" s="14">
        <f t="shared" si="5"/>
        <v>3849174</v>
      </c>
    </row>
    <row r="11" spans="1:13" s="62" customFormat="1" x14ac:dyDescent="0.2">
      <c r="A11" s="15">
        <v>11</v>
      </c>
      <c r="B11" s="15" t="s">
        <v>0</v>
      </c>
      <c r="C11" s="16">
        <f>+C12</f>
        <v>2994195</v>
      </c>
      <c r="D11" s="16">
        <f t="shared" ref="D11:G11" si="6">+D12</f>
        <v>3701109</v>
      </c>
      <c r="E11" s="16">
        <f t="shared" si="6"/>
        <v>3811606</v>
      </c>
      <c r="F11" s="16">
        <f t="shared" si="6"/>
        <v>3830343</v>
      </c>
      <c r="G11" s="16">
        <f t="shared" si="6"/>
        <v>3849174</v>
      </c>
    </row>
    <row r="12" spans="1:13" s="62" customFormat="1" x14ac:dyDescent="0.2">
      <c r="A12" s="17">
        <v>3</v>
      </c>
      <c r="B12" s="18" t="s">
        <v>28</v>
      </c>
      <c r="C12" s="19">
        <f>SUM(C13:C14)</f>
        <v>2994195</v>
      </c>
      <c r="D12" s="19">
        <f t="shared" ref="D12:G12" si="7">SUM(D13:D14)</f>
        <v>3701109</v>
      </c>
      <c r="E12" s="19">
        <f t="shared" si="7"/>
        <v>3811606</v>
      </c>
      <c r="F12" s="19">
        <f t="shared" si="7"/>
        <v>3830343</v>
      </c>
      <c r="G12" s="19">
        <f t="shared" si="7"/>
        <v>3849174</v>
      </c>
    </row>
    <row r="13" spans="1:13" s="62" customFormat="1" x14ac:dyDescent="0.2">
      <c r="A13" s="20">
        <v>31</v>
      </c>
      <c r="B13" s="21" t="s">
        <v>17</v>
      </c>
      <c r="C13" s="22">
        <v>2954217</v>
      </c>
      <c r="D13" s="22">
        <v>3650000</v>
      </c>
      <c r="E13" s="63">
        <f>3802971-37100</f>
        <v>3765871</v>
      </c>
      <c r="F13" s="63">
        <f>3802971-18363</f>
        <v>3784608</v>
      </c>
      <c r="G13" s="63">
        <f>3802971+468</f>
        <v>3803439</v>
      </c>
      <c r="I13" s="80"/>
      <c r="J13" s="80"/>
      <c r="K13" s="80"/>
    </row>
    <row r="14" spans="1:13" s="62" customFormat="1" x14ac:dyDescent="0.2">
      <c r="A14" s="20">
        <v>32</v>
      </c>
      <c r="B14" s="21" t="s">
        <v>16</v>
      </c>
      <c r="C14" s="23">
        <v>39978</v>
      </c>
      <c r="D14" s="23">
        <v>51109</v>
      </c>
      <c r="E14" s="63">
        <v>45735</v>
      </c>
      <c r="F14" s="63">
        <v>45735</v>
      </c>
      <c r="G14" s="63">
        <v>45735</v>
      </c>
    </row>
    <row r="15" spans="1:13" s="62" customFormat="1" x14ac:dyDescent="0.2">
      <c r="A15" s="64"/>
      <c r="B15" s="65"/>
      <c r="C15" s="19"/>
      <c r="D15" s="66"/>
      <c r="E15" s="67"/>
      <c r="F15" s="67"/>
      <c r="G15" s="67"/>
    </row>
    <row r="16" spans="1:13" s="62" customFormat="1" ht="21" x14ac:dyDescent="0.2">
      <c r="A16" s="12" t="s">
        <v>2</v>
      </c>
      <c r="B16" s="13" t="s">
        <v>30</v>
      </c>
      <c r="C16" s="24">
        <f>C17</f>
        <v>177724.21000000002</v>
      </c>
      <c r="D16" s="24">
        <f>D17</f>
        <v>223358</v>
      </c>
      <c r="E16" s="24">
        <f t="shared" ref="E16:G16" si="8">E17</f>
        <v>222685</v>
      </c>
      <c r="F16" s="24">
        <f t="shared" si="8"/>
        <v>222685</v>
      </c>
      <c r="G16" s="24">
        <f t="shared" si="8"/>
        <v>222685</v>
      </c>
    </row>
    <row r="17" spans="1:10" s="62" customFormat="1" x14ac:dyDescent="0.2">
      <c r="A17" s="15">
        <v>11</v>
      </c>
      <c r="B17" s="15" t="s">
        <v>0</v>
      </c>
      <c r="C17" s="19">
        <f>SUM(C18,C23)</f>
        <v>177724.21000000002</v>
      </c>
      <c r="D17" s="19">
        <f t="shared" ref="D17:G17" si="9">SUM(D18,D23)</f>
        <v>223358</v>
      </c>
      <c r="E17" s="19">
        <f t="shared" si="9"/>
        <v>222685</v>
      </c>
      <c r="F17" s="19">
        <f t="shared" si="9"/>
        <v>222685</v>
      </c>
      <c r="G17" s="19">
        <f t="shared" si="9"/>
        <v>222685</v>
      </c>
    </row>
    <row r="18" spans="1:10" s="62" customFormat="1" x14ac:dyDescent="0.2">
      <c r="A18" s="25">
        <v>3</v>
      </c>
      <c r="B18" s="18" t="s">
        <v>28</v>
      </c>
      <c r="C18" s="19">
        <f>SUM(C19:C22)</f>
        <v>162754.57</v>
      </c>
      <c r="D18" s="19">
        <f t="shared" ref="D18:G18" si="10">SUM(D19:D22)</f>
        <v>201458</v>
      </c>
      <c r="E18" s="19">
        <f t="shared" si="10"/>
        <v>198785</v>
      </c>
      <c r="F18" s="19">
        <f t="shared" si="10"/>
        <v>198785</v>
      </c>
      <c r="G18" s="19">
        <f t="shared" si="10"/>
        <v>198785</v>
      </c>
    </row>
    <row r="19" spans="1:10" s="62" customFormat="1" x14ac:dyDescent="0.2">
      <c r="A19" s="20">
        <v>31</v>
      </c>
      <c r="B19" s="21" t="s">
        <v>17</v>
      </c>
      <c r="C19" s="68">
        <v>0</v>
      </c>
      <c r="D19" s="23"/>
      <c r="E19" s="68">
        <v>0</v>
      </c>
      <c r="F19" s="68">
        <v>0</v>
      </c>
      <c r="G19" s="68">
        <v>0</v>
      </c>
    </row>
    <row r="20" spans="1:10" s="62" customFormat="1" x14ac:dyDescent="0.2">
      <c r="A20" s="20">
        <v>32</v>
      </c>
      <c r="B20" s="21" t="s">
        <v>16</v>
      </c>
      <c r="C20" s="68">
        <v>162478.66</v>
      </c>
      <c r="D20" s="23">
        <v>201258</v>
      </c>
      <c r="E20" s="68">
        <v>198585</v>
      </c>
      <c r="F20" s="68">
        <v>198585</v>
      </c>
      <c r="G20" s="68">
        <v>198585</v>
      </c>
    </row>
    <row r="21" spans="1:10" s="62" customFormat="1" x14ac:dyDescent="0.2">
      <c r="A21" s="26" t="s">
        <v>11</v>
      </c>
      <c r="B21" s="27" t="s">
        <v>18</v>
      </c>
      <c r="C21" s="68">
        <v>275.91000000000003</v>
      </c>
      <c r="D21" s="23">
        <v>200</v>
      </c>
      <c r="E21" s="68">
        <v>200</v>
      </c>
      <c r="F21" s="68">
        <v>200</v>
      </c>
      <c r="G21" s="68">
        <v>200</v>
      </c>
    </row>
    <row r="22" spans="1:10" s="62" customFormat="1" x14ac:dyDescent="0.2">
      <c r="A22" s="26" t="s">
        <v>12</v>
      </c>
      <c r="B22" s="28" t="s">
        <v>19</v>
      </c>
      <c r="C22" s="68">
        <v>0</v>
      </c>
      <c r="D22" s="23"/>
      <c r="E22" s="68">
        <v>0</v>
      </c>
      <c r="F22" s="68">
        <v>0</v>
      </c>
      <c r="G22" s="68">
        <v>0</v>
      </c>
    </row>
    <row r="23" spans="1:10" s="62" customFormat="1" x14ac:dyDescent="0.2">
      <c r="A23" s="29">
        <v>4</v>
      </c>
      <c r="B23" s="30" t="s">
        <v>31</v>
      </c>
      <c r="C23" s="19">
        <f>C24+C25</f>
        <v>14969.64</v>
      </c>
      <c r="D23" s="19">
        <f>D24+D25</f>
        <v>21900</v>
      </c>
      <c r="E23" s="19">
        <f t="shared" ref="E23:G23" si="11">E24+E25</f>
        <v>23900</v>
      </c>
      <c r="F23" s="19">
        <f t="shared" si="11"/>
        <v>23900</v>
      </c>
      <c r="G23" s="19">
        <f t="shared" si="11"/>
        <v>23900</v>
      </c>
    </row>
    <row r="24" spans="1:10" s="62" customFormat="1" ht="21" x14ac:dyDescent="0.2">
      <c r="A24" s="31">
        <v>41</v>
      </c>
      <c r="B24" s="32" t="s">
        <v>22</v>
      </c>
      <c r="C24" s="68">
        <v>0</v>
      </c>
      <c r="D24" s="23"/>
      <c r="E24" s="68">
        <v>0</v>
      </c>
      <c r="F24" s="68">
        <v>0</v>
      </c>
      <c r="G24" s="68">
        <v>0</v>
      </c>
    </row>
    <row r="25" spans="1:10" s="62" customFormat="1" x14ac:dyDescent="0.2">
      <c r="A25" s="26">
        <v>42</v>
      </c>
      <c r="B25" s="28" t="s">
        <v>34</v>
      </c>
      <c r="C25" s="68">
        <v>14969.64</v>
      </c>
      <c r="D25" s="33">
        <v>21900</v>
      </c>
      <c r="E25" s="68">
        <v>23900</v>
      </c>
      <c r="F25" s="68">
        <v>23900</v>
      </c>
      <c r="G25" s="68">
        <v>23900</v>
      </c>
    </row>
    <row r="26" spans="1:10" s="62" customFormat="1" x14ac:dyDescent="0.2">
      <c r="A26" s="69"/>
      <c r="B26" s="70"/>
      <c r="C26" s="19"/>
      <c r="D26" s="66"/>
      <c r="E26" s="67"/>
      <c r="F26" s="67"/>
      <c r="G26" s="67"/>
    </row>
    <row r="27" spans="1:10" s="62" customFormat="1" ht="21" x14ac:dyDescent="0.2">
      <c r="A27" s="12" t="s">
        <v>10</v>
      </c>
      <c r="B27" s="13" t="s">
        <v>32</v>
      </c>
      <c r="C27" s="34">
        <f>SUM(C28,C36,C49,C57)</f>
        <v>1914283.5399999996</v>
      </c>
      <c r="D27" s="34">
        <f>SUM(D28,D36,D49,D57)</f>
        <v>1476135</v>
      </c>
      <c r="E27" s="34">
        <f>SUM(E28,E36,E49,E57)</f>
        <v>1418710</v>
      </c>
      <c r="F27" s="34">
        <f>SUM(F28,F36,F49,F57)</f>
        <v>1423165</v>
      </c>
      <c r="G27" s="34">
        <f>SUM(G28,G36,G49,G57)</f>
        <v>1360508</v>
      </c>
    </row>
    <row r="28" spans="1:10" s="62" customFormat="1" x14ac:dyDescent="0.2">
      <c r="A28" s="15">
        <v>31</v>
      </c>
      <c r="B28" s="15" t="s">
        <v>9</v>
      </c>
      <c r="C28" s="16">
        <f>SUM(C29,C33)</f>
        <v>70921.66</v>
      </c>
      <c r="D28" s="16">
        <f>SUM(D29,D33)</f>
        <v>30500</v>
      </c>
      <c r="E28" s="16">
        <f>SUM(E29,E33)</f>
        <v>30500</v>
      </c>
      <c r="F28" s="16">
        <f>SUM(F29,F33)</f>
        <v>30500</v>
      </c>
      <c r="G28" s="16">
        <f>SUM(G29,G33)</f>
        <v>28990</v>
      </c>
    </row>
    <row r="29" spans="1:10" s="62" customFormat="1" x14ac:dyDescent="0.2">
      <c r="A29" s="17">
        <v>3</v>
      </c>
      <c r="B29" s="18" t="s">
        <v>28</v>
      </c>
      <c r="C29" s="25">
        <f>SUM(C30:C32)</f>
        <v>70921.66</v>
      </c>
      <c r="D29" s="25">
        <f>SUM(D30:D32)</f>
        <v>28390</v>
      </c>
      <c r="E29" s="25">
        <f>SUM(E30:E32)</f>
        <v>28390</v>
      </c>
      <c r="F29" s="25">
        <f>SUM(F30:F32)</f>
        <v>28390</v>
      </c>
      <c r="G29" s="25">
        <f>SUM(G30:G32)</f>
        <v>26840</v>
      </c>
    </row>
    <row r="30" spans="1:10" s="62" customFormat="1" x14ac:dyDescent="0.2">
      <c r="A30" s="35">
        <v>31</v>
      </c>
      <c r="B30" s="36" t="s">
        <v>17</v>
      </c>
      <c r="C30" s="68">
        <v>48759.45</v>
      </c>
      <c r="D30" s="37">
        <v>13900</v>
      </c>
      <c r="E30" s="37">
        <v>13900</v>
      </c>
      <c r="F30" s="37">
        <v>13900</v>
      </c>
      <c r="G30" s="37">
        <v>13900</v>
      </c>
      <c r="J30" s="80">
        <f>30500-D28</f>
        <v>0</v>
      </c>
    </row>
    <row r="31" spans="1:10" s="62" customFormat="1" x14ac:dyDescent="0.2">
      <c r="A31" s="35">
        <v>32</v>
      </c>
      <c r="B31" s="36" t="s">
        <v>16</v>
      </c>
      <c r="C31" s="68">
        <v>21786.19</v>
      </c>
      <c r="D31" s="37">
        <v>13890</v>
      </c>
      <c r="E31" s="37">
        <v>13890</v>
      </c>
      <c r="F31" s="37">
        <v>13890</v>
      </c>
      <c r="G31" s="37">
        <v>12940</v>
      </c>
    </row>
    <row r="32" spans="1:10" s="62" customFormat="1" x14ac:dyDescent="0.2">
      <c r="A32" s="26" t="s">
        <v>11</v>
      </c>
      <c r="B32" s="28" t="s">
        <v>18</v>
      </c>
      <c r="C32" s="68">
        <v>376.02</v>
      </c>
      <c r="D32" s="33">
        <v>600</v>
      </c>
      <c r="E32" s="33">
        <v>600</v>
      </c>
      <c r="F32" s="33">
        <v>600</v>
      </c>
      <c r="G32" s="33">
        <v>0</v>
      </c>
    </row>
    <row r="33" spans="1:11" s="62" customFormat="1" x14ac:dyDescent="0.2">
      <c r="A33" s="38" t="s">
        <v>33</v>
      </c>
      <c r="B33" s="39" t="s">
        <v>31</v>
      </c>
      <c r="C33" s="51">
        <f>+C34</f>
        <v>0</v>
      </c>
      <c r="D33" s="51">
        <f t="shared" ref="D33:G33" si="12">+D34</f>
        <v>2110</v>
      </c>
      <c r="E33" s="51">
        <f t="shared" si="12"/>
        <v>2110</v>
      </c>
      <c r="F33" s="51">
        <f t="shared" si="12"/>
        <v>2110</v>
      </c>
      <c r="G33" s="51">
        <f t="shared" si="12"/>
        <v>2150</v>
      </c>
    </row>
    <row r="34" spans="1:11" s="62" customFormat="1" x14ac:dyDescent="0.2">
      <c r="A34" s="26">
        <v>42</v>
      </c>
      <c r="B34" s="28" t="s">
        <v>34</v>
      </c>
      <c r="C34" s="33"/>
      <c r="D34" s="33">
        <v>2110</v>
      </c>
      <c r="E34" s="33">
        <v>2110</v>
      </c>
      <c r="F34" s="33">
        <v>2110</v>
      </c>
      <c r="G34" s="33">
        <v>2150</v>
      </c>
    </row>
    <row r="35" spans="1:11" s="62" customFormat="1" x14ac:dyDescent="0.2">
      <c r="A35" s="71"/>
      <c r="B35" s="72"/>
      <c r="C35" s="40"/>
      <c r="D35" s="73"/>
      <c r="E35" s="74"/>
      <c r="F35" s="74"/>
      <c r="G35" s="74"/>
    </row>
    <row r="36" spans="1:11" s="62" customFormat="1" x14ac:dyDescent="0.2">
      <c r="A36" s="41">
        <v>43</v>
      </c>
      <c r="B36" s="42" t="s">
        <v>35</v>
      </c>
      <c r="C36" s="40">
        <f>SUM(C37,C44)</f>
        <v>1773907.5399999998</v>
      </c>
      <c r="D36" s="40">
        <f t="shared" ref="D36:G36" si="13">SUM(D37,D44)</f>
        <v>1366275</v>
      </c>
      <c r="E36" s="40">
        <f t="shared" si="13"/>
        <v>1342210</v>
      </c>
      <c r="F36" s="40">
        <f t="shared" si="13"/>
        <v>1369165</v>
      </c>
      <c r="G36" s="40">
        <f t="shared" si="13"/>
        <v>1315518</v>
      </c>
    </row>
    <row r="37" spans="1:11" s="62" customFormat="1" x14ac:dyDescent="0.2">
      <c r="A37" s="29">
        <v>3</v>
      </c>
      <c r="B37" s="43" t="s">
        <v>28</v>
      </c>
      <c r="C37" s="44">
        <f>SUM(C38:C43)</f>
        <v>1736089.7199999997</v>
      </c>
      <c r="D37" s="44">
        <f t="shared" ref="D37:G37" si="14">SUM(D38:D43)</f>
        <v>1325775</v>
      </c>
      <c r="E37" s="44">
        <f t="shared" si="14"/>
        <v>1305810</v>
      </c>
      <c r="F37" s="44">
        <f t="shared" si="14"/>
        <v>1331865</v>
      </c>
      <c r="G37" s="44">
        <f t="shared" si="14"/>
        <v>1289133</v>
      </c>
      <c r="K37" s="80"/>
    </row>
    <row r="38" spans="1:11" s="62" customFormat="1" x14ac:dyDescent="0.2">
      <c r="A38" s="26">
        <v>31</v>
      </c>
      <c r="B38" s="28" t="s">
        <v>17</v>
      </c>
      <c r="C38" s="63">
        <v>1082858.23</v>
      </c>
      <c r="D38" s="33">
        <v>924173</v>
      </c>
      <c r="E38" s="33">
        <v>855755</v>
      </c>
      <c r="F38" s="33">
        <v>857905</v>
      </c>
      <c r="G38" s="33">
        <v>827326</v>
      </c>
    </row>
    <row r="39" spans="1:11" s="62" customFormat="1" x14ac:dyDescent="0.2">
      <c r="A39" s="26">
        <v>32</v>
      </c>
      <c r="B39" s="28" t="s">
        <v>16</v>
      </c>
      <c r="C39" s="63">
        <v>633951.13</v>
      </c>
      <c r="D39" s="33">
        <v>384202</v>
      </c>
      <c r="E39" s="33">
        <v>434955</v>
      </c>
      <c r="F39" s="33">
        <v>457860</v>
      </c>
      <c r="G39" s="33">
        <v>445607</v>
      </c>
    </row>
    <row r="40" spans="1:11" s="62" customFormat="1" x14ac:dyDescent="0.2">
      <c r="A40" s="26">
        <v>34</v>
      </c>
      <c r="B40" s="28" t="s">
        <v>18</v>
      </c>
      <c r="C40" s="63">
        <v>11883.96</v>
      </c>
      <c r="D40" s="33">
        <v>11800</v>
      </c>
      <c r="E40" s="33">
        <v>12800</v>
      </c>
      <c r="F40" s="33">
        <v>12800</v>
      </c>
      <c r="G40" s="33">
        <v>12400</v>
      </c>
    </row>
    <row r="41" spans="1:11" s="62" customFormat="1" x14ac:dyDescent="0.2">
      <c r="A41" s="26" t="s">
        <v>15</v>
      </c>
      <c r="B41" s="45" t="s">
        <v>21</v>
      </c>
      <c r="C41" s="63">
        <v>0</v>
      </c>
      <c r="D41" s="33"/>
      <c r="E41" s="33"/>
      <c r="F41" s="33"/>
      <c r="G41" s="33"/>
    </row>
    <row r="42" spans="1:11" s="62" customFormat="1" x14ac:dyDescent="0.2">
      <c r="A42" s="26" t="s">
        <v>12</v>
      </c>
      <c r="B42" s="28" t="s">
        <v>19</v>
      </c>
      <c r="C42" s="63">
        <v>760.26</v>
      </c>
      <c r="D42" s="33">
        <v>4000</v>
      </c>
      <c r="E42" s="33">
        <v>1300</v>
      </c>
      <c r="F42" s="33">
        <v>1300</v>
      </c>
      <c r="G42" s="33">
        <v>1300</v>
      </c>
    </row>
    <row r="43" spans="1:11" s="62" customFormat="1" x14ac:dyDescent="0.2">
      <c r="A43" s="26" t="s">
        <v>13</v>
      </c>
      <c r="B43" s="28" t="s">
        <v>29</v>
      </c>
      <c r="C43" s="63">
        <v>6636.14</v>
      </c>
      <c r="D43" s="33">
        <v>1600</v>
      </c>
      <c r="E43" s="33">
        <v>1000</v>
      </c>
      <c r="F43" s="33">
        <v>2000</v>
      </c>
      <c r="G43" s="33">
        <v>2500</v>
      </c>
    </row>
    <row r="44" spans="1:11" s="62" customFormat="1" x14ac:dyDescent="0.2">
      <c r="A44" s="46">
        <v>4</v>
      </c>
      <c r="B44" s="47" t="s">
        <v>31</v>
      </c>
      <c r="C44" s="40">
        <f>SUM(C45:C46)</f>
        <v>37817.82</v>
      </c>
      <c r="D44" s="40">
        <f>SUM(D45:D46)</f>
        <v>40500</v>
      </c>
      <c r="E44" s="40">
        <f>SUM(E45:E46)</f>
        <v>36400</v>
      </c>
      <c r="F44" s="40">
        <f>SUM(F45:F46)</f>
        <v>37300</v>
      </c>
      <c r="G44" s="40">
        <f>SUM(G45:G46)</f>
        <v>26385</v>
      </c>
    </row>
    <row r="45" spans="1:11" s="62" customFormat="1" x14ac:dyDescent="0.2">
      <c r="A45" s="26">
        <v>42</v>
      </c>
      <c r="B45" s="28" t="s">
        <v>34</v>
      </c>
      <c r="C45" s="63">
        <v>37817.82</v>
      </c>
      <c r="D45" s="33">
        <v>40500</v>
      </c>
      <c r="E45" s="33">
        <v>36400</v>
      </c>
      <c r="F45" s="33">
        <v>37300</v>
      </c>
      <c r="G45" s="33">
        <v>26385</v>
      </c>
    </row>
    <row r="46" spans="1:11" s="62" customFormat="1" x14ac:dyDescent="0.2">
      <c r="A46" s="48" t="s">
        <v>14</v>
      </c>
      <c r="B46" s="45" t="s">
        <v>20</v>
      </c>
      <c r="C46" s="63">
        <v>0</v>
      </c>
      <c r="D46" s="33"/>
      <c r="E46" s="33"/>
      <c r="F46" s="33"/>
      <c r="G46" s="33"/>
    </row>
    <row r="47" spans="1:11" s="62" customFormat="1" x14ac:dyDescent="0.2">
      <c r="A47" s="48"/>
      <c r="B47" s="45"/>
      <c r="C47" s="33"/>
      <c r="D47" s="33"/>
      <c r="E47" s="33"/>
      <c r="F47" s="33"/>
      <c r="G47" s="33"/>
    </row>
    <row r="48" spans="1:11" s="62" customFormat="1" x14ac:dyDescent="0.2">
      <c r="A48" s="69"/>
      <c r="B48" s="43"/>
      <c r="C48" s="40"/>
      <c r="D48" s="73"/>
      <c r="E48" s="74"/>
      <c r="F48" s="74"/>
      <c r="G48" s="74"/>
    </row>
    <row r="49" spans="1:7" s="62" customFormat="1" x14ac:dyDescent="0.2">
      <c r="A49" s="41">
        <v>52</v>
      </c>
      <c r="B49" s="42" t="s">
        <v>7</v>
      </c>
      <c r="C49" s="40">
        <f>SUM(C50,C54)</f>
        <v>64615.659999999996</v>
      </c>
      <c r="D49" s="40">
        <f t="shared" ref="D49:G49" si="15">SUM(D50,D54)</f>
        <v>79360</v>
      </c>
      <c r="E49" s="40">
        <f t="shared" si="15"/>
        <v>46000</v>
      </c>
      <c r="F49" s="40">
        <f t="shared" si="15"/>
        <v>23500</v>
      </c>
      <c r="G49" s="40">
        <f t="shared" si="15"/>
        <v>16000</v>
      </c>
    </row>
    <row r="50" spans="1:7" s="62" customFormat="1" x14ac:dyDescent="0.2">
      <c r="A50" s="29">
        <v>3</v>
      </c>
      <c r="B50" s="43" t="s">
        <v>28</v>
      </c>
      <c r="C50" s="40">
        <f>SUM(C51:C53)</f>
        <v>64615.659999999996</v>
      </c>
      <c r="D50" s="40">
        <f t="shared" ref="D50:G50" si="16">SUM(D51:D53)</f>
        <v>77360</v>
      </c>
      <c r="E50" s="40">
        <f t="shared" si="16"/>
        <v>46000</v>
      </c>
      <c r="F50" s="40">
        <f t="shared" si="16"/>
        <v>23500</v>
      </c>
      <c r="G50" s="40">
        <f t="shared" si="16"/>
        <v>16000</v>
      </c>
    </row>
    <row r="51" spans="1:7" s="62" customFormat="1" x14ac:dyDescent="0.2">
      <c r="A51" s="26">
        <v>31</v>
      </c>
      <c r="B51" s="28" t="s">
        <v>17</v>
      </c>
      <c r="C51" s="63">
        <v>27036.89</v>
      </c>
      <c r="D51" s="33">
        <v>27062</v>
      </c>
      <c r="E51" s="33">
        <v>29700</v>
      </c>
      <c r="F51" s="33">
        <v>7350</v>
      </c>
      <c r="G51" s="33">
        <v>0</v>
      </c>
    </row>
    <row r="52" spans="1:7" s="62" customFormat="1" x14ac:dyDescent="0.2">
      <c r="A52" s="26">
        <v>32</v>
      </c>
      <c r="B52" s="28" t="s">
        <v>16</v>
      </c>
      <c r="C52" s="63">
        <v>37578.769999999997</v>
      </c>
      <c r="D52" s="49">
        <v>50298</v>
      </c>
      <c r="E52" s="49">
        <v>16300</v>
      </c>
      <c r="F52" s="49">
        <v>16150</v>
      </c>
      <c r="G52" s="49">
        <v>16000</v>
      </c>
    </row>
    <row r="53" spans="1:7" s="62" customFormat="1" x14ac:dyDescent="0.2">
      <c r="A53" s="26" t="s">
        <v>12</v>
      </c>
      <c r="B53" s="28" t="s">
        <v>19</v>
      </c>
      <c r="C53" s="49"/>
      <c r="D53" s="49"/>
      <c r="E53" s="49"/>
      <c r="F53" s="49"/>
      <c r="G53" s="49"/>
    </row>
    <row r="54" spans="1:7" s="62" customFormat="1" x14ac:dyDescent="0.2">
      <c r="A54" s="50">
        <v>4</v>
      </c>
      <c r="B54" s="47" t="s">
        <v>31</v>
      </c>
      <c r="C54" s="51">
        <f>+C55</f>
        <v>0</v>
      </c>
      <c r="D54" s="51">
        <f t="shared" ref="D54:G54" si="17">+D55</f>
        <v>2000</v>
      </c>
      <c r="E54" s="51">
        <f t="shared" si="17"/>
        <v>0</v>
      </c>
      <c r="F54" s="51">
        <f t="shared" si="17"/>
        <v>0</v>
      </c>
      <c r="G54" s="51">
        <f t="shared" si="17"/>
        <v>0</v>
      </c>
    </row>
    <row r="55" spans="1:7" s="62" customFormat="1" x14ac:dyDescent="0.2">
      <c r="A55" s="26">
        <v>42</v>
      </c>
      <c r="B55" s="28" t="s">
        <v>34</v>
      </c>
      <c r="C55" s="52"/>
      <c r="D55" s="52">
        <v>2000</v>
      </c>
      <c r="E55" s="52"/>
      <c r="F55" s="52"/>
      <c r="G55" s="52"/>
    </row>
    <row r="56" spans="1:7" s="62" customFormat="1" x14ac:dyDescent="0.2">
      <c r="A56" s="75"/>
      <c r="B56" s="76"/>
      <c r="C56" s="55"/>
      <c r="D56" s="77"/>
      <c r="E56" s="74"/>
      <c r="F56" s="74"/>
      <c r="G56" s="74"/>
    </row>
    <row r="57" spans="1:7" s="62" customFormat="1" x14ac:dyDescent="0.2">
      <c r="A57" s="53" t="s">
        <v>24</v>
      </c>
      <c r="B57" s="54" t="s">
        <v>8</v>
      </c>
      <c r="C57" s="55">
        <f>SUM(C58:C59)</f>
        <v>4838.68</v>
      </c>
      <c r="D57" s="55">
        <f t="shared" ref="D57:G57" si="18">SUM(D58:D59)</f>
        <v>0</v>
      </c>
      <c r="E57" s="55">
        <f t="shared" si="18"/>
        <v>0</v>
      </c>
      <c r="F57" s="55">
        <f t="shared" si="18"/>
        <v>0</v>
      </c>
      <c r="G57" s="55">
        <f t="shared" si="18"/>
        <v>0</v>
      </c>
    </row>
    <row r="58" spans="1:7" s="62" customFormat="1" x14ac:dyDescent="0.2">
      <c r="A58" s="26">
        <v>31</v>
      </c>
      <c r="B58" s="28" t="s">
        <v>17</v>
      </c>
      <c r="C58" s="63">
        <v>2163.6799999999998</v>
      </c>
      <c r="D58" s="52">
        <v>0</v>
      </c>
      <c r="E58" s="52">
        <v>0</v>
      </c>
      <c r="F58" s="52">
        <v>0</v>
      </c>
      <c r="G58" s="52">
        <v>0</v>
      </c>
    </row>
    <row r="59" spans="1:7" s="62" customFormat="1" x14ac:dyDescent="0.2">
      <c r="A59" s="26">
        <v>32</v>
      </c>
      <c r="B59" s="28" t="s">
        <v>16</v>
      </c>
      <c r="C59" s="63">
        <v>2675</v>
      </c>
      <c r="D59" s="52">
        <v>0</v>
      </c>
      <c r="E59" s="52">
        <v>0</v>
      </c>
      <c r="F59" s="52">
        <v>0</v>
      </c>
      <c r="G59" s="52">
        <v>0</v>
      </c>
    </row>
    <row r="60" spans="1:7" s="62" customFormat="1" x14ac:dyDescent="0.2">
      <c r="A60" s="78"/>
      <c r="B60" s="78"/>
      <c r="C60" s="51"/>
      <c r="D60" s="79"/>
      <c r="E60" s="74"/>
      <c r="F60" s="74"/>
      <c r="G60" s="74"/>
    </row>
    <row r="61" spans="1:7" s="62" customFormat="1" ht="21" x14ac:dyDescent="0.2">
      <c r="A61" s="12" t="s">
        <v>3</v>
      </c>
      <c r="B61" s="56" t="s">
        <v>4</v>
      </c>
      <c r="C61" s="57">
        <f>SUM(C62,C70,C80,C89)</f>
        <v>58131.88</v>
      </c>
      <c r="D61" s="57">
        <f>SUM(D62,D70,D80,D89)</f>
        <v>127290</v>
      </c>
      <c r="E61" s="57">
        <f>SUM(E62,E70,E80,E89)</f>
        <v>29500</v>
      </c>
      <c r="F61" s="57">
        <f>SUM(F62,F70,F80,F89)</f>
        <v>19000</v>
      </c>
      <c r="G61" s="57">
        <f>SUM(G62,G70,G80,G89)</f>
        <v>0</v>
      </c>
    </row>
    <row r="62" spans="1:7" s="62" customFormat="1" x14ac:dyDescent="0.2">
      <c r="A62" s="41">
        <v>51</v>
      </c>
      <c r="B62" s="42" t="s">
        <v>6</v>
      </c>
      <c r="C62" s="51">
        <f>+C63+C67</f>
        <v>6272.54</v>
      </c>
      <c r="D62" s="51">
        <f t="shared" ref="D62:G62" si="19">+D63+D67</f>
        <v>7710</v>
      </c>
      <c r="E62" s="51">
        <f t="shared" si="19"/>
        <v>20250</v>
      </c>
      <c r="F62" s="51">
        <f t="shared" si="19"/>
        <v>14350</v>
      </c>
      <c r="G62" s="51">
        <f t="shared" si="19"/>
        <v>0</v>
      </c>
    </row>
    <row r="63" spans="1:7" s="62" customFormat="1" x14ac:dyDescent="0.2">
      <c r="A63" s="29">
        <v>3</v>
      </c>
      <c r="B63" s="43" t="s">
        <v>28</v>
      </c>
      <c r="C63" s="51">
        <f>SUM(C64:C66)</f>
        <v>6272.54</v>
      </c>
      <c r="D63" s="51">
        <f t="shared" ref="D63:G63" si="20">SUM(D64:D66)</f>
        <v>6810</v>
      </c>
      <c r="E63" s="51">
        <f t="shared" si="20"/>
        <v>19350</v>
      </c>
      <c r="F63" s="51">
        <f t="shared" si="20"/>
        <v>14350</v>
      </c>
      <c r="G63" s="51">
        <f t="shared" si="20"/>
        <v>0</v>
      </c>
    </row>
    <row r="64" spans="1:7" s="62" customFormat="1" x14ac:dyDescent="0.2">
      <c r="A64" s="58">
        <v>31</v>
      </c>
      <c r="B64" s="28" t="s">
        <v>17</v>
      </c>
      <c r="C64" s="49"/>
      <c r="D64" s="49"/>
      <c r="E64" s="49"/>
      <c r="F64" s="49"/>
      <c r="G64" s="49"/>
    </row>
    <row r="65" spans="1:7" s="62" customFormat="1" x14ac:dyDescent="0.2">
      <c r="A65" s="26">
        <v>32</v>
      </c>
      <c r="B65" s="28" t="s">
        <v>16</v>
      </c>
      <c r="C65" s="63">
        <v>6272.54</v>
      </c>
      <c r="D65" s="49">
        <v>5310</v>
      </c>
      <c r="E65" s="49">
        <v>19350</v>
      </c>
      <c r="F65" s="49">
        <v>14350</v>
      </c>
      <c r="G65" s="49">
        <v>0</v>
      </c>
    </row>
    <row r="66" spans="1:7" s="62" customFormat="1" x14ac:dyDescent="0.2">
      <c r="A66" s="26" t="s">
        <v>13</v>
      </c>
      <c r="B66" s="28" t="s">
        <v>29</v>
      </c>
      <c r="C66" s="63">
        <v>0</v>
      </c>
      <c r="D66" s="33">
        <v>1500</v>
      </c>
      <c r="E66" s="33"/>
      <c r="F66" s="33"/>
      <c r="G66" s="33"/>
    </row>
    <row r="67" spans="1:7" s="62" customFormat="1" x14ac:dyDescent="0.2">
      <c r="A67" s="50">
        <v>4</v>
      </c>
      <c r="B67" s="47" t="s">
        <v>31</v>
      </c>
      <c r="C67" s="51">
        <f>SUM(C68)</f>
        <v>0</v>
      </c>
      <c r="D67" s="51">
        <f t="shared" ref="D67:G67" si="21">SUM(D68)</f>
        <v>900</v>
      </c>
      <c r="E67" s="51">
        <f t="shared" si="21"/>
        <v>900</v>
      </c>
      <c r="F67" s="51">
        <f t="shared" si="21"/>
        <v>0</v>
      </c>
      <c r="G67" s="51">
        <f t="shared" si="21"/>
        <v>0</v>
      </c>
    </row>
    <row r="68" spans="1:7" s="62" customFormat="1" x14ac:dyDescent="0.2">
      <c r="A68" s="26">
        <v>42</v>
      </c>
      <c r="B68" s="28" t="s">
        <v>34</v>
      </c>
      <c r="C68" s="63"/>
      <c r="D68" s="49">
        <v>900</v>
      </c>
      <c r="E68" s="49">
        <v>900</v>
      </c>
      <c r="F68" s="49">
        <v>0</v>
      </c>
      <c r="G68" s="49">
        <v>0</v>
      </c>
    </row>
    <row r="69" spans="1:7" s="62" customFormat="1" x14ac:dyDescent="0.2">
      <c r="A69" s="75"/>
      <c r="B69" s="76"/>
      <c r="C69" s="51"/>
      <c r="D69" s="51"/>
      <c r="E69" s="51"/>
      <c r="F69" s="51"/>
      <c r="G69" s="51"/>
    </row>
    <row r="70" spans="1:7" s="62" customFormat="1" x14ac:dyDescent="0.2">
      <c r="A70" s="41">
        <v>52</v>
      </c>
      <c r="B70" s="42" t="s">
        <v>7</v>
      </c>
      <c r="C70" s="51">
        <f>SUM(C71,C77)</f>
        <v>41037.89</v>
      </c>
      <c r="D70" s="51">
        <f t="shared" ref="D70:G70" si="22">SUM(D71,D77)</f>
        <v>94540</v>
      </c>
      <c r="E70" s="51">
        <f t="shared" si="22"/>
        <v>4240</v>
      </c>
      <c r="F70" s="51">
        <f t="shared" si="22"/>
        <v>0</v>
      </c>
      <c r="G70" s="51">
        <f t="shared" si="22"/>
        <v>0</v>
      </c>
    </row>
    <row r="71" spans="1:7" s="62" customFormat="1" x14ac:dyDescent="0.2">
      <c r="A71" s="29">
        <v>3</v>
      </c>
      <c r="B71" s="43" t="s">
        <v>28</v>
      </c>
      <c r="C71" s="51">
        <f>SUM(C72:C76)</f>
        <v>40457.89</v>
      </c>
      <c r="D71" s="51">
        <f>SUM(D72:D76)</f>
        <v>94540</v>
      </c>
      <c r="E71" s="51">
        <f>SUM(E72:E76)</f>
        <v>4240</v>
      </c>
      <c r="F71" s="51">
        <f>SUM(F72:F76)</f>
        <v>0</v>
      </c>
      <c r="G71" s="51">
        <f>SUM(G72:G76)</f>
        <v>0</v>
      </c>
    </row>
    <row r="72" spans="1:7" s="62" customFormat="1" x14ac:dyDescent="0.2">
      <c r="A72" s="58">
        <v>31</v>
      </c>
      <c r="B72" s="28" t="s">
        <v>17</v>
      </c>
      <c r="C72" s="63">
        <v>16896.62</v>
      </c>
      <c r="D72" s="49">
        <v>4700</v>
      </c>
      <c r="E72" s="49">
        <v>2000</v>
      </c>
      <c r="F72" s="49">
        <v>0</v>
      </c>
      <c r="G72" s="49">
        <v>0</v>
      </c>
    </row>
    <row r="73" spans="1:7" s="62" customFormat="1" x14ac:dyDescent="0.2">
      <c r="A73" s="26">
        <v>32</v>
      </c>
      <c r="B73" s="28" t="s">
        <v>16</v>
      </c>
      <c r="C73" s="63">
        <v>23561.27</v>
      </c>
      <c r="D73" s="49">
        <v>62340</v>
      </c>
      <c r="E73" s="49">
        <v>2240</v>
      </c>
      <c r="F73" s="49">
        <v>0</v>
      </c>
      <c r="G73" s="49">
        <v>0</v>
      </c>
    </row>
    <row r="74" spans="1:7" s="62" customFormat="1" x14ac:dyDescent="0.2">
      <c r="A74" s="26" t="s">
        <v>15</v>
      </c>
      <c r="B74" s="28" t="s">
        <v>21</v>
      </c>
      <c r="C74" s="63">
        <v>0</v>
      </c>
      <c r="D74" s="52">
        <v>4500</v>
      </c>
      <c r="E74" s="52"/>
      <c r="F74" s="52"/>
      <c r="G74" s="52"/>
    </row>
    <row r="75" spans="1:7" s="62" customFormat="1" x14ac:dyDescent="0.2">
      <c r="A75" s="26" t="s">
        <v>12</v>
      </c>
      <c r="B75" s="28" t="s">
        <v>19</v>
      </c>
      <c r="C75" s="63">
        <v>0</v>
      </c>
      <c r="D75" s="52"/>
      <c r="E75" s="52"/>
      <c r="F75" s="52"/>
      <c r="G75" s="52"/>
    </row>
    <row r="76" spans="1:7" s="62" customFormat="1" x14ac:dyDescent="0.2">
      <c r="A76" s="26" t="s">
        <v>13</v>
      </c>
      <c r="B76" s="28" t="s">
        <v>29</v>
      </c>
      <c r="C76" s="63">
        <v>0</v>
      </c>
      <c r="D76" s="33">
        <v>23000</v>
      </c>
      <c r="E76" s="33"/>
      <c r="F76" s="33"/>
      <c r="G76" s="33"/>
    </row>
    <row r="77" spans="1:7" s="62" customFormat="1" x14ac:dyDescent="0.2">
      <c r="A77" s="50">
        <v>4</v>
      </c>
      <c r="B77" s="47" t="s">
        <v>31</v>
      </c>
      <c r="C77" s="51">
        <f>SUM(C78)</f>
        <v>580</v>
      </c>
      <c r="D77" s="51">
        <f t="shared" ref="D77:G77" si="23">SUM(D78)</f>
        <v>0</v>
      </c>
      <c r="E77" s="51">
        <f t="shared" si="23"/>
        <v>0</v>
      </c>
      <c r="F77" s="51">
        <f t="shared" si="23"/>
        <v>0</v>
      </c>
      <c r="G77" s="51">
        <f t="shared" si="23"/>
        <v>0</v>
      </c>
    </row>
    <row r="78" spans="1:7" s="62" customFormat="1" x14ac:dyDescent="0.2">
      <c r="A78" s="26">
        <v>42</v>
      </c>
      <c r="B78" s="28" t="s">
        <v>34</v>
      </c>
      <c r="C78" s="63">
        <v>580</v>
      </c>
      <c r="D78" s="49"/>
      <c r="E78" s="49"/>
      <c r="F78" s="49"/>
      <c r="G78" s="49"/>
    </row>
    <row r="79" spans="1:7" s="62" customFormat="1" x14ac:dyDescent="0.2">
      <c r="A79" s="59"/>
      <c r="B79" s="60"/>
      <c r="C79" s="49"/>
      <c r="D79" s="49"/>
      <c r="E79" s="49"/>
      <c r="F79" s="49"/>
      <c r="G79" s="49"/>
    </row>
    <row r="80" spans="1:7" s="62" customFormat="1" x14ac:dyDescent="0.2">
      <c r="A80" s="41">
        <v>43</v>
      </c>
      <c r="B80" s="42" t="s">
        <v>35</v>
      </c>
      <c r="C80" s="40">
        <f>+C81+C86</f>
        <v>10821.449999999999</v>
      </c>
      <c r="D80" s="40">
        <f t="shared" ref="D80:G80" si="24">+D81+D86</f>
        <v>25040</v>
      </c>
      <c r="E80" s="40">
        <f t="shared" si="24"/>
        <v>5010</v>
      </c>
      <c r="F80" s="40">
        <f t="shared" si="24"/>
        <v>4650</v>
      </c>
      <c r="G80" s="40">
        <f t="shared" si="24"/>
        <v>0</v>
      </c>
    </row>
    <row r="81" spans="1:7" s="62" customFormat="1" x14ac:dyDescent="0.2">
      <c r="A81" s="29">
        <v>3</v>
      </c>
      <c r="B81" s="43" t="s">
        <v>28</v>
      </c>
      <c r="C81" s="44">
        <f>SUM(C82:C85)</f>
        <v>10676.449999999999</v>
      </c>
      <c r="D81" s="44">
        <f t="shared" ref="D81:G81" si="25">SUM(D82:D85)</f>
        <v>24940</v>
      </c>
      <c r="E81" s="44">
        <f t="shared" si="25"/>
        <v>4910</v>
      </c>
      <c r="F81" s="44">
        <f t="shared" si="25"/>
        <v>4650</v>
      </c>
      <c r="G81" s="44">
        <f t="shared" si="25"/>
        <v>0</v>
      </c>
    </row>
    <row r="82" spans="1:7" s="62" customFormat="1" x14ac:dyDescent="0.2">
      <c r="A82" s="58">
        <v>31</v>
      </c>
      <c r="B82" s="28" t="s">
        <v>17</v>
      </c>
      <c r="C82" s="63">
        <v>656.66</v>
      </c>
      <c r="D82" s="49">
        <v>1200</v>
      </c>
      <c r="E82" s="49">
        <v>500</v>
      </c>
      <c r="F82" s="49">
        <v>0</v>
      </c>
      <c r="G82" s="49">
        <v>0</v>
      </c>
    </row>
    <row r="83" spans="1:7" s="62" customFormat="1" x14ac:dyDescent="0.2">
      <c r="A83" s="26">
        <v>32</v>
      </c>
      <c r="B83" s="28" t="s">
        <v>16</v>
      </c>
      <c r="C83" s="63">
        <v>9679.9699999999993</v>
      </c>
      <c r="D83" s="33">
        <v>23090</v>
      </c>
      <c r="E83" s="33">
        <v>4410</v>
      </c>
      <c r="F83" s="33">
        <v>4650</v>
      </c>
      <c r="G83" s="33">
        <v>0</v>
      </c>
    </row>
    <row r="84" spans="1:7" s="62" customFormat="1" x14ac:dyDescent="0.2">
      <c r="A84" s="26">
        <v>34</v>
      </c>
      <c r="B84" s="28" t="s">
        <v>18</v>
      </c>
      <c r="C84" s="63">
        <v>339.82</v>
      </c>
      <c r="D84" s="49">
        <v>150</v>
      </c>
      <c r="E84" s="49"/>
      <c r="F84" s="49"/>
      <c r="G84" s="49"/>
    </row>
    <row r="85" spans="1:7" s="62" customFormat="1" x14ac:dyDescent="0.2">
      <c r="A85" s="26" t="s">
        <v>13</v>
      </c>
      <c r="B85" s="28" t="s">
        <v>29</v>
      </c>
      <c r="C85" s="82"/>
      <c r="D85" s="33">
        <v>500</v>
      </c>
      <c r="E85" s="33"/>
      <c r="F85" s="33"/>
      <c r="G85" s="33"/>
    </row>
    <row r="86" spans="1:7" s="62" customFormat="1" x14ac:dyDescent="0.2">
      <c r="A86" s="50">
        <v>4</v>
      </c>
      <c r="B86" s="47" t="s">
        <v>31</v>
      </c>
      <c r="C86" s="51">
        <f>SUM(C87)</f>
        <v>145</v>
      </c>
      <c r="D86" s="51">
        <f t="shared" ref="D86:G86" si="26">SUM(D87)</f>
        <v>100</v>
      </c>
      <c r="E86" s="51">
        <f t="shared" si="26"/>
        <v>100</v>
      </c>
      <c r="F86" s="51">
        <f t="shared" si="26"/>
        <v>0</v>
      </c>
      <c r="G86" s="51">
        <f t="shared" si="26"/>
        <v>0</v>
      </c>
    </row>
    <row r="87" spans="1:7" s="62" customFormat="1" x14ac:dyDescent="0.2">
      <c r="A87" s="26">
        <v>42</v>
      </c>
      <c r="B87" s="28" t="s">
        <v>34</v>
      </c>
      <c r="C87" s="63">
        <v>145</v>
      </c>
      <c r="D87" s="49">
        <v>100</v>
      </c>
      <c r="E87" s="49">
        <v>100</v>
      </c>
      <c r="F87" s="49">
        <v>0</v>
      </c>
      <c r="G87" s="49">
        <v>0</v>
      </c>
    </row>
    <row r="88" spans="1:7" s="62" customFormat="1" x14ac:dyDescent="0.2">
      <c r="A88" s="69"/>
      <c r="B88" s="43"/>
      <c r="C88" s="40"/>
      <c r="D88" s="73"/>
      <c r="E88" s="74"/>
      <c r="F88" s="74"/>
      <c r="G88" s="74"/>
    </row>
    <row r="89" spans="1:7" s="62" customFormat="1" x14ac:dyDescent="0.2">
      <c r="A89" s="53" t="s">
        <v>24</v>
      </c>
      <c r="B89" s="54" t="s">
        <v>8</v>
      </c>
      <c r="C89" s="55">
        <f>+C90</f>
        <v>0</v>
      </c>
      <c r="D89" s="55">
        <f t="shared" ref="D89" si="27">+D90</f>
        <v>0</v>
      </c>
      <c r="E89" s="55">
        <f t="shared" ref="E89" si="28">+E90</f>
        <v>0</v>
      </c>
      <c r="F89" s="55">
        <f t="shared" ref="F89" si="29">+F90</f>
        <v>0</v>
      </c>
      <c r="G89" s="55">
        <f t="shared" ref="G89" si="30">+G90</f>
        <v>0</v>
      </c>
    </row>
    <row r="90" spans="1:7" s="62" customFormat="1" x14ac:dyDescent="0.2">
      <c r="A90" s="61">
        <v>32</v>
      </c>
      <c r="B90" s="28" t="s">
        <v>16</v>
      </c>
      <c r="C90" s="52"/>
      <c r="D90" s="52">
        <v>0</v>
      </c>
      <c r="E90" s="52">
        <v>0</v>
      </c>
      <c r="F90" s="52">
        <v>0</v>
      </c>
      <c r="G90" s="52">
        <v>0</v>
      </c>
    </row>
    <row r="94" spans="1:7" x14ac:dyDescent="0.2">
      <c r="C94" s="81">
        <f>+C61+C27+C16+C10</f>
        <v>5144334.629999999</v>
      </c>
      <c r="D94" s="81">
        <f t="shared" ref="D94:G94" si="31">+D61+D27+D16+D10</f>
        <v>5527892</v>
      </c>
      <c r="E94" s="11">
        <f t="shared" si="31"/>
        <v>5482501</v>
      </c>
      <c r="F94" s="11">
        <f t="shared" si="31"/>
        <v>5495193</v>
      </c>
      <c r="G94" s="11">
        <f t="shared" si="31"/>
        <v>5432367</v>
      </c>
    </row>
    <row r="97" spans="5:7" x14ac:dyDescent="0.2">
      <c r="E97" s="3">
        <v>5482501</v>
      </c>
      <c r="F97" s="3">
        <v>5495193</v>
      </c>
      <c r="G97" s="3">
        <v>5432367</v>
      </c>
    </row>
    <row r="99" spans="5:7" x14ac:dyDescent="0.2">
      <c r="E99" s="11">
        <f>+E97-E94</f>
        <v>0</v>
      </c>
      <c r="F99" s="11">
        <f t="shared" ref="F99:G99" si="32">+F97-F94</f>
        <v>0</v>
      </c>
      <c r="G99" s="11">
        <f t="shared" si="32"/>
        <v>0</v>
      </c>
    </row>
  </sheetData>
  <pageMargins left="0.11811023622047245" right="0.11811023622047245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posebni-dio-Pravni-fakultet-Osi</vt:lpstr>
      <vt:lpstr>'posebni-dio-Pravni-fakultet-Osi'!Print_Area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ivancica</cp:lastModifiedBy>
  <cp:lastPrinted>2023-10-02T17:17:15Z</cp:lastPrinted>
  <dcterms:created xsi:type="dcterms:W3CDTF">2022-10-31T10:11:38Z</dcterms:created>
  <dcterms:modified xsi:type="dcterms:W3CDTF">2024-12-13T15:37:14Z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