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vancica\Documents\PLANOVI\PLAN 2026-2028\"/>
    </mc:Choice>
  </mc:AlternateContent>
  <xr:revisionPtr revIDLastSave="0" documentId="13_ncr:1_{6DCAB389-639F-479C-899C-09C1A7D99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definedNames>
    <definedName name="_xlnm.Print_Area" localSheetId="0">PREDLOŽAK!$A$1:$G$146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E9" i="7"/>
  <c r="F9" i="7"/>
  <c r="G9" i="7"/>
  <c r="D8" i="7"/>
  <c r="E8" i="7"/>
  <c r="G8" i="7"/>
  <c r="D7" i="7"/>
  <c r="E7" i="7"/>
  <c r="F7" i="7"/>
  <c r="G7" i="7"/>
  <c r="C7" i="7"/>
  <c r="D6" i="7"/>
  <c r="E6" i="7"/>
  <c r="F6" i="7"/>
  <c r="G6" i="7"/>
  <c r="C6" i="7"/>
  <c r="D5" i="7"/>
  <c r="G5" i="7"/>
  <c r="C5" i="7"/>
  <c r="D4" i="7"/>
  <c r="F4" i="7"/>
  <c r="G4" i="7"/>
  <c r="C4" i="7"/>
  <c r="D3" i="7"/>
  <c r="E3" i="7"/>
  <c r="F3" i="7"/>
  <c r="G3" i="7"/>
  <c r="D91" i="7"/>
  <c r="G91" i="7"/>
  <c r="C91" i="7"/>
  <c r="D138" i="7"/>
  <c r="E138" i="7"/>
  <c r="F138" i="7"/>
  <c r="G138" i="7"/>
  <c r="C138" i="7"/>
  <c r="C137" i="7" l="1"/>
  <c r="G117" i="7"/>
  <c r="F117" i="7"/>
  <c r="E117" i="7"/>
  <c r="D117" i="7"/>
  <c r="C117" i="7"/>
  <c r="G111" i="7"/>
  <c r="F111" i="7"/>
  <c r="E111" i="7"/>
  <c r="D111" i="7"/>
  <c r="C111" i="7"/>
  <c r="C110" i="7" s="1"/>
  <c r="F110" i="7" l="1"/>
  <c r="E110" i="7"/>
  <c r="G110" i="7"/>
  <c r="G137" i="7"/>
  <c r="F137" i="7"/>
  <c r="E137" i="7"/>
  <c r="D137" i="7"/>
  <c r="D110" i="7"/>
  <c r="F8" i="7" l="1"/>
  <c r="D41" i="7" l="1"/>
  <c r="C66" i="7"/>
  <c r="D66" i="7"/>
  <c r="C58" i="7"/>
  <c r="C57" i="7" s="1"/>
  <c r="C8" i="7" s="1"/>
  <c r="D58" i="7"/>
  <c r="D57" i="7" s="1"/>
  <c r="C71" i="7"/>
  <c r="D48" i="7"/>
  <c r="F48" i="7"/>
  <c r="G48" i="7"/>
  <c r="C48" i="7"/>
  <c r="C21" i="7"/>
  <c r="C19" i="7"/>
  <c r="C18" i="7"/>
  <c r="G135" i="7"/>
  <c r="F135" i="7"/>
  <c r="E135" i="7"/>
  <c r="D135" i="7"/>
  <c r="C135" i="7"/>
  <c r="G129" i="7"/>
  <c r="G128" i="7" s="1"/>
  <c r="F129" i="7"/>
  <c r="F128" i="7" s="1"/>
  <c r="E129" i="7"/>
  <c r="E128" i="7" s="1"/>
  <c r="E4" i="7" s="1"/>
  <c r="D129" i="7"/>
  <c r="C129" i="7"/>
  <c r="G126" i="7"/>
  <c r="F126" i="7"/>
  <c r="E126" i="7"/>
  <c r="D126" i="7"/>
  <c r="C126" i="7"/>
  <c r="G120" i="7"/>
  <c r="F120" i="7"/>
  <c r="E120" i="7"/>
  <c r="D120" i="7"/>
  <c r="C120" i="7"/>
  <c r="C54" i="7"/>
  <c r="D54" i="7"/>
  <c r="C45" i="7"/>
  <c r="D45" i="7"/>
  <c r="C41" i="7"/>
  <c r="C35" i="7"/>
  <c r="D35" i="7"/>
  <c r="C29" i="7"/>
  <c r="D29" i="7"/>
  <c r="C23" i="7"/>
  <c r="D23" i="7"/>
  <c r="D17" i="7"/>
  <c r="C144" i="7"/>
  <c r="C143" i="7" s="1"/>
  <c r="D144" i="7"/>
  <c r="D143" i="7" s="1"/>
  <c r="C93" i="7"/>
  <c r="D93" i="7"/>
  <c r="C99" i="7"/>
  <c r="D99" i="7"/>
  <c r="C102" i="7"/>
  <c r="D102" i="7"/>
  <c r="C108" i="7"/>
  <c r="D108" i="7"/>
  <c r="C83" i="7"/>
  <c r="D83" i="7"/>
  <c r="C87" i="7"/>
  <c r="D87" i="7"/>
  <c r="C78" i="7"/>
  <c r="D78" i="7"/>
  <c r="D71" i="7"/>
  <c r="D70" i="7" s="1"/>
  <c r="G108" i="7"/>
  <c r="F108" i="7"/>
  <c r="E108" i="7"/>
  <c r="G102" i="7"/>
  <c r="G101" i="7" s="1"/>
  <c r="F102" i="7"/>
  <c r="F101" i="7" s="1"/>
  <c r="E102" i="7"/>
  <c r="D128" i="7" l="1"/>
  <c r="D40" i="7"/>
  <c r="C128" i="7"/>
  <c r="D119" i="7"/>
  <c r="E119" i="7"/>
  <c r="F119" i="7"/>
  <c r="C119" i="7"/>
  <c r="E101" i="7"/>
  <c r="C40" i="7"/>
  <c r="D47" i="7"/>
  <c r="C47" i="7"/>
  <c r="G119" i="7"/>
  <c r="D28" i="7"/>
  <c r="D11" i="7" s="1"/>
  <c r="D82" i="7"/>
  <c r="D10" i="7" s="1"/>
  <c r="C17" i="7"/>
  <c r="C16" i="7" s="1"/>
  <c r="C28" i="7"/>
  <c r="C27" i="7" s="1"/>
  <c r="C82" i="7"/>
  <c r="C10" i="7" s="1"/>
  <c r="C101" i="7"/>
  <c r="D92" i="7"/>
  <c r="D101" i="7"/>
  <c r="C92" i="7"/>
  <c r="D16" i="7"/>
  <c r="C70" i="7"/>
  <c r="C9" i="7" s="1"/>
  <c r="G99" i="7"/>
  <c r="F99" i="7"/>
  <c r="E99" i="7"/>
  <c r="G93" i="7"/>
  <c r="G92" i="7" s="1"/>
  <c r="F93" i="7"/>
  <c r="E93" i="7"/>
  <c r="F144" i="7"/>
  <c r="F143" i="7" s="1"/>
  <c r="G144" i="7"/>
  <c r="G143" i="7" s="1"/>
  <c r="E144" i="7"/>
  <c r="E143" i="7" s="1"/>
  <c r="E50" i="7"/>
  <c r="E48" i="7" s="1"/>
  <c r="G35" i="7"/>
  <c r="F35" i="7"/>
  <c r="E35" i="7"/>
  <c r="G29" i="7"/>
  <c r="F29" i="7"/>
  <c r="E29" i="7"/>
  <c r="F17" i="7"/>
  <c r="G17" i="7"/>
  <c r="E17" i="7"/>
  <c r="E91" i="7" l="1"/>
  <c r="E5" i="7"/>
  <c r="F5" i="7"/>
  <c r="F91" i="7"/>
  <c r="D39" i="7"/>
  <c r="D14" i="7"/>
  <c r="D27" i="7"/>
  <c r="D15" i="7"/>
  <c r="C11" i="7"/>
  <c r="C15" i="7"/>
  <c r="C3" i="7"/>
  <c r="C14" i="7" s="1"/>
  <c r="C39" i="7"/>
  <c r="E92" i="7"/>
  <c r="F92" i="7"/>
  <c r="F28" i="7"/>
  <c r="F27" i="7" s="1"/>
  <c r="G28" i="7"/>
  <c r="G11" i="7" s="1"/>
  <c r="E28" i="7"/>
  <c r="E27" i="7" s="1"/>
  <c r="E23" i="7"/>
  <c r="F23" i="7"/>
  <c r="G23" i="7"/>
  <c r="E54" i="7"/>
  <c r="F54" i="7"/>
  <c r="G54" i="7"/>
  <c r="E83" i="7"/>
  <c r="F83" i="7"/>
  <c r="G83" i="7"/>
  <c r="E87" i="7"/>
  <c r="F87" i="7"/>
  <c r="G87" i="7"/>
  <c r="E78" i="7"/>
  <c r="F78" i="7"/>
  <c r="G78" i="7"/>
  <c r="E71" i="7"/>
  <c r="F71" i="7"/>
  <c r="G71" i="7"/>
  <c r="E66" i="7"/>
  <c r="F66" i="7"/>
  <c r="G66" i="7"/>
  <c r="E58" i="7"/>
  <c r="F58" i="7"/>
  <c r="G58" i="7"/>
  <c r="E45" i="7"/>
  <c r="F45" i="7"/>
  <c r="G45" i="7"/>
  <c r="E41" i="7"/>
  <c r="F41" i="7"/>
  <c r="G41" i="7"/>
  <c r="G27" i="7" l="1"/>
  <c r="E11" i="7"/>
  <c r="F11" i="7"/>
  <c r="E40" i="7"/>
  <c r="F70" i="7"/>
  <c r="G70" i="7"/>
  <c r="E82" i="7"/>
  <c r="E10" i="7" s="1"/>
  <c r="F82" i="7"/>
  <c r="F10" i="7" s="1"/>
  <c r="G57" i="7"/>
  <c r="F57" i="7"/>
  <c r="E57" i="7"/>
  <c r="G40" i="7"/>
  <c r="F40" i="7"/>
  <c r="F47" i="7"/>
  <c r="E47" i="7"/>
  <c r="G82" i="7"/>
  <c r="G10" i="7" s="1"/>
  <c r="G47" i="7"/>
  <c r="E70" i="7"/>
  <c r="E39" i="7" l="1"/>
  <c r="F39" i="7"/>
  <c r="G39" i="7"/>
  <c r="E16" i="7" l="1"/>
  <c r="F16" i="7"/>
  <c r="G16" i="7"/>
  <c r="G15" i="7" l="1"/>
  <c r="G14" i="7"/>
  <c r="F15" i="7"/>
  <c r="F14" i="7"/>
  <c r="E15" i="7"/>
  <c r="E14" i="7"/>
</calcChain>
</file>

<file path=xl/sharedStrings.xml><?xml version="1.0" encoding="utf-8"?>
<sst xmlns="http://schemas.openxmlformats.org/spreadsheetml/2006/main" count="248" uniqueCount="59">
  <si>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</si>
  <si>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</si>
  <si>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</si>
  <si>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</si>
  <si>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</si>
  <si>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</si>
  <si>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</si>
  <si>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</si>
  <si>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</si>
  <si>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</si>
  <si>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</si>
  <si>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</si>
  <si>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</si>
  <si>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</si>
  <si>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</si>
  <si>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</si>
  <si>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</si>
  <si>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</si>
  <si>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</si>
  <si>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</si>
  <si>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</si>
  <si>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</si>
  <si>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</si>
  <si>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</si>
  <si>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</si>
  <si>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</si>
  <si>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</si>
  <si>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</si>
  <si>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</si>
  <si>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</si>
  <si>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</si>
  <si>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</si>
  <si>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</si>
  <si>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</si>
  <si>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VISOKO OBRAZOVANJE</t>
  </si>
  <si>
    <t>61</t>
  </si>
  <si>
    <t xml:space="preserve">BROJČANA OZNAKA PRORAČUNSKOG KORISNIKA </t>
  </si>
  <si>
    <t>Rashodi poslovanja</t>
  </si>
  <si>
    <t>PROJEKCIJA 
2027.</t>
  </si>
  <si>
    <t>Rashodi za nabavu nefinancijske imovine</t>
  </si>
  <si>
    <t>PLAN 
2026.</t>
  </si>
  <si>
    <t>PROJEKCIJA 
2028.</t>
  </si>
  <si>
    <t>A111111</t>
  </si>
  <si>
    <t>A222222</t>
  </si>
  <si>
    <t>PROGRAMSKO I OSTALO FINANCIRANJE SVEUČILIŠTA U OSIJEKU - IZ EVIDENCIJSKIH PRIHODA</t>
  </si>
  <si>
    <t>Dodatna ulaganja u građevinskim objektima</t>
  </si>
  <si>
    <t>20.10.2025.</t>
  </si>
  <si>
    <t>SVEUČILIŠTE JOSIPA JURJA STROSSMAYERA U OSIJEKU, PRAVNI FAKULTET OSIJEK</t>
  </si>
  <si>
    <t>Pomoći iz državnog proračuna kroz opće prihode i primitke</t>
  </si>
  <si>
    <t>Programi Unije – raspoloživ predujam</t>
  </si>
  <si>
    <t>Programi Unije – predfinanciranje iz izvora 43 Ostali prihodi za posebne namjene</t>
  </si>
  <si>
    <t>Programi Unije</t>
  </si>
  <si>
    <t>IZVRŠENJE
2024.</t>
  </si>
  <si>
    <t>TEKUĆI PLAN
2025.</t>
  </si>
  <si>
    <t>Programi Unije –</t>
  </si>
  <si>
    <t>EU Projekti -Programi Unije</t>
  </si>
  <si>
    <t>EU projekti-Programi Unije – Ostali prihodi za posebne namjene</t>
  </si>
  <si>
    <t>EU projekti-Programi Unije – Vlastiti prihodi</t>
  </si>
  <si>
    <t>EU projekti-Ostale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</si>
</sst>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58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wrapText="1" indent="1"/>
    </xf>
    <xf numFmtId="0" fontId="12" fillId="0" borderId="0" xfId="49" applyFill="1" applyBorder="1" applyAlignment="1">
      <alignment horizontal="left" vertical="center" indent="9"/>
    </xf>
    <xf numFmtId="3" fontId="0" fillId="0" borderId="0" xfId="0" applyNumberFormat="1" applyFill="1"/>
    <xf numFmtId="0" fontId="14" fillId="0" borderId="7" xfId="2" quotePrefix="1" applyNumberFormat="1" applyFont="1" applyFill="1" applyBorder="1" applyAlignment="1">
      <alignment horizontal="left" vertical="center" indent="1" justifyLastLine="1"/>
    </xf>
    <xf numFmtId="0" fontId="14" fillId="27" borderId="7" xfId="2" quotePrefix="1" applyNumberFormat="1" applyFont="1" applyFill="1" applyBorder="1" applyAlignment="1">
      <alignment horizontal="left" vertical="center" indent="1" justifyLastLine="1"/>
    </xf>
    <xf numFmtId="0" fontId="12" fillId="29" borderId="4" xfId="49" quotePrefix="1" applyFill="1" applyAlignment="1">
      <alignment horizontal="center" vertical="center"/>
    </xf>
    <xf numFmtId="0" fontId="14" fillId="29" borderId="1" xfId="2" quotePrefix="1" applyNumberFormat="1" applyFont="1" applyFill="1" applyAlignment="1">
      <alignment horizontal="left" vertical="center" indent="1" justifyLastLine="1"/>
    </xf>
    <xf numFmtId="3" fontId="12" fillId="29" borderId="4" xfId="50" applyNumberFormat="1" applyFill="1">
      <alignment horizontal="right" vertical="center"/>
    </xf>
    <xf numFmtId="0" fontId="0" fillId="29" borderId="0" xfId="0" applyFill="1"/>
    <xf numFmtId="0" fontId="12" fillId="27" borderId="4" xfId="49" quotePrefix="1" applyFill="1" applyAlignment="1">
      <alignment horizontal="left" vertical="center" indent="9"/>
    </xf>
    <xf numFmtId="0" fontId="12" fillId="0" borderId="4" xfId="49" quotePrefix="1" applyFill="1" applyAlignment="1">
      <alignment horizontal="center" vertical="center"/>
    </xf>
    <xf numFmtId="0" fontId="12" fillId="0" borderId="4" xfId="49" quotePrefix="1" applyFill="1" applyBorder="1" applyAlignment="1">
      <alignment horizontal="center" vertical="center"/>
    </xf>
    <xf numFmtId="0" fontId="12" fillId="0" borderId="5" xfId="49" quotePrefix="1" applyFill="1" applyBorder="1" applyAlignment="1">
      <alignment horizontal="center" vertical="center"/>
    </xf>
    <xf numFmtId="0" fontId="15" fillId="0" borderId="6" xfId="6" quotePrefix="1" applyFont="1" applyFill="1" applyBorder="1" applyAlignment="1">
      <alignment horizontal="left" vertical="center" indent="4"/>
    </xf>
    <xf numFmtId="0" fontId="15" fillId="0" borderId="6" xfId="6" quotePrefix="1" applyFont="1" applyFill="1" applyBorder="1" applyAlignment="1">
      <alignment horizontal="left" vertical="center" indent="1"/>
    </xf>
    <xf numFmtId="3" fontId="16" fillId="0" borderId="7" xfId="50" applyNumberFormat="1" applyFont="1" applyFill="1" applyBorder="1">
      <alignment horizontal="right" vertical="center"/>
    </xf>
    <xf numFmtId="3" fontId="12" fillId="0" borderId="5" xfId="50" applyNumberFormat="1" applyFill="1" applyBorder="1" applyAlignment="1">
      <alignment vertical="center"/>
    </xf>
    <xf numFmtId="3" fontId="12" fillId="27" borderId="4" xfId="50" applyNumberFormat="1" applyFill="1" applyAlignment="1">
      <alignment vertical="center"/>
    </xf>
    <xf numFmtId="3" fontId="12" fillId="0" borderId="4" xfId="49" quotePrefix="1" applyNumberFormat="1" applyFill="1" applyAlignment="1">
      <alignment vertical="center"/>
    </xf>
    <xf numFmtId="3" fontId="16" fillId="0" borderId="7" xfId="50" applyNumberFormat="1" applyFont="1" applyFill="1" applyBorder="1" applyAlignment="1">
      <alignment vertical="center"/>
    </xf>
    <xf numFmtId="3" fontId="12" fillId="29" borderId="4" xfId="50" applyNumberFormat="1" applyFill="1" applyAlignment="1">
      <alignment vertical="center"/>
    </xf>
    <xf numFmtId="3" fontId="12" fillId="0" borderId="4" xfId="50" applyNumberFormat="1" applyFill="1" applyAlignment="1">
      <alignment vertical="center"/>
    </xf>
    <xf numFmtId="3" fontId="12" fillId="0" borderId="4" xfId="50" applyNumberFormat="1" applyFill="1" applyBorder="1" applyAlignment="1">
      <alignment vertical="center"/>
    </xf>
    <xf numFmtId="3" fontId="12" fillId="28" borderId="4" xfId="50" applyNumberFormat="1" applyFill="1" applyAlignment="1">
      <alignment vertical="center"/>
    </xf>
    <xf numFmtId="0" fontId="12" fillId="0" borderId="4" xfId="49" quotePrefix="1" applyFill="1">
      <alignment horizontal="left" vertical="center" indent="1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3" fontId="12" fillId="27" borderId="4" xfId="50" applyNumberFormat="1" applyFill="1">
      <alignment horizontal="right" vertical="center"/>
    </xf>
    <xf numFmtId="3" fontId="12" fillId="27" borderId="4" xfId="50" applyNumberFormat="1" applyFill="1" applyAlignment="1">
      <alignment horizontal="right" vertical="center"/>
    </xf>
    <xf numFmtId="3" fontId="12" fillId="0" borderId="4" xfId="50" applyNumberFormat="1" applyFill="1" applyAlignment="1">
      <alignment horizontal="right" vertical="center"/>
    </xf>
    <xf numFmtId="3" fontId="12" fillId="29" borderId="4" xfId="50" applyNumberFormat="1" applyFill="1" applyAlignment="1">
      <alignment horizontal="right" vertical="center"/>
    </xf>
    <xf numFmtId="3" fontId="12" fillId="0" borderId="4" xfId="49" quotePrefix="1" applyNumberFormat="1" applyFill="1" applyAlignment="1">
      <alignment horizontal="right" vertical="center"/>
    </xf>
    <xf numFmtId="3" fontId="12" fillId="0" borderId="4" xfId="49" quotePrefix="1" applyNumberFormat="1" applyFill="1" applyAlignment="1">
      <alignment horizontal="right" vertical="center" indent="1"/>
    </xf>
    <xf numFmtId="0" fontId="0" fillId="0" borderId="0" xfId="0" applyFill="1" applyBorder="1"/>
    <xf numFmtId="0" fontId="16" fillId="29" borderId="4" xfId="49" quotePrefix="1" applyFont="1" applyFill="1" applyAlignment="1">
      <alignment horizontal="center" vertical="center"/>
    </xf>
    <xf numFmtId="0" fontId="16" fillId="29" borderId="1" xfId="2" quotePrefix="1" applyNumberFormat="1" applyFont="1" applyFill="1" applyAlignment="1">
      <alignment horizontal="left" vertical="center" indent="1" justifyLastLine="1"/>
    </xf>
    <xf numFmtId="0" fontId="16" fillId="27" borderId="4" xfId="49" quotePrefix="1" applyFont="1" applyFill="1" applyAlignment="1">
      <alignment horizontal="left" vertical="center" indent="7"/>
    </xf>
    <xf numFmtId="0" fontId="16" fillId="27" borderId="7" xfId="2" quotePrefix="1" applyNumberFormat="1" applyFont="1" applyFill="1" applyBorder="1" applyAlignment="1">
      <alignment horizontal="left" vertical="center" indent="1" justifyLastLine="1"/>
    </xf>
  </cellXfs>
  <cellStyles count="51">
    <cellStyle name="Normal" xfId="0" builtinId="0"/>
    <cellStyle name="Normal 2" xfId="3" xr:uid="{00000000-0005-0000-0000-000000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48"/>
  <sheetViews>
    <sheetView tabSelected="1" workbookViewId="0">
      <pane xSplit="2" ySplit="2" topLeftCell="C66" activePane="bottomRight" state="frozen"/>
      <selection pane="topRight" activeCell="C1" sqref="C1"/>
      <selection pane="bottomLeft" activeCell="A3" sqref="A3"/>
      <selection pane="bottomRight" activeCell="I11" sqref="I11:N35"/>
    </sheetView>
  </sheetViews>
  <sheetFormatPr defaultColWidth="9.140625" defaultRowHeight="15" x14ac:dyDescent="0.25"/>
  <cols>
    <col min="1" max="1" width="17.28515625" style="6" customWidth="1"/>
    <col min="2" max="2" width="51.42578125" style="6" customWidth="1"/>
    <col min="3" max="4" width="13.140625" style="6" customWidth="1"/>
    <col min="5" max="7" width="13.28515625" style="6" customWidth="1"/>
    <col min="8" max="16384" width="9.140625" style="6"/>
  </cols>
  <sheetData>
    <row r="2" spans="1:13" ht="51" x14ac:dyDescent="0.25">
      <c r="A2" s="4" t="s">
        <v>36</v>
      </c>
      <c r="B2" s="4" t="s">
        <v>47</v>
      </c>
      <c r="C2" s="44" t="s">
        <v>52</v>
      </c>
      <c r="D2" s="44" t="s">
        <v>53</v>
      </c>
      <c r="E2" s="5" t="s">
        <v>40</v>
      </c>
      <c r="F2" s="5" t="s">
        <v>38</v>
      </c>
      <c r="G2" s="5" t="s">
        <v>41</v>
      </c>
    </row>
    <row r="3" spans="1:13" x14ac:dyDescent="0.25">
      <c r="A3" s="28">
        <v>11</v>
      </c>
      <c r="B3" s="1" t="s">
        <v>0</v>
      </c>
      <c r="C3" s="39">
        <f t="shared" ref="C3:G3" si="0">+C16</f>
        <v>3944711.5700000003</v>
      </c>
      <c r="D3" s="39">
        <f t="shared" si="0"/>
        <v>4034291</v>
      </c>
      <c r="E3" s="39">
        <f t="shared" si="0"/>
        <v>4788983</v>
      </c>
      <c r="F3" s="39">
        <f t="shared" si="0"/>
        <v>4870962</v>
      </c>
      <c r="G3" s="39">
        <f t="shared" si="0"/>
        <v>5015178</v>
      </c>
    </row>
    <row r="4" spans="1:13" x14ac:dyDescent="0.25">
      <c r="A4" s="28">
        <v>31</v>
      </c>
      <c r="B4" s="1" t="s">
        <v>9</v>
      </c>
      <c r="C4" s="39">
        <f>+C40+C128</f>
        <v>38523.720000000008</v>
      </c>
      <c r="D4" s="39">
        <f t="shared" ref="D4:G4" si="1">+D40+D128</f>
        <v>30500</v>
      </c>
      <c r="E4" s="39">
        <f t="shared" si="1"/>
        <v>41500</v>
      </c>
      <c r="F4" s="39">
        <f t="shared" si="1"/>
        <v>42000</v>
      </c>
      <c r="G4" s="39">
        <f t="shared" si="1"/>
        <v>42000</v>
      </c>
    </row>
    <row r="5" spans="1:13" x14ac:dyDescent="0.25">
      <c r="A5" s="28">
        <v>43</v>
      </c>
      <c r="B5" s="1" t="s">
        <v>3</v>
      </c>
      <c r="C5" s="39">
        <f>+C47+C119</f>
        <v>1395752.1600000001</v>
      </c>
      <c r="D5" s="39">
        <f t="shared" ref="D5:G5" si="2">+D47+D119</f>
        <v>1347220</v>
      </c>
      <c r="E5" s="39">
        <f t="shared" si="2"/>
        <v>1289541</v>
      </c>
      <c r="F5" s="39">
        <f t="shared" si="2"/>
        <v>1242079</v>
      </c>
      <c r="G5" s="39">
        <f t="shared" si="2"/>
        <v>1306306</v>
      </c>
    </row>
    <row r="6" spans="1:13" x14ac:dyDescent="0.25">
      <c r="A6" s="28">
        <v>5011</v>
      </c>
      <c r="B6" s="21" t="s">
        <v>48</v>
      </c>
      <c r="C6" s="39">
        <f>+C143</f>
        <v>0</v>
      </c>
      <c r="D6" s="39">
        <f t="shared" ref="D6:G6" si="3">+D143</f>
        <v>0</v>
      </c>
      <c r="E6" s="39">
        <f t="shared" si="3"/>
        <v>56000</v>
      </c>
      <c r="F6" s="39">
        <f t="shared" si="3"/>
        <v>30000</v>
      </c>
      <c r="G6" s="39">
        <f t="shared" si="3"/>
        <v>30000</v>
      </c>
    </row>
    <row r="7" spans="1:13" s="26" customFormat="1" x14ac:dyDescent="0.25">
      <c r="A7" s="23">
        <v>510</v>
      </c>
      <c r="B7" s="24" t="s">
        <v>51</v>
      </c>
      <c r="C7" s="38">
        <f>+C92+C101</f>
        <v>0</v>
      </c>
      <c r="D7" s="38">
        <f t="shared" ref="D7:G7" si="4">+D92+D101</f>
        <v>0</v>
      </c>
      <c r="E7" s="38">
        <f t="shared" si="4"/>
        <v>17850</v>
      </c>
      <c r="F7" s="38">
        <f t="shared" si="4"/>
        <v>12920</v>
      </c>
      <c r="G7" s="38">
        <f t="shared" si="4"/>
        <v>0</v>
      </c>
    </row>
    <row r="8" spans="1:13" x14ac:dyDescent="0.25">
      <c r="A8" s="28">
        <v>51</v>
      </c>
      <c r="B8" s="1" t="s">
        <v>5</v>
      </c>
      <c r="C8" s="39">
        <f>+C57+C110</f>
        <v>5319</v>
      </c>
      <c r="D8" s="39">
        <f t="shared" ref="D8:G8" si="5">+D57+D110</f>
        <v>20250</v>
      </c>
      <c r="E8" s="39">
        <f t="shared" si="5"/>
        <v>0</v>
      </c>
      <c r="F8" s="39">
        <f t="shared" si="5"/>
        <v>0</v>
      </c>
      <c r="G8" s="39">
        <f t="shared" si="5"/>
        <v>0</v>
      </c>
    </row>
    <row r="9" spans="1:13" x14ac:dyDescent="0.25">
      <c r="A9" s="28">
        <v>52</v>
      </c>
      <c r="B9" s="1" t="s">
        <v>6</v>
      </c>
      <c r="C9" s="39">
        <f>+C70+C137</f>
        <v>132848.53</v>
      </c>
      <c r="D9" s="39">
        <f t="shared" ref="D9:G9" si="6">+D70+D137</f>
        <v>50240</v>
      </c>
      <c r="E9" s="39">
        <f t="shared" si="6"/>
        <v>11500</v>
      </c>
      <c r="F9" s="39">
        <f t="shared" si="6"/>
        <v>0</v>
      </c>
      <c r="G9" s="39">
        <f t="shared" si="6"/>
        <v>0</v>
      </c>
    </row>
    <row r="10" spans="1:13" x14ac:dyDescent="0.25">
      <c r="A10" s="28">
        <v>61</v>
      </c>
      <c r="B10" s="1" t="s">
        <v>7</v>
      </c>
      <c r="C10" s="39">
        <f>+C82</f>
        <v>1500</v>
      </c>
      <c r="D10" s="39">
        <f>+D82</f>
        <v>0</v>
      </c>
      <c r="E10" s="43">
        <f t="shared" ref="E10:G10" si="7">+E82</f>
        <v>0</v>
      </c>
      <c r="F10" s="43">
        <f t="shared" si="7"/>
        <v>0</v>
      </c>
      <c r="G10" s="43">
        <f t="shared" si="7"/>
        <v>0</v>
      </c>
    </row>
    <row r="11" spans="1:13" x14ac:dyDescent="0.25">
      <c r="A11" s="28">
        <v>581</v>
      </c>
      <c r="B11" s="1" t="s">
        <v>10</v>
      </c>
      <c r="C11" s="39">
        <f t="shared" ref="C11" si="8">+C28</f>
        <v>0</v>
      </c>
      <c r="D11" s="39">
        <f t="shared" ref="D11" si="9">+D28</f>
        <v>0</v>
      </c>
      <c r="E11" s="3">
        <f>+E28</f>
        <v>167706</v>
      </c>
      <c r="F11" s="3">
        <f t="shared" ref="F11:G11" si="10">+F28</f>
        <v>126939</v>
      </c>
      <c r="G11" s="3">
        <f t="shared" si="10"/>
        <v>99516</v>
      </c>
    </row>
    <row r="12" spans="1:13" x14ac:dyDescent="0.25">
      <c r="A12" s="29">
        <v>5761</v>
      </c>
      <c r="B12" s="8" t="s">
        <v>12</v>
      </c>
      <c r="C12" s="40"/>
      <c r="D12" s="40"/>
      <c r="E12" s="9"/>
      <c r="F12" s="9"/>
      <c r="G12" s="9"/>
    </row>
    <row r="13" spans="1:13" x14ac:dyDescent="0.25">
      <c r="A13" s="30">
        <v>563</v>
      </c>
      <c r="B13" s="10" t="s">
        <v>11</v>
      </c>
      <c r="C13" s="34"/>
      <c r="D13" s="34"/>
      <c r="E13" s="11"/>
      <c r="F13" s="11"/>
      <c r="G13" s="11"/>
    </row>
    <row r="14" spans="1:13" x14ac:dyDescent="0.25">
      <c r="A14" s="31">
        <v>2292</v>
      </c>
      <c r="B14" s="32" t="s">
        <v>34</v>
      </c>
      <c r="C14" s="37">
        <f t="shared" ref="C14" si="11">SUM(C3:C13)</f>
        <v>5518654.9800000014</v>
      </c>
      <c r="D14" s="37">
        <f t="shared" ref="D14" si="12">SUM(D3:D13)</f>
        <v>5482501</v>
      </c>
      <c r="E14" s="33">
        <f>SUM(E3:E13)</f>
        <v>6373080</v>
      </c>
      <c r="F14" s="33">
        <f t="shared" ref="F14:G14" si="13">SUM(F3:F13)</f>
        <v>6324900</v>
      </c>
      <c r="G14" s="33">
        <f t="shared" si="13"/>
        <v>6493000</v>
      </c>
      <c r="L14" s="53"/>
      <c r="M14" s="53"/>
    </row>
    <row r="15" spans="1:13" x14ac:dyDescent="0.25">
      <c r="A15" s="15" t="s">
        <v>42</v>
      </c>
      <c r="B15" s="16" t="s">
        <v>1</v>
      </c>
      <c r="C15" s="41">
        <f t="shared" ref="C15:G15" si="14">C16</f>
        <v>3944711.5700000003</v>
      </c>
      <c r="D15" s="17">
        <f t="shared" si="14"/>
        <v>4034291</v>
      </c>
      <c r="E15" s="17">
        <f t="shared" si="14"/>
        <v>4788983</v>
      </c>
      <c r="F15" s="17">
        <f t="shared" si="14"/>
        <v>4870962</v>
      </c>
      <c r="G15" s="17">
        <f t="shared" si="14"/>
        <v>5015178</v>
      </c>
      <c r="I15" s="20"/>
      <c r="J15" s="20"/>
      <c r="K15" s="20"/>
      <c r="L15" s="20"/>
      <c r="M15" s="20"/>
    </row>
    <row r="16" spans="1:13" x14ac:dyDescent="0.25">
      <c r="A16" s="12" t="s">
        <v>22</v>
      </c>
      <c r="B16" s="13" t="s">
        <v>0</v>
      </c>
      <c r="C16" s="35">
        <f t="shared" ref="C16:D16" si="15">C17+C23</f>
        <v>3944711.5700000003</v>
      </c>
      <c r="D16" s="14">
        <f t="shared" si="15"/>
        <v>4034291</v>
      </c>
      <c r="E16" s="14">
        <f t="shared" ref="E16:G16" si="16">E17+E23</f>
        <v>4788983</v>
      </c>
      <c r="F16" s="14">
        <f t="shared" si="16"/>
        <v>4870962</v>
      </c>
      <c r="G16" s="14">
        <f t="shared" si="16"/>
        <v>5015178</v>
      </c>
    </row>
    <row r="17" spans="1:10" x14ac:dyDescent="0.25">
      <c r="A17" s="2">
        <v>3</v>
      </c>
      <c r="B17" s="1" t="s">
        <v>37</v>
      </c>
      <c r="C17" s="39">
        <f t="shared" ref="C17:D17" si="17">SUM(C18:C22)</f>
        <v>3911378.7100000004</v>
      </c>
      <c r="D17" s="3">
        <f t="shared" si="17"/>
        <v>4010391</v>
      </c>
      <c r="E17" s="3">
        <f>SUM(E18:E22)</f>
        <v>4780483</v>
      </c>
      <c r="F17" s="3">
        <f t="shared" ref="F17:G17" si="18">SUM(F18:F22)</f>
        <v>4866962</v>
      </c>
      <c r="G17" s="3">
        <f t="shared" si="18"/>
        <v>5013178</v>
      </c>
    </row>
    <row r="18" spans="1:10" x14ac:dyDescent="0.25">
      <c r="A18" s="7" t="s">
        <v>8</v>
      </c>
      <c r="B18" s="1" t="s">
        <v>24</v>
      </c>
      <c r="C18" s="36">
        <f>3624933.05+2879.18</f>
        <v>3627812.23</v>
      </c>
      <c r="D18" s="52">
        <v>3765871</v>
      </c>
      <c r="E18" s="3">
        <v>4446920</v>
      </c>
      <c r="F18" s="3">
        <v>4512910</v>
      </c>
      <c r="G18" s="3">
        <v>4640380</v>
      </c>
    </row>
    <row r="19" spans="1:10" x14ac:dyDescent="0.25">
      <c r="A19" s="7" t="s">
        <v>13</v>
      </c>
      <c r="B19" s="1" t="s">
        <v>23</v>
      </c>
      <c r="C19" s="36">
        <f>42185.38+235714.18</f>
        <v>277899.56</v>
      </c>
      <c r="D19" s="52">
        <v>244320</v>
      </c>
      <c r="E19" s="3">
        <v>326063</v>
      </c>
      <c r="F19" s="3">
        <v>343052</v>
      </c>
      <c r="G19" s="3">
        <v>360798</v>
      </c>
    </row>
    <row r="20" spans="1:10" x14ac:dyDescent="0.25">
      <c r="A20" s="7" t="s">
        <v>14</v>
      </c>
      <c r="B20" s="1" t="s">
        <v>25</v>
      </c>
      <c r="C20" s="36">
        <v>289.72000000000003</v>
      </c>
      <c r="D20" s="52">
        <v>200</v>
      </c>
      <c r="E20" s="3"/>
      <c r="F20" s="3"/>
      <c r="G20" s="3">
        <v>1000</v>
      </c>
    </row>
    <row r="21" spans="1:10" x14ac:dyDescent="0.25">
      <c r="A21" s="7" t="s">
        <v>15</v>
      </c>
      <c r="B21" s="1" t="s">
        <v>26</v>
      </c>
      <c r="C21" s="36">
        <f>464.53+4912.67</f>
        <v>5377.2</v>
      </c>
      <c r="D21" s="52"/>
      <c r="E21" s="3">
        <v>7500</v>
      </c>
      <c r="F21" s="3">
        <v>11000</v>
      </c>
      <c r="G21" s="3">
        <v>11000</v>
      </c>
    </row>
    <row r="22" spans="1:10" x14ac:dyDescent="0.25">
      <c r="A22" s="7" t="s">
        <v>18</v>
      </c>
      <c r="B22" s="1" t="s">
        <v>30</v>
      </c>
      <c r="C22" s="36"/>
      <c r="D22" s="52"/>
      <c r="E22" s="3"/>
      <c r="F22" s="3"/>
      <c r="G22" s="3"/>
    </row>
    <row r="23" spans="1:10" x14ac:dyDescent="0.25">
      <c r="A23" s="2">
        <v>4</v>
      </c>
      <c r="B23" s="1" t="s">
        <v>39</v>
      </c>
      <c r="C23" s="39">
        <f t="shared" ref="C23:G23" si="19">C24+C25+C26</f>
        <v>33332.86</v>
      </c>
      <c r="D23" s="49">
        <f t="shared" si="19"/>
        <v>23900</v>
      </c>
      <c r="E23" s="3">
        <f t="shared" si="19"/>
        <v>8500</v>
      </c>
      <c r="F23" s="3">
        <f t="shared" si="19"/>
        <v>4000</v>
      </c>
      <c r="G23" s="3">
        <f t="shared" si="19"/>
        <v>2000</v>
      </c>
    </row>
    <row r="24" spans="1:10" x14ac:dyDescent="0.25">
      <c r="A24" s="7" t="s">
        <v>16</v>
      </c>
      <c r="B24" s="1" t="s">
        <v>33</v>
      </c>
      <c r="C24" s="36"/>
      <c r="D24" s="52"/>
      <c r="E24" s="3"/>
      <c r="F24" s="3"/>
      <c r="G24" s="3"/>
    </row>
    <row r="25" spans="1:10" x14ac:dyDescent="0.25">
      <c r="A25" s="7" t="s">
        <v>17</v>
      </c>
      <c r="B25" s="1" t="s">
        <v>27</v>
      </c>
      <c r="C25" s="36">
        <v>33332.86</v>
      </c>
      <c r="D25" s="52">
        <v>23900</v>
      </c>
      <c r="E25" s="3">
        <v>8500</v>
      </c>
      <c r="F25" s="3">
        <v>4000</v>
      </c>
      <c r="G25" s="3">
        <v>2000</v>
      </c>
    </row>
    <row r="26" spans="1:10" x14ac:dyDescent="0.25">
      <c r="A26" s="7" t="s">
        <v>19</v>
      </c>
      <c r="B26" s="1" t="s">
        <v>28</v>
      </c>
      <c r="C26" s="36"/>
      <c r="D26" s="52"/>
      <c r="E26" s="3"/>
      <c r="F26" s="3"/>
      <c r="G26" s="3"/>
    </row>
    <row r="27" spans="1:10" x14ac:dyDescent="0.25">
      <c r="A27" s="15" t="s">
        <v>42</v>
      </c>
      <c r="B27" s="16" t="s">
        <v>1</v>
      </c>
      <c r="C27" s="41">
        <f t="shared" ref="C27:G27" si="20">C28</f>
        <v>0</v>
      </c>
      <c r="D27" s="17">
        <f t="shared" si="20"/>
        <v>0</v>
      </c>
      <c r="E27" s="17">
        <f t="shared" si="20"/>
        <v>167706</v>
      </c>
      <c r="F27" s="17">
        <f t="shared" si="20"/>
        <v>126939</v>
      </c>
      <c r="G27" s="17">
        <f t="shared" si="20"/>
        <v>99516</v>
      </c>
      <c r="J27" s="20"/>
    </row>
    <row r="28" spans="1:10" x14ac:dyDescent="0.25">
      <c r="A28" s="12">
        <v>581</v>
      </c>
      <c r="B28" s="13" t="s">
        <v>0</v>
      </c>
      <c r="C28" s="35">
        <f t="shared" ref="C28:D28" si="21">C29+C35</f>
        <v>0</v>
      </c>
      <c r="D28" s="14">
        <f t="shared" si="21"/>
        <v>0</v>
      </c>
      <c r="E28" s="14">
        <f t="shared" ref="E28:G28" si="22">E29+E35</f>
        <v>167706</v>
      </c>
      <c r="F28" s="14">
        <f t="shared" si="22"/>
        <v>126939</v>
      </c>
      <c r="G28" s="14">
        <f t="shared" si="22"/>
        <v>99516</v>
      </c>
    </row>
    <row r="29" spans="1:10" x14ac:dyDescent="0.25">
      <c r="A29" s="2">
        <v>3</v>
      </c>
      <c r="B29" s="1" t="s">
        <v>37</v>
      </c>
      <c r="C29" s="39">
        <f t="shared" ref="C29:D29" si="23">SUM(C30:C34)</f>
        <v>0</v>
      </c>
      <c r="D29" s="3">
        <f t="shared" si="23"/>
        <v>0</v>
      </c>
      <c r="E29" s="3">
        <f>SUM(E30:E34)</f>
        <v>78006</v>
      </c>
      <c r="F29" s="3">
        <f t="shared" ref="F29" si="24">SUM(F30:F34)</f>
        <v>126939</v>
      </c>
      <c r="G29" s="3">
        <f t="shared" ref="G29" si="25">SUM(G30:G34)</f>
        <v>99516</v>
      </c>
    </row>
    <row r="30" spans="1:10" x14ac:dyDescent="0.25">
      <c r="A30" s="7" t="s">
        <v>8</v>
      </c>
      <c r="B30" s="1" t="s">
        <v>24</v>
      </c>
      <c r="C30" s="36"/>
      <c r="D30" s="1"/>
      <c r="E30" s="3"/>
      <c r="F30" s="3"/>
      <c r="G30" s="3"/>
    </row>
    <row r="31" spans="1:10" x14ac:dyDescent="0.25">
      <c r="A31" s="7" t="s">
        <v>13</v>
      </c>
      <c r="B31" s="1" t="s">
        <v>23</v>
      </c>
      <c r="C31" s="36"/>
      <c r="D31" s="1"/>
      <c r="E31" s="3">
        <v>78006</v>
      </c>
      <c r="F31" s="3">
        <v>126939</v>
      </c>
      <c r="G31" s="3">
        <v>99516</v>
      </c>
    </row>
    <row r="32" spans="1:10" x14ac:dyDescent="0.25">
      <c r="A32" s="7" t="s">
        <v>14</v>
      </c>
      <c r="B32" s="1" t="s">
        <v>25</v>
      </c>
      <c r="C32" s="36"/>
      <c r="D32" s="1"/>
      <c r="E32" s="3"/>
      <c r="F32" s="3"/>
      <c r="G32" s="3"/>
    </row>
    <row r="33" spans="1:7" x14ac:dyDescent="0.25">
      <c r="A33" s="7" t="s">
        <v>15</v>
      </c>
      <c r="B33" s="1" t="s">
        <v>26</v>
      </c>
      <c r="C33" s="36"/>
      <c r="D33" s="1"/>
      <c r="E33" s="3"/>
      <c r="F33" s="3"/>
      <c r="G33" s="3"/>
    </row>
    <row r="34" spans="1:7" x14ac:dyDescent="0.25">
      <c r="A34" s="7" t="s">
        <v>18</v>
      </c>
      <c r="B34" s="1" t="s">
        <v>30</v>
      </c>
      <c r="C34" s="36"/>
      <c r="D34" s="1"/>
      <c r="E34" s="3"/>
      <c r="F34" s="3"/>
      <c r="G34" s="3"/>
    </row>
    <row r="35" spans="1:7" x14ac:dyDescent="0.25">
      <c r="A35" s="2">
        <v>4</v>
      </c>
      <c r="B35" s="1" t="s">
        <v>39</v>
      </c>
      <c r="C35" s="39">
        <f t="shared" ref="C35:G35" si="26">C36+C37+C38</f>
        <v>0</v>
      </c>
      <c r="D35" s="3">
        <f t="shared" si="26"/>
        <v>0</v>
      </c>
      <c r="E35" s="3">
        <f t="shared" si="26"/>
        <v>89700</v>
      </c>
      <c r="F35" s="3">
        <f t="shared" si="26"/>
        <v>0</v>
      </c>
      <c r="G35" s="3">
        <f t="shared" si="26"/>
        <v>0</v>
      </c>
    </row>
    <row r="36" spans="1:7" x14ac:dyDescent="0.25">
      <c r="A36" s="7" t="s">
        <v>16</v>
      </c>
      <c r="B36" s="1" t="s">
        <v>33</v>
      </c>
      <c r="C36" s="36"/>
      <c r="D36" s="1"/>
      <c r="E36" s="3"/>
      <c r="F36" s="3"/>
      <c r="G36" s="3"/>
    </row>
    <row r="37" spans="1:7" x14ac:dyDescent="0.25">
      <c r="A37" s="7" t="s">
        <v>17</v>
      </c>
      <c r="B37" s="1" t="s">
        <v>27</v>
      </c>
      <c r="C37" s="36"/>
      <c r="D37" s="1"/>
      <c r="E37" s="3">
        <v>89700</v>
      </c>
      <c r="F37" s="3"/>
      <c r="G37" s="3"/>
    </row>
    <row r="38" spans="1:7" x14ac:dyDescent="0.25">
      <c r="A38" s="7" t="s">
        <v>19</v>
      </c>
      <c r="B38" s="1" t="s">
        <v>28</v>
      </c>
      <c r="C38" s="36"/>
      <c r="D38" s="1"/>
      <c r="E38" s="3"/>
      <c r="F38" s="3"/>
      <c r="G38" s="3"/>
    </row>
    <row r="39" spans="1:7" ht="22.5" x14ac:dyDescent="0.25">
      <c r="A39" s="15" t="s">
        <v>43</v>
      </c>
      <c r="B39" s="18" t="s">
        <v>44</v>
      </c>
      <c r="C39" s="41">
        <f t="shared" ref="C39:D39" si="27">C40+C47+C57+C70+C82</f>
        <v>1470302.7200000002</v>
      </c>
      <c r="D39" s="17">
        <f t="shared" si="27"/>
        <v>1418710</v>
      </c>
      <c r="E39" s="17">
        <f t="shared" ref="E39:G39" si="28">E40+E47+E57+E70+E82</f>
        <v>1342541</v>
      </c>
      <c r="F39" s="17">
        <f t="shared" si="28"/>
        <v>1284079</v>
      </c>
      <c r="G39" s="17">
        <f t="shared" si="28"/>
        <v>1348306</v>
      </c>
    </row>
    <row r="40" spans="1:7" x14ac:dyDescent="0.25">
      <c r="A40" s="12" t="s">
        <v>8</v>
      </c>
      <c r="B40" s="13" t="s">
        <v>9</v>
      </c>
      <c r="C40" s="35">
        <f t="shared" ref="C40:D40" si="29">C41+C45</f>
        <v>35100.930000000008</v>
      </c>
      <c r="D40" s="48">
        <f t="shared" si="29"/>
        <v>30500</v>
      </c>
      <c r="E40" s="14">
        <f t="shared" ref="E40:G40" si="30">E41+E45</f>
        <v>41500</v>
      </c>
      <c r="F40" s="14">
        <f t="shared" si="30"/>
        <v>42000</v>
      </c>
      <c r="G40" s="14">
        <f t="shared" si="30"/>
        <v>42000</v>
      </c>
    </row>
    <row r="41" spans="1:7" x14ac:dyDescent="0.25">
      <c r="A41" s="2">
        <v>3</v>
      </c>
      <c r="B41" s="1" t="s">
        <v>37</v>
      </c>
      <c r="C41" s="39">
        <f t="shared" ref="C41:D41" si="31">C42+C43+C44</f>
        <v>35100.930000000008</v>
      </c>
      <c r="D41" s="49">
        <f t="shared" si="31"/>
        <v>28390</v>
      </c>
      <c r="E41" s="3">
        <f t="shared" ref="E41:G41" si="32">E42+E43+E44</f>
        <v>41500</v>
      </c>
      <c r="F41" s="3">
        <f t="shared" si="32"/>
        <v>42000</v>
      </c>
      <c r="G41" s="3">
        <f t="shared" si="32"/>
        <v>42000</v>
      </c>
    </row>
    <row r="42" spans="1:7" x14ac:dyDescent="0.25">
      <c r="A42" s="7" t="s">
        <v>8</v>
      </c>
      <c r="B42" s="1" t="s">
        <v>24</v>
      </c>
      <c r="C42" s="36">
        <v>17414.810000000001</v>
      </c>
      <c r="D42" s="51">
        <v>13900</v>
      </c>
      <c r="E42" s="3">
        <v>18300</v>
      </c>
      <c r="F42" s="3">
        <v>19000</v>
      </c>
      <c r="G42" s="3">
        <v>19000</v>
      </c>
    </row>
    <row r="43" spans="1:7" x14ac:dyDescent="0.25">
      <c r="A43" s="7" t="s">
        <v>13</v>
      </c>
      <c r="B43" s="1" t="s">
        <v>23</v>
      </c>
      <c r="C43" s="36">
        <v>17559.71</v>
      </c>
      <c r="D43" s="51">
        <v>13890</v>
      </c>
      <c r="E43" s="3">
        <v>23000</v>
      </c>
      <c r="F43" s="3">
        <v>22700</v>
      </c>
      <c r="G43" s="3">
        <v>22700</v>
      </c>
    </row>
    <row r="44" spans="1:7" x14ac:dyDescent="0.25">
      <c r="A44" s="7" t="s">
        <v>14</v>
      </c>
      <c r="B44" s="1" t="s">
        <v>25</v>
      </c>
      <c r="C44" s="36">
        <v>126.41</v>
      </c>
      <c r="D44" s="51">
        <v>600</v>
      </c>
      <c r="E44" s="3">
        <v>200</v>
      </c>
      <c r="F44" s="3">
        <v>300</v>
      </c>
      <c r="G44" s="3">
        <v>300</v>
      </c>
    </row>
    <row r="45" spans="1:7" x14ac:dyDescent="0.25">
      <c r="A45" s="2">
        <v>4</v>
      </c>
      <c r="B45" s="1" t="s">
        <v>39</v>
      </c>
      <c r="C45" s="39">
        <f t="shared" ref="C45:G45" si="33">C46</f>
        <v>0</v>
      </c>
      <c r="D45" s="49">
        <f t="shared" si="33"/>
        <v>2110</v>
      </c>
      <c r="E45" s="3">
        <f t="shared" si="33"/>
        <v>0</v>
      </c>
      <c r="F45" s="3">
        <f t="shared" si="33"/>
        <v>0</v>
      </c>
      <c r="G45" s="3">
        <f t="shared" si="33"/>
        <v>0</v>
      </c>
    </row>
    <row r="46" spans="1:7" x14ac:dyDescent="0.25">
      <c r="A46" s="7" t="s">
        <v>17</v>
      </c>
      <c r="B46" s="1" t="s">
        <v>27</v>
      </c>
      <c r="C46" s="36"/>
      <c r="D46" s="51">
        <v>2110</v>
      </c>
      <c r="E46" s="3"/>
      <c r="F46" s="3"/>
      <c r="G46" s="3"/>
    </row>
    <row r="47" spans="1:7" x14ac:dyDescent="0.25">
      <c r="A47" s="12" t="s">
        <v>2</v>
      </c>
      <c r="B47" s="13" t="s">
        <v>3</v>
      </c>
      <c r="C47" s="35">
        <f t="shared" ref="C47:D47" si="34">C48+C54</f>
        <v>1374869.2600000002</v>
      </c>
      <c r="D47" s="48">
        <f t="shared" si="34"/>
        <v>1342210</v>
      </c>
      <c r="E47" s="14">
        <f t="shared" ref="E47:G47" si="35">E48+E54</f>
        <v>1289541</v>
      </c>
      <c r="F47" s="14">
        <f t="shared" si="35"/>
        <v>1242079</v>
      </c>
      <c r="G47" s="14">
        <f t="shared" si="35"/>
        <v>1306306</v>
      </c>
    </row>
    <row r="48" spans="1:7" x14ac:dyDescent="0.25">
      <c r="A48" s="2">
        <v>3</v>
      </c>
      <c r="B48" s="1" t="s">
        <v>37</v>
      </c>
      <c r="C48" s="39">
        <f>C49+C50+C51+C52+C53</f>
        <v>1343175.2000000002</v>
      </c>
      <c r="D48" s="49">
        <f t="shared" ref="D48:G48" si="36">D49+D50+D51+D52+D53</f>
        <v>1305810</v>
      </c>
      <c r="E48" s="43">
        <f t="shared" si="36"/>
        <v>1260841</v>
      </c>
      <c r="F48" s="43">
        <f t="shared" si="36"/>
        <v>1199479</v>
      </c>
      <c r="G48" s="43">
        <f t="shared" si="36"/>
        <v>1250206</v>
      </c>
    </row>
    <row r="49" spans="1:7" x14ac:dyDescent="0.25">
      <c r="A49" s="7" t="s">
        <v>8</v>
      </c>
      <c r="B49" s="1" t="s">
        <v>24</v>
      </c>
      <c r="C49" s="36">
        <v>927471.13</v>
      </c>
      <c r="D49" s="51">
        <v>855755</v>
      </c>
      <c r="E49" s="3">
        <v>827960</v>
      </c>
      <c r="F49" s="3">
        <v>686490</v>
      </c>
      <c r="G49" s="3">
        <v>726020</v>
      </c>
    </row>
    <row r="50" spans="1:7" x14ac:dyDescent="0.25">
      <c r="A50" s="7" t="s">
        <v>13</v>
      </c>
      <c r="B50" s="1" t="s">
        <v>23</v>
      </c>
      <c r="C50" s="36">
        <v>405119.18</v>
      </c>
      <c r="D50" s="51">
        <v>434955</v>
      </c>
      <c r="E50" s="3">
        <f>411931+5550</f>
        <v>417481</v>
      </c>
      <c r="F50" s="3">
        <v>497089</v>
      </c>
      <c r="G50" s="3">
        <v>506486</v>
      </c>
    </row>
    <row r="51" spans="1:7" x14ac:dyDescent="0.25">
      <c r="A51" s="7" t="s">
        <v>14</v>
      </c>
      <c r="B51" s="1" t="s">
        <v>25</v>
      </c>
      <c r="C51" s="36">
        <v>10501.29</v>
      </c>
      <c r="D51" s="51">
        <v>12800</v>
      </c>
      <c r="E51" s="3">
        <v>14400</v>
      </c>
      <c r="F51" s="3">
        <v>15900</v>
      </c>
      <c r="G51" s="3">
        <v>16600</v>
      </c>
    </row>
    <row r="52" spans="1:7" x14ac:dyDescent="0.25">
      <c r="A52" s="7" t="s">
        <v>15</v>
      </c>
      <c r="B52" s="1" t="s">
        <v>26</v>
      </c>
      <c r="C52" s="36"/>
      <c r="D52" s="51">
        <v>1300</v>
      </c>
      <c r="E52" s="3">
        <v>1000</v>
      </c>
      <c r="F52" s="3"/>
      <c r="G52" s="3">
        <v>1100</v>
      </c>
    </row>
    <row r="53" spans="1:7" s="45" customFormat="1" x14ac:dyDescent="0.25">
      <c r="A53" s="46" t="s">
        <v>18</v>
      </c>
      <c r="B53" s="42" t="s">
        <v>30</v>
      </c>
      <c r="C53" s="36">
        <v>83.6</v>
      </c>
      <c r="D53" s="51">
        <v>1000</v>
      </c>
      <c r="E53" s="43"/>
      <c r="F53" s="43"/>
      <c r="G53" s="43"/>
    </row>
    <row r="54" spans="1:7" x14ac:dyDescent="0.25">
      <c r="A54" s="2">
        <v>4</v>
      </c>
      <c r="B54" s="1" t="s">
        <v>39</v>
      </c>
      <c r="C54" s="39">
        <f t="shared" ref="C54:G54" si="37">C55+C56</f>
        <v>31694.06</v>
      </c>
      <c r="D54" s="49">
        <f t="shared" si="37"/>
        <v>36400</v>
      </c>
      <c r="E54" s="3">
        <f t="shared" si="37"/>
        <v>28700</v>
      </c>
      <c r="F54" s="3">
        <f t="shared" si="37"/>
        <v>42600</v>
      </c>
      <c r="G54" s="3">
        <f t="shared" si="37"/>
        <v>56100</v>
      </c>
    </row>
    <row r="55" spans="1:7" x14ac:dyDescent="0.25">
      <c r="A55" s="7" t="s">
        <v>17</v>
      </c>
      <c r="B55" s="1" t="s">
        <v>27</v>
      </c>
      <c r="C55" s="36">
        <v>31694.06</v>
      </c>
      <c r="D55" s="51">
        <v>36400</v>
      </c>
      <c r="E55" s="3">
        <v>28700</v>
      </c>
      <c r="F55" s="3">
        <v>42600</v>
      </c>
      <c r="G55" s="3">
        <v>56100</v>
      </c>
    </row>
    <row r="56" spans="1:7" x14ac:dyDescent="0.25">
      <c r="A56" s="7">
        <v>45</v>
      </c>
      <c r="B56" s="1" t="s">
        <v>45</v>
      </c>
      <c r="C56" s="36"/>
      <c r="D56" s="51"/>
      <c r="E56" s="3"/>
      <c r="F56" s="3"/>
      <c r="G56" s="3"/>
    </row>
    <row r="57" spans="1:7" x14ac:dyDescent="0.25">
      <c r="A57" s="12" t="s">
        <v>4</v>
      </c>
      <c r="B57" s="13" t="s">
        <v>5</v>
      </c>
      <c r="C57" s="35">
        <f t="shared" ref="C57:G57" si="38">C58+C66</f>
        <v>0</v>
      </c>
      <c r="D57" s="48">
        <f t="shared" si="38"/>
        <v>0</v>
      </c>
      <c r="E57" s="14">
        <f t="shared" si="38"/>
        <v>0</v>
      </c>
      <c r="F57" s="14">
        <f t="shared" si="38"/>
        <v>0</v>
      </c>
      <c r="G57" s="14">
        <f t="shared" si="38"/>
        <v>0</v>
      </c>
    </row>
    <row r="58" spans="1:7" x14ac:dyDescent="0.25">
      <c r="A58" s="2">
        <v>3</v>
      </c>
      <c r="B58" s="1" t="s">
        <v>37</v>
      </c>
      <c r="C58" s="39">
        <f t="shared" ref="C58:G58" si="39">C59+C60+C61+C62+C63+C64+C65</f>
        <v>0</v>
      </c>
      <c r="D58" s="49">
        <f t="shared" si="39"/>
        <v>0</v>
      </c>
      <c r="E58" s="3">
        <f t="shared" si="39"/>
        <v>0</v>
      </c>
      <c r="F58" s="3">
        <f t="shared" si="39"/>
        <v>0</v>
      </c>
      <c r="G58" s="3">
        <f t="shared" si="39"/>
        <v>0</v>
      </c>
    </row>
    <row r="59" spans="1:7" x14ac:dyDescent="0.25">
      <c r="A59" s="7" t="s">
        <v>8</v>
      </c>
      <c r="B59" s="1" t="s">
        <v>24</v>
      </c>
      <c r="C59" s="36"/>
      <c r="D59" s="51"/>
      <c r="E59" s="3"/>
      <c r="F59" s="3"/>
      <c r="G59" s="3"/>
    </row>
    <row r="60" spans="1:7" x14ac:dyDescent="0.25">
      <c r="A60" s="7" t="s">
        <v>13</v>
      </c>
      <c r="B60" s="1" t="s">
        <v>23</v>
      </c>
      <c r="C60" s="36"/>
      <c r="D60" s="51"/>
      <c r="E60" s="3"/>
      <c r="F60" s="3"/>
      <c r="G60" s="3"/>
    </row>
    <row r="61" spans="1:7" x14ac:dyDescent="0.25">
      <c r="A61" s="7" t="s">
        <v>14</v>
      </c>
      <c r="B61" s="1" t="s">
        <v>25</v>
      </c>
      <c r="C61" s="36"/>
      <c r="D61" s="51"/>
      <c r="E61" s="3"/>
      <c r="F61" s="3"/>
      <c r="G61" s="3"/>
    </row>
    <row r="62" spans="1:7" x14ac:dyDescent="0.25">
      <c r="A62" s="7" t="s">
        <v>21</v>
      </c>
      <c r="B62" s="1" t="s">
        <v>31</v>
      </c>
      <c r="C62" s="36"/>
      <c r="D62" s="51"/>
      <c r="E62" s="3"/>
      <c r="F62" s="3"/>
      <c r="G62" s="3"/>
    </row>
    <row r="63" spans="1:7" x14ac:dyDescent="0.25">
      <c r="A63" s="7" t="s">
        <v>20</v>
      </c>
      <c r="B63" s="1" t="s">
        <v>29</v>
      </c>
      <c r="C63" s="36"/>
      <c r="D63" s="51"/>
      <c r="E63" s="3"/>
      <c r="F63" s="3"/>
      <c r="G63" s="3"/>
    </row>
    <row r="64" spans="1:7" x14ac:dyDescent="0.25">
      <c r="A64" s="7" t="s">
        <v>15</v>
      </c>
      <c r="B64" s="1" t="s">
        <v>26</v>
      </c>
      <c r="C64" s="36"/>
      <c r="D64" s="51"/>
      <c r="E64" s="3"/>
      <c r="F64" s="3"/>
      <c r="G64" s="3"/>
    </row>
    <row r="65" spans="1:7" x14ac:dyDescent="0.25">
      <c r="A65" s="7" t="s">
        <v>18</v>
      </c>
      <c r="B65" s="1" t="s">
        <v>30</v>
      </c>
      <c r="C65" s="36"/>
      <c r="D65" s="51"/>
      <c r="E65" s="3"/>
      <c r="F65" s="3"/>
      <c r="G65" s="3"/>
    </row>
    <row r="66" spans="1:7" x14ac:dyDescent="0.25">
      <c r="A66" s="2">
        <v>4</v>
      </c>
      <c r="B66" s="1" t="s">
        <v>39</v>
      </c>
      <c r="C66" s="39">
        <f t="shared" ref="C66:G66" si="40">C67+C68+C69</f>
        <v>0</v>
      </c>
      <c r="D66" s="49">
        <f t="shared" si="40"/>
        <v>0</v>
      </c>
      <c r="E66" s="3">
        <f t="shared" si="40"/>
        <v>0</v>
      </c>
      <c r="F66" s="3">
        <f t="shared" si="40"/>
        <v>0</v>
      </c>
      <c r="G66" s="3">
        <f t="shared" si="40"/>
        <v>0</v>
      </c>
    </row>
    <row r="67" spans="1:7" x14ac:dyDescent="0.25">
      <c r="A67" s="7" t="s">
        <v>16</v>
      </c>
      <c r="B67" s="1" t="s">
        <v>33</v>
      </c>
      <c r="C67" s="36"/>
      <c r="D67" s="51"/>
      <c r="E67" s="3"/>
      <c r="F67" s="3"/>
      <c r="G67" s="3"/>
    </row>
    <row r="68" spans="1:7" x14ac:dyDescent="0.25">
      <c r="A68" s="7" t="s">
        <v>17</v>
      </c>
      <c r="B68" s="1" t="s">
        <v>27</v>
      </c>
      <c r="C68" s="36"/>
      <c r="D68" s="51"/>
      <c r="E68" s="3"/>
      <c r="F68" s="3"/>
      <c r="G68" s="3"/>
    </row>
    <row r="69" spans="1:7" x14ac:dyDescent="0.25">
      <c r="A69" s="7" t="s">
        <v>19</v>
      </c>
      <c r="B69" s="1" t="s">
        <v>28</v>
      </c>
      <c r="C69" s="36"/>
      <c r="D69" s="51"/>
      <c r="E69" s="3"/>
      <c r="F69" s="3"/>
      <c r="G69" s="3"/>
    </row>
    <row r="70" spans="1:7" x14ac:dyDescent="0.25">
      <c r="A70" s="12" t="s">
        <v>32</v>
      </c>
      <c r="B70" s="13" t="s">
        <v>6</v>
      </c>
      <c r="C70" s="35">
        <f t="shared" ref="C70:D70" si="41">C71+C78</f>
        <v>58832.53</v>
      </c>
      <c r="D70" s="48">
        <f t="shared" si="41"/>
        <v>46000</v>
      </c>
      <c r="E70" s="14">
        <f t="shared" ref="E70:G70" si="42">E71+E78</f>
        <v>11500</v>
      </c>
      <c r="F70" s="14">
        <f t="shared" si="42"/>
        <v>0</v>
      </c>
      <c r="G70" s="14">
        <f t="shared" si="42"/>
        <v>0</v>
      </c>
    </row>
    <row r="71" spans="1:7" x14ac:dyDescent="0.25">
      <c r="A71" s="2">
        <v>3</v>
      </c>
      <c r="B71" s="1" t="s">
        <v>37</v>
      </c>
      <c r="C71" s="39">
        <f t="shared" ref="C71:D71" si="43">C72+C73+C74+C75+C76+C77</f>
        <v>58832.53</v>
      </c>
      <c r="D71" s="49">
        <f t="shared" si="43"/>
        <v>46000</v>
      </c>
      <c r="E71" s="3">
        <f t="shared" ref="E71:G71" si="44">E72+E73+E74+E75+E76+E77</f>
        <v>11500</v>
      </c>
      <c r="F71" s="3">
        <f t="shared" si="44"/>
        <v>0</v>
      </c>
      <c r="G71" s="3">
        <f t="shared" si="44"/>
        <v>0</v>
      </c>
    </row>
    <row r="72" spans="1:7" x14ac:dyDescent="0.25">
      <c r="A72" s="7" t="s">
        <v>8</v>
      </c>
      <c r="B72" s="1" t="s">
        <v>24</v>
      </c>
      <c r="C72" s="36">
        <v>31356</v>
      </c>
      <c r="D72" s="51">
        <v>29700</v>
      </c>
      <c r="E72" s="3"/>
      <c r="F72" s="3"/>
      <c r="G72" s="3"/>
    </row>
    <row r="73" spans="1:7" x14ac:dyDescent="0.25">
      <c r="A73" s="7" t="s">
        <v>13</v>
      </c>
      <c r="B73" s="1" t="s">
        <v>23</v>
      </c>
      <c r="C73" s="36">
        <v>27355</v>
      </c>
      <c r="D73" s="51">
        <v>16300</v>
      </c>
      <c r="E73" s="3">
        <v>11500</v>
      </c>
      <c r="F73" s="3"/>
      <c r="G73" s="3"/>
    </row>
    <row r="74" spans="1:7" x14ac:dyDescent="0.25">
      <c r="A74" s="7" t="s">
        <v>14</v>
      </c>
      <c r="B74" s="1" t="s">
        <v>25</v>
      </c>
      <c r="C74" s="36">
        <v>121.53</v>
      </c>
      <c r="D74" s="51"/>
      <c r="E74" s="3"/>
      <c r="F74" s="3"/>
      <c r="G74" s="3"/>
    </row>
    <row r="75" spans="1:7" x14ac:dyDescent="0.25">
      <c r="A75" s="7" t="s">
        <v>20</v>
      </c>
      <c r="B75" s="1" t="s">
        <v>29</v>
      </c>
      <c r="C75" s="36"/>
      <c r="D75" s="51"/>
      <c r="E75" s="3"/>
      <c r="F75" s="3"/>
      <c r="G75" s="3"/>
    </row>
    <row r="76" spans="1:7" x14ac:dyDescent="0.25">
      <c r="A76" s="7" t="s">
        <v>15</v>
      </c>
      <c r="B76" s="1" t="s">
        <v>26</v>
      </c>
      <c r="C76" s="36"/>
      <c r="D76" s="51"/>
      <c r="E76" s="3"/>
      <c r="F76" s="3"/>
      <c r="G76" s="3"/>
    </row>
    <row r="77" spans="1:7" x14ac:dyDescent="0.25">
      <c r="A77" s="7" t="s">
        <v>18</v>
      </c>
      <c r="B77" s="1" t="s">
        <v>30</v>
      </c>
      <c r="C77" s="36"/>
      <c r="D77" s="51"/>
      <c r="E77" s="3"/>
      <c r="F77" s="3"/>
      <c r="G77" s="3"/>
    </row>
    <row r="78" spans="1:7" x14ac:dyDescent="0.25">
      <c r="A78" s="2">
        <v>4</v>
      </c>
      <c r="B78" s="1" t="s">
        <v>39</v>
      </c>
      <c r="C78" s="39">
        <f t="shared" ref="C78:G78" si="45">C79+C80+C81</f>
        <v>0</v>
      </c>
      <c r="D78" s="49">
        <f t="shared" si="45"/>
        <v>0</v>
      </c>
      <c r="E78" s="3">
        <f t="shared" si="45"/>
        <v>0</v>
      </c>
      <c r="F78" s="3">
        <f t="shared" si="45"/>
        <v>0</v>
      </c>
      <c r="G78" s="3">
        <f t="shared" si="45"/>
        <v>0</v>
      </c>
    </row>
    <row r="79" spans="1:7" x14ac:dyDescent="0.25">
      <c r="A79" s="7" t="s">
        <v>16</v>
      </c>
      <c r="B79" s="1" t="s">
        <v>33</v>
      </c>
      <c r="C79" s="36"/>
      <c r="D79" s="51"/>
      <c r="E79" s="3"/>
      <c r="F79" s="3"/>
      <c r="G79" s="3"/>
    </row>
    <row r="80" spans="1:7" x14ac:dyDescent="0.25">
      <c r="A80" s="7" t="s">
        <v>17</v>
      </c>
      <c r="B80" s="1" t="s">
        <v>27</v>
      </c>
      <c r="C80" s="36"/>
      <c r="D80" s="51"/>
      <c r="E80" s="3"/>
      <c r="F80" s="3"/>
      <c r="G80" s="3"/>
    </row>
    <row r="81" spans="1:7" x14ac:dyDescent="0.25">
      <c r="A81" s="7" t="s">
        <v>19</v>
      </c>
      <c r="B81" s="1" t="s">
        <v>28</v>
      </c>
      <c r="C81" s="36"/>
      <c r="D81" s="51"/>
      <c r="E81" s="3"/>
      <c r="F81" s="3"/>
      <c r="G81" s="3"/>
    </row>
    <row r="82" spans="1:7" x14ac:dyDescent="0.25">
      <c r="A82" s="12" t="s">
        <v>35</v>
      </c>
      <c r="B82" s="13" t="s">
        <v>7</v>
      </c>
      <c r="C82" s="35">
        <f t="shared" ref="C82:D82" si="46">C83+C87</f>
        <v>1500</v>
      </c>
      <c r="D82" s="48">
        <f t="shared" si="46"/>
        <v>0</v>
      </c>
      <c r="E82" s="14">
        <f t="shared" ref="E82:G82" si="47">E83+E87</f>
        <v>0</v>
      </c>
      <c r="F82" s="14">
        <f t="shared" si="47"/>
        <v>0</v>
      </c>
      <c r="G82" s="14">
        <f t="shared" si="47"/>
        <v>0</v>
      </c>
    </row>
    <row r="83" spans="1:7" x14ac:dyDescent="0.25">
      <c r="A83" s="2">
        <v>3</v>
      </c>
      <c r="B83" s="1" t="s">
        <v>37</v>
      </c>
      <c r="C83" s="39">
        <f t="shared" ref="C83:D83" si="48">C84+C85+C86</f>
        <v>1500</v>
      </c>
      <c r="D83" s="49">
        <f t="shared" si="48"/>
        <v>0</v>
      </c>
      <c r="E83" s="3">
        <f t="shared" ref="E83:G83" si="49">E84+E85+E86</f>
        <v>0</v>
      </c>
      <c r="F83" s="3">
        <f t="shared" si="49"/>
        <v>0</v>
      </c>
      <c r="G83" s="3">
        <f t="shared" si="49"/>
        <v>0</v>
      </c>
    </row>
    <row r="84" spans="1:7" x14ac:dyDescent="0.25">
      <c r="A84" s="7" t="s">
        <v>8</v>
      </c>
      <c r="B84" s="1" t="s">
        <v>24</v>
      </c>
      <c r="C84" s="39"/>
      <c r="D84" s="49"/>
      <c r="E84" s="3"/>
      <c r="F84" s="3"/>
      <c r="G84" s="3"/>
    </row>
    <row r="85" spans="1:7" x14ac:dyDescent="0.25">
      <c r="A85" s="7" t="s">
        <v>13</v>
      </c>
      <c r="B85" s="1" t="s">
        <v>23</v>
      </c>
      <c r="C85" s="39">
        <v>1500</v>
      </c>
      <c r="D85" s="49"/>
      <c r="E85" s="3"/>
      <c r="F85" s="3"/>
      <c r="G85" s="3"/>
    </row>
    <row r="86" spans="1:7" x14ac:dyDescent="0.25">
      <c r="A86" s="7" t="s">
        <v>14</v>
      </c>
      <c r="B86" s="1" t="s">
        <v>25</v>
      </c>
      <c r="C86" s="39"/>
      <c r="D86" s="49"/>
      <c r="E86" s="3"/>
      <c r="F86" s="3"/>
      <c r="G86" s="3"/>
    </row>
    <row r="87" spans="1:7" x14ac:dyDescent="0.25">
      <c r="A87" s="2">
        <v>4</v>
      </c>
      <c r="B87" s="1" t="s">
        <v>39</v>
      </c>
      <c r="C87" s="39">
        <f t="shared" ref="C87:D87" si="50">C88+C89+C90</f>
        <v>0</v>
      </c>
      <c r="D87" s="49">
        <f t="shared" si="50"/>
        <v>0</v>
      </c>
      <c r="E87" s="3">
        <f t="shared" ref="E87:G87" si="51">E88+E89+E90</f>
        <v>0</v>
      </c>
      <c r="F87" s="3">
        <f t="shared" si="51"/>
        <v>0</v>
      </c>
      <c r="G87" s="3">
        <f t="shared" si="51"/>
        <v>0</v>
      </c>
    </row>
    <row r="88" spans="1:7" x14ac:dyDescent="0.25">
      <c r="A88" s="7" t="s">
        <v>16</v>
      </c>
      <c r="B88" s="1" t="s">
        <v>33</v>
      </c>
      <c r="C88" s="36"/>
      <c r="D88" s="51"/>
      <c r="E88" s="3"/>
      <c r="F88" s="3"/>
      <c r="G88" s="3"/>
    </row>
    <row r="89" spans="1:7" x14ac:dyDescent="0.25">
      <c r="A89" s="7" t="s">
        <v>17</v>
      </c>
      <c r="B89" s="1" t="s">
        <v>27</v>
      </c>
      <c r="C89" s="36"/>
      <c r="D89" s="51"/>
      <c r="E89" s="3"/>
      <c r="F89" s="3"/>
      <c r="G89" s="3"/>
    </row>
    <row r="90" spans="1:7" x14ac:dyDescent="0.25">
      <c r="A90" s="7" t="s">
        <v>19</v>
      </c>
      <c r="B90" s="1" t="s">
        <v>28</v>
      </c>
      <c r="C90" s="36"/>
      <c r="D90" s="51"/>
      <c r="E90" s="3"/>
      <c r="F90" s="3"/>
      <c r="G90" s="3"/>
    </row>
    <row r="91" spans="1:7" x14ac:dyDescent="0.25">
      <c r="A91" s="27"/>
      <c r="B91" s="13" t="s">
        <v>55</v>
      </c>
      <c r="C91" s="35">
        <f>+C92+C101+C110+C119+C128</f>
        <v>29624.690000000002</v>
      </c>
      <c r="D91" s="35">
        <f t="shared" ref="D91:G91" si="52">+D92+D101+D110+D119+D128</f>
        <v>25260</v>
      </c>
      <c r="E91" s="35">
        <f t="shared" si="52"/>
        <v>17850</v>
      </c>
      <c r="F91" s="35">
        <f t="shared" si="52"/>
        <v>12920</v>
      </c>
      <c r="G91" s="35">
        <f t="shared" si="52"/>
        <v>0</v>
      </c>
    </row>
    <row r="92" spans="1:7" s="26" customFormat="1" x14ac:dyDescent="0.25">
      <c r="A92" s="54">
        <v>51000</v>
      </c>
      <c r="B92" s="55" t="s">
        <v>49</v>
      </c>
      <c r="C92" s="38">
        <f t="shared" ref="C92:D92" si="53">+C93+C99</f>
        <v>0</v>
      </c>
      <c r="D92" s="50">
        <f t="shared" si="53"/>
        <v>0</v>
      </c>
      <c r="E92" s="25">
        <f>+E93+E99</f>
        <v>11750</v>
      </c>
      <c r="F92" s="25">
        <f t="shared" ref="F92:G92" si="54">+F93+F99</f>
        <v>12920</v>
      </c>
      <c r="G92" s="25">
        <f t="shared" si="54"/>
        <v>0</v>
      </c>
    </row>
    <row r="93" spans="1:7" x14ac:dyDescent="0.25">
      <c r="A93" s="2">
        <v>3</v>
      </c>
      <c r="B93" s="1" t="s">
        <v>37</v>
      </c>
      <c r="C93" s="39">
        <f t="shared" ref="C93:D93" si="55">SUM(C94:C98)</f>
        <v>0</v>
      </c>
      <c r="D93" s="49">
        <f t="shared" si="55"/>
        <v>0</v>
      </c>
      <c r="E93" s="3">
        <f>SUM(E94:E98)</f>
        <v>11750</v>
      </c>
      <c r="F93" s="3">
        <f t="shared" ref="F93" si="56">SUM(F94:F98)</f>
        <v>0</v>
      </c>
      <c r="G93" s="3">
        <f t="shared" ref="G93" si="57">SUM(G94:G98)</f>
        <v>0</v>
      </c>
    </row>
    <row r="94" spans="1:7" x14ac:dyDescent="0.25">
      <c r="A94" s="7" t="s">
        <v>8</v>
      </c>
      <c r="B94" s="1" t="s">
        <v>24</v>
      </c>
      <c r="C94" s="39"/>
      <c r="D94" s="49"/>
      <c r="E94" s="3"/>
      <c r="F94" s="3"/>
      <c r="G94" s="3"/>
    </row>
    <row r="95" spans="1:7" x14ac:dyDescent="0.25">
      <c r="A95" s="7" t="s">
        <v>13</v>
      </c>
      <c r="B95" s="1" t="s">
        <v>23</v>
      </c>
      <c r="C95" s="39"/>
      <c r="D95" s="49"/>
      <c r="E95" s="3">
        <v>11750</v>
      </c>
      <c r="F95" s="3"/>
      <c r="G95" s="3"/>
    </row>
    <row r="96" spans="1:7" x14ac:dyDescent="0.25">
      <c r="A96" s="7" t="s">
        <v>21</v>
      </c>
      <c r="B96" s="1" t="s">
        <v>31</v>
      </c>
      <c r="C96" s="39"/>
      <c r="D96" s="49"/>
      <c r="E96" s="3"/>
      <c r="F96" s="3"/>
      <c r="G96" s="3"/>
    </row>
    <row r="97" spans="1:7" x14ac:dyDescent="0.25">
      <c r="A97" s="7" t="s">
        <v>20</v>
      </c>
      <c r="B97" s="1" t="s">
        <v>29</v>
      </c>
      <c r="C97" s="39"/>
      <c r="D97" s="49"/>
      <c r="E97" s="3"/>
      <c r="F97" s="3"/>
      <c r="G97" s="3"/>
    </row>
    <row r="98" spans="1:7" x14ac:dyDescent="0.25">
      <c r="A98" s="7" t="s">
        <v>18</v>
      </c>
      <c r="B98" s="1" t="s">
        <v>30</v>
      </c>
      <c r="C98" s="39"/>
      <c r="D98" s="49"/>
      <c r="E98" s="3"/>
      <c r="F98" s="3"/>
      <c r="G98" s="3"/>
    </row>
    <row r="99" spans="1:7" x14ac:dyDescent="0.25">
      <c r="A99" s="2">
        <v>4</v>
      </c>
      <c r="B99" s="1" t="s">
        <v>39</v>
      </c>
      <c r="C99" s="39">
        <f t="shared" ref="C99:G99" si="58">C100</f>
        <v>0</v>
      </c>
      <c r="D99" s="49">
        <f t="shared" si="58"/>
        <v>0</v>
      </c>
      <c r="E99" s="3">
        <f t="shared" si="58"/>
        <v>0</v>
      </c>
      <c r="F99" s="3">
        <f t="shared" si="58"/>
        <v>12920</v>
      </c>
      <c r="G99" s="3">
        <f t="shared" si="58"/>
        <v>0</v>
      </c>
    </row>
    <row r="100" spans="1:7" x14ac:dyDescent="0.25">
      <c r="A100" s="7" t="s">
        <v>17</v>
      </c>
      <c r="B100" s="1" t="s">
        <v>27</v>
      </c>
      <c r="C100" s="39"/>
      <c r="D100" s="49"/>
      <c r="E100" s="3"/>
      <c r="F100" s="3">
        <v>12920</v>
      </c>
      <c r="G100" s="3"/>
    </row>
    <row r="101" spans="1:7" s="26" customFormat="1" x14ac:dyDescent="0.25">
      <c r="A101" s="54">
        <v>51043</v>
      </c>
      <c r="B101" s="55" t="s">
        <v>50</v>
      </c>
      <c r="C101" s="38">
        <f t="shared" ref="C101:D101" si="59">+C102+C108</f>
        <v>0</v>
      </c>
      <c r="D101" s="50">
        <f t="shared" si="59"/>
        <v>0</v>
      </c>
      <c r="E101" s="25">
        <f>+E102+E108</f>
        <v>6100</v>
      </c>
      <c r="F101" s="25">
        <f t="shared" ref="F101" si="60">+F102+F108</f>
        <v>0</v>
      </c>
      <c r="G101" s="25">
        <f t="shared" ref="G101" si="61">+G102+G108</f>
        <v>0</v>
      </c>
    </row>
    <row r="102" spans="1:7" x14ac:dyDescent="0.25">
      <c r="A102" s="2">
        <v>3</v>
      </c>
      <c r="B102" s="1" t="s">
        <v>37</v>
      </c>
      <c r="C102" s="39">
        <f t="shared" ref="C102:D102" si="62">SUM(C103:C107)</f>
        <v>0</v>
      </c>
      <c r="D102" s="49">
        <f t="shared" si="62"/>
        <v>0</v>
      </c>
      <c r="E102" s="3">
        <f>SUM(E103:E107)</f>
        <v>6100</v>
      </c>
      <c r="F102" s="3">
        <f t="shared" ref="F102" si="63">SUM(F103:F107)</f>
        <v>0</v>
      </c>
      <c r="G102" s="3">
        <f t="shared" ref="G102" si="64">SUM(G103:G107)</f>
        <v>0</v>
      </c>
    </row>
    <row r="103" spans="1:7" x14ac:dyDescent="0.25">
      <c r="A103" s="7" t="s">
        <v>8</v>
      </c>
      <c r="B103" s="1" t="s">
        <v>24</v>
      </c>
      <c r="C103" s="39"/>
      <c r="D103" s="49"/>
      <c r="E103" s="3"/>
      <c r="F103" s="3"/>
      <c r="G103" s="3"/>
    </row>
    <row r="104" spans="1:7" x14ac:dyDescent="0.25">
      <c r="A104" s="7" t="s">
        <v>13</v>
      </c>
      <c r="B104" s="1" t="s">
        <v>23</v>
      </c>
      <c r="C104" s="39"/>
      <c r="D104" s="49"/>
      <c r="E104" s="3">
        <v>6100</v>
      </c>
      <c r="F104" s="3"/>
      <c r="G104" s="3"/>
    </row>
    <row r="105" spans="1:7" x14ac:dyDescent="0.25">
      <c r="A105" s="7" t="s">
        <v>21</v>
      </c>
      <c r="B105" s="1" t="s">
        <v>31</v>
      </c>
      <c r="C105" s="39"/>
      <c r="D105" s="49"/>
      <c r="E105" s="3"/>
      <c r="F105" s="3"/>
      <c r="G105" s="3"/>
    </row>
    <row r="106" spans="1:7" x14ac:dyDescent="0.25">
      <c r="A106" s="7" t="s">
        <v>20</v>
      </c>
      <c r="B106" s="1" t="s">
        <v>29</v>
      </c>
      <c r="C106" s="39"/>
      <c r="D106" s="49"/>
      <c r="E106" s="3"/>
      <c r="F106" s="3"/>
      <c r="G106" s="3"/>
    </row>
    <row r="107" spans="1:7" x14ac:dyDescent="0.25">
      <c r="A107" s="7" t="s">
        <v>18</v>
      </c>
      <c r="B107" s="1" t="s">
        <v>30</v>
      </c>
      <c r="C107" s="39"/>
      <c r="D107" s="49"/>
      <c r="E107" s="3"/>
      <c r="F107" s="3"/>
      <c r="G107" s="3"/>
    </row>
    <row r="108" spans="1:7" x14ac:dyDescent="0.25">
      <c r="A108" s="2">
        <v>4</v>
      </c>
      <c r="B108" s="1" t="s">
        <v>39</v>
      </c>
      <c r="C108" s="39">
        <f t="shared" ref="C108:G108" si="65">C109</f>
        <v>0</v>
      </c>
      <c r="D108" s="49">
        <f t="shared" si="65"/>
        <v>0</v>
      </c>
      <c r="E108" s="3">
        <f t="shared" si="65"/>
        <v>0</v>
      </c>
      <c r="F108" s="3">
        <f t="shared" si="65"/>
        <v>0</v>
      </c>
      <c r="G108" s="3">
        <f t="shared" si="65"/>
        <v>0</v>
      </c>
    </row>
    <row r="109" spans="1:7" x14ac:dyDescent="0.25">
      <c r="A109" s="7" t="s">
        <v>17</v>
      </c>
      <c r="B109" s="1" t="s">
        <v>27</v>
      </c>
      <c r="C109" s="36"/>
      <c r="D109" s="51"/>
      <c r="E109" s="3"/>
      <c r="F109" s="3"/>
      <c r="G109" s="3"/>
    </row>
    <row r="110" spans="1:7" s="26" customFormat="1" x14ac:dyDescent="0.25">
      <c r="A110" s="54">
        <v>51</v>
      </c>
      <c r="B110" s="55" t="s">
        <v>54</v>
      </c>
      <c r="C110" s="38">
        <f t="shared" ref="C110:D110" si="66">+C111+C117</f>
        <v>5319</v>
      </c>
      <c r="D110" s="50">
        <f t="shared" si="66"/>
        <v>20250</v>
      </c>
      <c r="E110" s="25">
        <f>+E111+E117</f>
        <v>0</v>
      </c>
      <c r="F110" s="25">
        <f t="shared" ref="F110:G110" si="67">+F111+F117</f>
        <v>0</v>
      </c>
      <c r="G110" s="25">
        <f t="shared" si="67"/>
        <v>0</v>
      </c>
    </row>
    <row r="111" spans="1:7" s="45" customFormat="1" x14ac:dyDescent="0.25">
      <c r="A111" s="2">
        <v>3</v>
      </c>
      <c r="B111" s="42" t="s">
        <v>37</v>
      </c>
      <c r="C111" s="39">
        <f t="shared" ref="C111:D111" si="68">SUM(C112:C116)</f>
        <v>5319</v>
      </c>
      <c r="D111" s="49">
        <f t="shared" si="68"/>
        <v>19350</v>
      </c>
      <c r="E111" s="43">
        <f>SUM(E112:E116)</f>
        <v>0</v>
      </c>
      <c r="F111" s="43">
        <f t="shared" ref="F111:G111" si="69">SUM(F112:F116)</f>
        <v>0</v>
      </c>
      <c r="G111" s="43">
        <f t="shared" si="69"/>
        <v>0</v>
      </c>
    </row>
    <row r="112" spans="1:7" s="45" customFormat="1" x14ac:dyDescent="0.25">
      <c r="A112" s="46" t="s">
        <v>8</v>
      </c>
      <c r="B112" s="42" t="s">
        <v>24</v>
      </c>
      <c r="C112" s="39"/>
      <c r="D112" s="49"/>
      <c r="E112" s="43"/>
      <c r="F112" s="43"/>
      <c r="G112" s="43"/>
    </row>
    <row r="113" spans="1:7" s="45" customFormat="1" x14ac:dyDescent="0.25">
      <c r="A113" s="46" t="s">
        <v>13</v>
      </c>
      <c r="B113" s="42" t="s">
        <v>23</v>
      </c>
      <c r="C113" s="39">
        <v>5319</v>
      </c>
      <c r="D113" s="49">
        <v>19350</v>
      </c>
      <c r="E113" s="43"/>
      <c r="F113" s="43"/>
      <c r="G113" s="43"/>
    </row>
    <row r="114" spans="1:7" s="45" customFormat="1" x14ac:dyDescent="0.25">
      <c r="A114" s="46" t="s">
        <v>14</v>
      </c>
      <c r="B114" s="42" t="s">
        <v>25</v>
      </c>
      <c r="C114" s="39"/>
      <c r="D114" s="49"/>
      <c r="E114" s="43"/>
      <c r="F114" s="43"/>
      <c r="G114" s="43"/>
    </row>
    <row r="115" spans="1:7" s="45" customFormat="1" x14ac:dyDescent="0.25">
      <c r="A115" s="46" t="s">
        <v>20</v>
      </c>
      <c r="B115" s="42" t="s">
        <v>29</v>
      </c>
      <c r="C115" s="39"/>
      <c r="D115" s="49"/>
      <c r="E115" s="43"/>
      <c r="F115" s="43"/>
      <c r="G115" s="43"/>
    </row>
    <row r="116" spans="1:7" s="45" customFormat="1" x14ac:dyDescent="0.25">
      <c r="A116" s="46" t="s">
        <v>18</v>
      </c>
      <c r="B116" s="42" t="s">
        <v>30</v>
      </c>
      <c r="C116" s="39"/>
      <c r="D116" s="49"/>
      <c r="E116" s="43"/>
      <c r="F116" s="43"/>
      <c r="G116" s="43"/>
    </row>
    <row r="117" spans="1:7" s="45" customFormat="1" x14ac:dyDescent="0.25">
      <c r="A117" s="2">
        <v>4</v>
      </c>
      <c r="B117" s="42" t="s">
        <v>39</v>
      </c>
      <c r="C117" s="39">
        <f t="shared" ref="C117:G117" si="70">C118</f>
        <v>0</v>
      </c>
      <c r="D117" s="49">
        <f t="shared" si="70"/>
        <v>900</v>
      </c>
      <c r="E117" s="43">
        <f t="shared" si="70"/>
        <v>0</v>
      </c>
      <c r="F117" s="43">
        <f t="shared" si="70"/>
        <v>0</v>
      </c>
      <c r="G117" s="43">
        <f t="shared" si="70"/>
        <v>0</v>
      </c>
    </row>
    <row r="118" spans="1:7" s="45" customFormat="1" x14ac:dyDescent="0.25">
      <c r="A118" s="46" t="s">
        <v>17</v>
      </c>
      <c r="B118" s="42" t="s">
        <v>27</v>
      </c>
      <c r="C118" s="39"/>
      <c r="D118" s="49">
        <v>900</v>
      </c>
      <c r="E118" s="43"/>
      <c r="F118" s="43"/>
      <c r="G118" s="43"/>
    </row>
    <row r="119" spans="1:7" s="26" customFormat="1" x14ac:dyDescent="0.25">
      <c r="A119" s="54">
        <v>43</v>
      </c>
      <c r="B119" s="55" t="s">
        <v>56</v>
      </c>
      <c r="C119" s="38">
        <f t="shared" ref="C119" si="71">+C120+C126</f>
        <v>20882.900000000001</v>
      </c>
      <c r="D119" s="50">
        <f t="shared" ref="D119" si="72">+D120+D126</f>
        <v>5010</v>
      </c>
      <c r="E119" s="25">
        <f>+E120+E126</f>
        <v>0</v>
      </c>
      <c r="F119" s="25">
        <f t="shared" ref="F119:G119" si="73">+F120+F126</f>
        <v>0</v>
      </c>
      <c r="G119" s="25">
        <f t="shared" si="73"/>
        <v>0</v>
      </c>
    </row>
    <row r="120" spans="1:7" x14ac:dyDescent="0.25">
      <c r="A120" s="2">
        <v>3</v>
      </c>
      <c r="B120" s="1" t="s">
        <v>37</v>
      </c>
      <c r="C120" s="39">
        <f t="shared" ref="C120" si="74">SUM(C121:C125)</f>
        <v>20882.900000000001</v>
      </c>
      <c r="D120" s="49">
        <f t="shared" ref="D120" si="75">SUM(D121:D125)</f>
        <v>4910</v>
      </c>
      <c r="E120" s="3">
        <f>SUM(E121:E125)</f>
        <v>0</v>
      </c>
      <c r="F120" s="3">
        <f t="shared" ref="F120:G120" si="76">SUM(F121:F125)</f>
        <v>0</v>
      </c>
      <c r="G120" s="3">
        <f t="shared" si="76"/>
        <v>0</v>
      </c>
    </row>
    <row r="121" spans="1:7" x14ac:dyDescent="0.25">
      <c r="A121" s="7" t="s">
        <v>8</v>
      </c>
      <c r="B121" s="1" t="s">
        <v>24</v>
      </c>
      <c r="C121" s="39">
        <v>644.95000000000005</v>
      </c>
      <c r="D121" s="49">
        <v>500</v>
      </c>
      <c r="E121" s="3"/>
      <c r="F121" s="3"/>
      <c r="G121" s="3"/>
    </row>
    <row r="122" spans="1:7" x14ac:dyDescent="0.25">
      <c r="A122" s="7" t="s">
        <v>13</v>
      </c>
      <c r="B122" s="1" t="s">
        <v>23</v>
      </c>
      <c r="C122" s="39">
        <v>19905.12</v>
      </c>
      <c r="D122" s="49">
        <v>4410</v>
      </c>
      <c r="E122" s="3"/>
      <c r="F122" s="3"/>
      <c r="G122" s="3"/>
    </row>
    <row r="123" spans="1:7" x14ac:dyDescent="0.25">
      <c r="A123" s="46" t="s">
        <v>14</v>
      </c>
      <c r="B123" s="42" t="s">
        <v>25</v>
      </c>
      <c r="C123" s="39">
        <v>332.83</v>
      </c>
      <c r="D123" s="49"/>
      <c r="E123" s="3"/>
      <c r="F123" s="3"/>
      <c r="G123" s="3"/>
    </row>
    <row r="124" spans="1:7" x14ac:dyDescent="0.25">
      <c r="A124" s="7" t="s">
        <v>20</v>
      </c>
      <c r="B124" s="1" t="s">
        <v>29</v>
      </c>
      <c r="C124" s="39"/>
      <c r="D124" s="49"/>
      <c r="E124" s="3"/>
      <c r="F124" s="3"/>
      <c r="G124" s="3"/>
    </row>
    <row r="125" spans="1:7" x14ac:dyDescent="0.25">
      <c r="A125" s="7" t="s">
        <v>18</v>
      </c>
      <c r="B125" s="1" t="s">
        <v>30</v>
      </c>
      <c r="C125" s="39"/>
      <c r="D125" s="49"/>
      <c r="E125" s="3"/>
      <c r="F125" s="3"/>
      <c r="G125" s="3"/>
    </row>
    <row r="126" spans="1:7" x14ac:dyDescent="0.25">
      <c r="A126" s="2">
        <v>4</v>
      </c>
      <c r="B126" s="1" t="s">
        <v>39</v>
      </c>
      <c r="C126" s="39">
        <f t="shared" ref="C126:G126" si="77">C127</f>
        <v>0</v>
      </c>
      <c r="D126" s="49">
        <f t="shared" si="77"/>
        <v>100</v>
      </c>
      <c r="E126" s="3">
        <f t="shared" si="77"/>
        <v>0</v>
      </c>
      <c r="F126" s="3">
        <f t="shared" si="77"/>
        <v>0</v>
      </c>
      <c r="G126" s="3">
        <f t="shared" si="77"/>
        <v>0</v>
      </c>
    </row>
    <row r="127" spans="1:7" x14ac:dyDescent="0.25">
      <c r="A127" s="7" t="s">
        <v>17</v>
      </c>
      <c r="B127" s="1" t="s">
        <v>27</v>
      </c>
      <c r="C127" s="39"/>
      <c r="D127" s="49">
        <v>100</v>
      </c>
      <c r="E127" s="3"/>
      <c r="F127" s="3"/>
      <c r="G127" s="3"/>
    </row>
    <row r="128" spans="1:7" s="26" customFormat="1" x14ac:dyDescent="0.25">
      <c r="A128" s="54">
        <v>31</v>
      </c>
      <c r="B128" s="55" t="s">
        <v>57</v>
      </c>
      <c r="C128" s="38">
        <f t="shared" ref="C128" si="78">+C129+C135</f>
        <v>3422.79</v>
      </c>
      <c r="D128" s="50">
        <f t="shared" ref="D128" si="79">+D129+D135</f>
        <v>0</v>
      </c>
      <c r="E128" s="25">
        <f>+E129+E135</f>
        <v>0</v>
      </c>
      <c r="F128" s="25">
        <f t="shared" ref="F128:G128" si="80">+F129+F135</f>
        <v>0</v>
      </c>
      <c r="G128" s="25">
        <f t="shared" si="80"/>
        <v>0</v>
      </c>
    </row>
    <row r="129" spans="1:7" x14ac:dyDescent="0.25">
      <c r="A129" s="2">
        <v>3</v>
      </c>
      <c r="B129" s="1" t="s">
        <v>37</v>
      </c>
      <c r="C129" s="39">
        <f t="shared" ref="C129" si="81">SUM(C130:C134)</f>
        <v>3422.79</v>
      </c>
      <c r="D129" s="49">
        <f t="shared" ref="D129" si="82">SUM(D130:D134)</f>
        <v>0</v>
      </c>
      <c r="E129" s="3">
        <f>SUM(E130:E134)</f>
        <v>0</v>
      </c>
      <c r="F129" s="3">
        <f t="shared" ref="F129:G129" si="83">SUM(F130:F134)</f>
        <v>0</v>
      </c>
      <c r="G129" s="3">
        <f t="shared" si="83"/>
        <v>0</v>
      </c>
    </row>
    <row r="130" spans="1:7" x14ac:dyDescent="0.25">
      <c r="A130" s="7" t="s">
        <v>8</v>
      </c>
      <c r="B130" s="1" t="s">
        <v>24</v>
      </c>
      <c r="C130" s="39"/>
      <c r="D130" s="49"/>
      <c r="E130" s="3"/>
      <c r="F130" s="3"/>
      <c r="G130" s="3"/>
    </row>
    <row r="131" spans="1:7" x14ac:dyDescent="0.25">
      <c r="A131" s="7" t="s">
        <v>13</v>
      </c>
      <c r="B131" s="1" t="s">
        <v>23</v>
      </c>
      <c r="C131" s="39">
        <v>3390.32</v>
      </c>
      <c r="D131" s="49"/>
      <c r="E131" s="3"/>
      <c r="F131" s="3"/>
      <c r="G131" s="3"/>
    </row>
    <row r="132" spans="1:7" x14ac:dyDescent="0.25">
      <c r="A132" s="46" t="s">
        <v>14</v>
      </c>
      <c r="B132" s="42" t="s">
        <v>25</v>
      </c>
      <c r="C132" s="39">
        <v>32.47</v>
      </c>
      <c r="D132" s="49"/>
      <c r="E132" s="3"/>
      <c r="F132" s="3"/>
      <c r="G132" s="3"/>
    </row>
    <row r="133" spans="1:7" x14ac:dyDescent="0.25">
      <c r="A133" s="7" t="s">
        <v>20</v>
      </c>
      <c r="B133" s="1" t="s">
        <v>29</v>
      </c>
      <c r="C133" s="39"/>
      <c r="D133" s="49"/>
      <c r="E133" s="3"/>
      <c r="F133" s="3"/>
      <c r="G133" s="3"/>
    </row>
    <row r="134" spans="1:7" x14ac:dyDescent="0.25">
      <c r="A134" s="7" t="s">
        <v>18</v>
      </c>
      <c r="B134" s="1" t="s">
        <v>30</v>
      </c>
      <c r="C134" s="39"/>
      <c r="D134" s="49"/>
      <c r="E134" s="3"/>
      <c r="F134" s="3"/>
      <c r="G134" s="3"/>
    </row>
    <row r="135" spans="1:7" x14ac:dyDescent="0.25">
      <c r="A135" s="2">
        <v>4</v>
      </c>
      <c r="B135" s="1" t="s">
        <v>39</v>
      </c>
      <c r="C135" s="39">
        <f t="shared" ref="C135:G135" si="84">C136</f>
        <v>0</v>
      </c>
      <c r="D135" s="49">
        <f t="shared" si="84"/>
        <v>0</v>
      </c>
      <c r="E135" s="3">
        <f t="shared" si="84"/>
        <v>0</v>
      </c>
      <c r="F135" s="3">
        <f t="shared" si="84"/>
        <v>0</v>
      </c>
      <c r="G135" s="3">
        <f t="shared" si="84"/>
        <v>0</v>
      </c>
    </row>
    <row r="136" spans="1:7" x14ac:dyDescent="0.25">
      <c r="A136" s="7" t="s">
        <v>17</v>
      </c>
      <c r="B136" s="1" t="s">
        <v>27</v>
      </c>
      <c r="C136" s="36"/>
      <c r="D136" s="51"/>
      <c r="E136" s="3"/>
      <c r="F136" s="3"/>
      <c r="G136" s="3"/>
    </row>
    <row r="137" spans="1:7" s="45" customFormat="1" x14ac:dyDescent="0.25">
      <c r="A137" s="56">
        <v>52</v>
      </c>
      <c r="B137" s="57" t="s">
        <v>58</v>
      </c>
      <c r="C137" s="35">
        <f t="shared" ref="C137:D137" si="85">+C138</f>
        <v>74016</v>
      </c>
      <c r="D137" s="48">
        <f t="shared" si="85"/>
        <v>4240</v>
      </c>
      <c r="E137" s="47">
        <f>+E138</f>
        <v>0</v>
      </c>
      <c r="F137" s="47">
        <f t="shared" ref="F137:G137" si="86">+F138</f>
        <v>0</v>
      </c>
      <c r="G137" s="47">
        <f t="shared" si="86"/>
        <v>0</v>
      </c>
    </row>
    <row r="138" spans="1:7" s="45" customFormat="1" x14ac:dyDescent="0.25">
      <c r="A138" s="2">
        <v>3</v>
      </c>
      <c r="B138" s="42" t="s">
        <v>37</v>
      </c>
      <c r="C138" s="39">
        <f>SUM(C139:C142)</f>
        <v>74016</v>
      </c>
      <c r="D138" s="39">
        <f t="shared" ref="D138:G138" si="87">SUM(D139:D142)</f>
        <v>4240</v>
      </c>
      <c r="E138" s="39">
        <f t="shared" si="87"/>
        <v>0</v>
      </c>
      <c r="F138" s="39">
        <f t="shared" si="87"/>
        <v>0</v>
      </c>
      <c r="G138" s="39">
        <f t="shared" si="87"/>
        <v>0</v>
      </c>
    </row>
    <row r="139" spans="1:7" s="45" customFormat="1" x14ac:dyDescent="0.25">
      <c r="A139" s="46" t="s">
        <v>8</v>
      </c>
      <c r="B139" s="42" t="s">
        <v>24</v>
      </c>
      <c r="C139" s="36">
        <v>2580</v>
      </c>
      <c r="D139" s="51">
        <v>2000</v>
      </c>
      <c r="E139" s="43"/>
      <c r="F139" s="43"/>
      <c r="G139" s="43"/>
    </row>
    <row r="140" spans="1:7" s="45" customFormat="1" x14ac:dyDescent="0.25">
      <c r="A140" s="46" t="s">
        <v>13</v>
      </c>
      <c r="B140" s="42" t="s">
        <v>23</v>
      </c>
      <c r="C140" s="36">
        <v>44482</v>
      </c>
      <c r="D140" s="51">
        <v>2240</v>
      </c>
      <c r="E140" s="43"/>
      <c r="F140" s="43"/>
      <c r="G140" s="43"/>
    </row>
    <row r="141" spans="1:7" s="45" customFormat="1" x14ac:dyDescent="0.25">
      <c r="A141" s="46" t="s">
        <v>20</v>
      </c>
      <c r="B141" s="42" t="s">
        <v>29</v>
      </c>
      <c r="C141" s="39">
        <v>4419</v>
      </c>
      <c r="D141" s="49"/>
      <c r="E141" s="43"/>
      <c r="F141" s="43"/>
      <c r="G141" s="43"/>
    </row>
    <row r="142" spans="1:7" s="45" customFormat="1" x14ac:dyDescent="0.25">
      <c r="A142" s="46" t="s">
        <v>18</v>
      </c>
      <c r="B142" s="42" t="s">
        <v>30</v>
      </c>
      <c r="C142" s="39">
        <v>22535</v>
      </c>
      <c r="D142" s="49"/>
      <c r="E142" s="43"/>
      <c r="F142" s="43"/>
      <c r="G142" s="43"/>
    </row>
    <row r="143" spans="1:7" x14ac:dyDescent="0.25">
      <c r="A143" s="12">
        <v>5011</v>
      </c>
      <c r="B143" s="22" t="s">
        <v>48</v>
      </c>
      <c r="C143" s="35">
        <f t="shared" ref="C143:D143" si="88">+C144</f>
        <v>0</v>
      </c>
      <c r="D143" s="48">
        <f t="shared" si="88"/>
        <v>0</v>
      </c>
      <c r="E143" s="14">
        <f>+E144</f>
        <v>56000</v>
      </c>
      <c r="F143" s="14">
        <f t="shared" ref="F143:G143" si="89">+F144</f>
        <v>30000</v>
      </c>
      <c r="G143" s="14">
        <f t="shared" si="89"/>
        <v>30000</v>
      </c>
    </row>
    <row r="144" spans="1:7" x14ac:dyDescent="0.25">
      <c r="A144" s="2">
        <v>3</v>
      </c>
      <c r="B144" s="1" t="s">
        <v>37</v>
      </c>
      <c r="C144" s="39">
        <f t="shared" ref="C144:D144" si="90">SUM(C145:C146)</f>
        <v>0</v>
      </c>
      <c r="D144" s="49">
        <f t="shared" si="90"/>
        <v>0</v>
      </c>
      <c r="E144" s="3">
        <f>SUM(E145:E146)</f>
        <v>56000</v>
      </c>
      <c r="F144" s="3">
        <f t="shared" ref="F144:G144" si="91">SUM(F145:F146)</f>
        <v>30000</v>
      </c>
      <c r="G144" s="3">
        <f t="shared" si="91"/>
        <v>30000</v>
      </c>
    </row>
    <row r="145" spans="1:7" x14ac:dyDescent="0.25">
      <c r="A145" s="7" t="s">
        <v>8</v>
      </c>
      <c r="B145" s="1" t="s">
        <v>24</v>
      </c>
      <c r="C145" s="36"/>
      <c r="D145" s="51"/>
      <c r="E145" s="3">
        <v>38800</v>
      </c>
      <c r="F145" s="3">
        <v>28800</v>
      </c>
      <c r="G145" s="3">
        <v>28800</v>
      </c>
    </row>
    <row r="146" spans="1:7" x14ac:dyDescent="0.25">
      <c r="A146" s="7" t="s">
        <v>13</v>
      </c>
      <c r="B146" s="1" t="s">
        <v>23</v>
      </c>
      <c r="C146" s="36"/>
      <c r="D146" s="51"/>
      <c r="E146" s="3">
        <v>17200</v>
      </c>
      <c r="F146" s="3">
        <v>1200</v>
      </c>
      <c r="G146" s="3">
        <v>1200</v>
      </c>
    </row>
    <row r="148" spans="1:7" x14ac:dyDescent="0.25">
      <c r="A148" s="19" t="s">
        <v>46</v>
      </c>
    </row>
  </sheetData>
  <pageMargins left="0.31496062992125984" right="0.31496062992125984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PREDLOŽAK</vt:lpstr>
      <vt:lpstr>PREDLOŽAK!Print_Area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ivancica</cp:lastModifiedBy>
  <cp:lastPrinted>2025-10-27T14:22:35Z</cp:lastPrinted>
  <dcterms:created xsi:type="dcterms:W3CDTF">2022-10-31T10:11:38Z</dcterms:created>
  <dcterms:modified xsi:type="dcterms:W3CDTF">2025-10-28T13:56:32Z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