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ocuments\PLANOVI\PLAN 2023-2025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140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L26" i="17" l="1"/>
  <c r="K26" i="17"/>
  <c r="J26" i="17"/>
  <c r="L19" i="17"/>
  <c r="K19" i="17"/>
  <c r="J19" i="17"/>
  <c r="L18" i="17"/>
  <c r="K18" i="17"/>
  <c r="J18" i="17"/>
  <c r="L16" i="17"/>
  <c r="K16" i="17"/>
  <c r="J16" i="17"/>
  <c r="L13" i="17"/>
  <c r="K13" i="17"/>
  <c r="J13" i="17"/>
  <c r="J8" i="17"/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<sst xmlns="http://schemas.openxmlformats.org/spreadsheetml/2006/main" count="13916" uniqueCount="5290">
  <si>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</si>
  <si>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</si>
  <si>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</si>
  <si>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</si>
  <si>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</si>
  <si>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</si>
  <si>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</si>
  <si>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</si>
  <si>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</si>
  <si>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</si>
  <si>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</si>
  <si>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</si>
  <si>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</si>
  <si>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</si>
  <si>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</si>
  <si>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</si>
  <si>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</si>
  <si>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</si>
  <si>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</si>
  <si>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</si>
  <si>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</si>
  <si>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</si>
  <si>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</si>
  <si>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</si>
  <si>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</si>
  <si>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</si>
  <si>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</si>
  <si>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</si>
  <si>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</si>
  <si>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</si>
  <si>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</si>
  <si>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</si>
  <si>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</si>
  <si>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</si>
  <si>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</si>
  <si>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</si>
  <si>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</si>
  <si>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</si>
  <si>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</si>
  <si>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</si>
  <si>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</si>
  <si>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</si>
  <si>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</si>
  <si>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</si>
  <si>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</si>
  <si>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</si>
  <si>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</si>
  <si>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</si>
  <si>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</si>
  <si>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</si>
  <si>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</si>
  <si>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</si>
  <si>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</si>
  <si>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</si>
  <si>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</si>
  <si>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</si>
  <si>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</si>
  <si>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</si>
  <si>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</si>
  <si>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</si>
  <si>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</si>
  <si>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</si>
  <si>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</si>
  <si>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</si>
  <si>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</si>
  <si>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</si>
  <si>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</si>
  <si>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</si>
  <si>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</si>
  <si>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</si>
  <si>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</si>
  <si>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</si>
  <si>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</si>
  <si>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</si>
  <si>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</si>
  <si>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</si>
  <si>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</si>
  <si>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</si>
  <si>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</si>
  <si>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</si>
  <si>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</si>
  <si>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</si>
  <si>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</si>
  <si>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</si>
  <si>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</si>
  <si>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</si>
  <si>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</si>
  <si>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</si>
  <si>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</si>
  <si>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</si>
  <si>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</si>
  <si>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</si>
  <si>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</si>
  <si>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</si>
  <si>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</si>
  <si>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</si>
  <si>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</si>
  <si>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</si>
  <si>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</si>
  <si>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</si>
  <si>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</si>
  <si>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</si>
  <si>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</si>
  <si>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</si>
  <si>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</si>
  <si>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</si>
  <si>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</si>
  <si>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</si>
  <si>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</si>
  <si>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</si>
  <si>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</si>
  <si>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</si>
  <si>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</si>
  <si>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</si>
  <si>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</si>
  <si>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</si>
  <si>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</si>
  <si>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</si>
  <si>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</si>
  <si>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</si>
  <si>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</si>
  <si>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</si>
  <si>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</si>
  <si>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</si>
  <si>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</si>
  <si>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</si>
  <si>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</si>
  <si>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</si>
  <si>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</si>
  <si>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</si>
  <si>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</si>
  <si>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</si>
  <si>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</si>
  <si>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</si>
  <si>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</si>
  <si>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</si>
  <si>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</si>
  <si>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</si>
  <si>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</si>
  <si>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</si>
  <si>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</si>
  <si>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</si>
  <si>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</si>
  <si>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</si>
  <si>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</si>
  <si>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</si>
  <si>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</si>
  <si>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</si>
  <si>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</si>
  <si>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</si>
  <si>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</si>
  <si>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</si>
  <si>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</si>
  <si>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</si>
  <si>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</si>
  <si>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</si>
  <si>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</si>
  <si>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</si>
  <si>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</si>
  <si>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</si>
  <si>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</si>
  <si>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</si>
  <si>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</si>
  <si>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</si>
  <si>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</si>
  <si>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</si>
  <si>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</si>
  <si>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</si>
  <si>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</si>
  <si>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</si>
  <si>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</si>
  <si>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</si>
  <si>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</si>
  <si>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</si>
  <si>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</si>
  <si>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</si>
  <si>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</si>
  <si>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</si>
  <si>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</si>
  <si>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</si>
  <si>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</si>
  <si>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</si>
  <si>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</si>
  <si>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</si>
  <si>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</si>
  <si>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</si>
  <si>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</si>
  <si>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</si>
  <si>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</si>
  <si>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</si>
  <si>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</si>
  <si>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</si>
  <si>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</si>
  <si>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</si>
  <si>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</si>
  <si>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</si>
  <si>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</si>
  <si>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</si>
  <si>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</si>
  <si>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</si>
  <si>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</si>
  <si>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</si>
  <si>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</si>
  <si>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</si>
  <si>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</si>
  <si>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</si>
  <si>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</si>
  <si>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</si>
  <si>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</si>
  <si>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</si>
  <si>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</si>
  <si>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</si>
  <si>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</si>
  <si>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</si>
  <si>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</si>
  <si>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</si>
  <si>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</si>
  <si>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</si>
  <si>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</si>
  <si>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</si>
  <si>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</si>
  <si>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</si>
  <si>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</si>
  <si>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</si>
  <si>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</si>
  <si>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</si>
  <si>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</si>
  <si>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</si>
  <si>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</si>
  <si>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</si>
  <si>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</si>
  <si>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</si>
  <si>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</si>
  <si>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</si>
  <si>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</si>
  <si>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</si>
  <si>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</si>
  <si>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</si>
  <si>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</si>
  <si>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</si>
  <si>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</si>
  <si>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</si>
  <si>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</si>
  <si>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</si>
  <si>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</si>
  <si>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</si>
  <si>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</si>
  <si>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</si>
  <si>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</si>
  <si>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</si>
  <si>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</si>
  <si>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</si>
  <si>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</si>
  <si>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</si>
  <si>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</si>
  <si>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</si>
  <si>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</si>
  <si>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</si>
  <si>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</si>
  <si>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</si>
  <si>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</si>
  <si>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</si>
  <si>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</si>
  <si>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</si>
  <si>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</si>
  <si>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</si>
  <si>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</si>
  <si>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</si>
  <si>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</si>
  <si>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</si>
  <si>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</si>
  <si>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</si>
  <si>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</si>
  <si>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</si>
  <si>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</si>
  <si>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</si>
  <si>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</si>
  <si>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</si>
  <si>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</si>
  <si>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</si>
  <si>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</si>
  <si>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</si>
  <si>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</si>
  <si>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</si>
  <si>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</si>
  <si>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</si>
  <si>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</si>
  <si>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</si>
  <si>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</si>
  <si>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</si>
  <si>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</si>
  <si>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</si>
  <si>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</si>
  <si>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</si>
  <si>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</si>
  <si>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</si>
  <si>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</si>
  <si>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</si>
  <si>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</si>
  <si>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</si>
  <si>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</si>
  <si>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</si>
  <si>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</si>
  <si>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</si>
  <si>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</si>
  <si>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</si>
  <si>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</si>
  <si>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</si>
  <si>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</si>
  <si>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</si>
  <si>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</si>
  <si>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</si>
  <si>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</si>
  <si>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</si>
  <si>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</si>
  <si>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</si>
  <si>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</si>
  <si>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</si>
  <si>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</si>
  <si>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</si>
  <si>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</si>
  <si>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</si>
  <si>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</si>
  <si>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</si>
  <si>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</si>
  <si>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</si>
  <si>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</si>
  <si>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</si>
  <si>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</si>
  <si>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</si>
  <si>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</si>
  <si>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</si>
  <si>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</si>
  <si>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</si>
  <si>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</si>
  <si>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</si>
  <si>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</si>
  <si>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</si>
  <si>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</si>
  <si>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</si>
  <si>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</si>
  <si>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</si>
  <si>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</si>
  <si>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</si>
  <si>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</si>
  <si>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</si>
  <si>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</si>
  <si>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</si>
  <si>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</si>
  <si>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</si>
  <si>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</si>
  <si>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</si>
  <si>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</si>
  <si>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</si>
  <si>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</si>
  <si>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</si>
  <si>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</si>
  <si>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</si>
  <si>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</si>
  <si>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</si>
  <si>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</si>
  <si>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</si>
  <si>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</si>
  <si>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</si>
  <si>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</si>
  <si>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</si>
  <si>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</si>
  <si>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</si>
  <si>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</si>
  <si>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</si>
  <si>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</si>
  <si>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</si>
  <si>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</si>
  <si>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</si>
  <si>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</si>
  <si>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</si>
  <si>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</si>
  <si>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</si>
  <si>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</si>
  <si>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</si>
  <si>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</si>
  <si>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</si>
  <si>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</si>
  <si>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</si>
  <si>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</si>
  <si>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</si>
  <si>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</si>
  <si>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</si>
  <si>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</si>
  <si>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</si>
  <si>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</si>
  <si>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</si>
  <si>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</si>
  <si>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</si>
  <si>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</si>
  <si>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</si>
  <si>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</si>
  <si>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</si>
  <si>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</si>
  <si>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</si>
  <si>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</si>
  <si>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</si>
  <si>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</si>
  <si>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</si>
  <si>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</si>
  <si>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</si>
  <si>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</si>
  <si>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</si>
  <si>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</si>
  <si>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</si>
  <si>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</si>
  <si>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</si>
  <si>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</si>
  <si>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</si>
  <si>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</si>
  <si>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</si>
  <si>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</si>
  <si>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</si>
  <si>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</si>
  <si>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</si>
  <si>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</si>
  <si>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</si>
  <si>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</si>
  <si>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</si>
  <si>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</si>
  <si>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</si>
  <si>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</si>
  <si>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</si>
  <si>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</si>
  <si>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</si>
  <si>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</si>
  <si>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</si>
  <si>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</si>
  <si>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</si>
  <si>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</si>
  <si>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</si>
  <si>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</si>
  <si>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</si>
  <si>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</si>
  <si>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</si>
  <si>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</si>
  <si>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</si>
  <si>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</si>
  <si>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</si>
  <si>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</si>
  <si>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</si>
  <si>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</si>
  <si>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</si>
  <si>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</si>
  <si>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</si>
  <si>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</si>
  <si>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</si>
  <si>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</si>
  <si>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</si>
  <si>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</si>
  <si>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</si>
  <si>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</si>
  <si>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</si>
  <si>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</si>
  <si>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</si>
  <si>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</si>
  <si>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</si>
  <si>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</si>
  <si>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</si>
  <si>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</si>
  <si>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</si>
  <si>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</si>
  <si>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</si>
  <si>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</si>
  <si>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</si>
  <si>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</si>
  <si>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</si>
  <si>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</si>
  <si>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</si>
  <si>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</si>
  <si>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</si>
  <si>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</si>
  <si>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</si>
  <si>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</si>
  <si>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</si>
  <si>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</si>
  <si>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</si>
  <si>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</si>
  <si>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</si>
  <si>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</si>
  <si>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</si>
  <si>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</si>
  <si>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</si>
  <si>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</si>
  <si>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</si>
  <si>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</si>
  <si>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</si>
  <si>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</si>
  <si>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</si>
  <si>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</si>
  <si>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</si>
  <si>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</si>
  <si>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</si>
  <si>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</si>
  <si>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</si>
  <si>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</si>
  <si>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</si>
  <si>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</si>
  <si>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</si>
  <si>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</si>
  <si>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</si>
  <si>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</si>
  <si>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</si>
  <si>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</si>
  <si>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</si>
  <si>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</si>
  <si>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</si>
  <si>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</si>
  <si>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</si>
  <si>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</si>
  <si>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</si>
  <si>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</si>
  <si>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</si>
  <si>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</si>
  <si>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</si>
  <si>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</si>
  <si>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</si>
  <si>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</si>
  <si>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</si>
  <si>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</si>
  <si>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</si>
  <si>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</si>
  <si>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</si>
  <si>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</si>
  <si>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</si>
  <si>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</si>
  <si>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</si>
  <si>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</si>
  <si>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</si>
  <si>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</si>
  <si>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</si>
  <si>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</si>
  <si>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</si>
  <si>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</si>
  <si>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</si>
  <si>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</si>
  <si>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</si>
  <si>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</si>
  <si>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</si>
  <si>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</si>
  <si>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</si>
  <si>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</si>
  <si>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</si>
  <si>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</si>
  <si>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</si>
  <si>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</si>
  <si>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</si>
  <si>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</si>
  <si>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</si>
  <si>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</si>
  <si>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</si>
  <si>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</si>
  <si>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</si>
  <si>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</si>
  <si>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</si>
  <si>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</si>
  <si>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</si>
  <si>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</si>
  <si>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</si>
  <si>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</si>
  <si>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</si>
  <si>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</si>
  <si>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</si>
  <si>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</si>
  <si>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</si>
  <si>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</si>
  <si>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</si>
  <si>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</si>
  <si>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</si>
  <si>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</si>
  <si>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</si>
  <si>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</si>
  <si>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</si>
  <si>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</si>
  <si>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</si>
  <si>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</si>
  <si>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</si>
  <si>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</si>
  <si>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</si>
  <si>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</si>
  <si>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</si>
  <si>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</si>
  <si>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</si>
  <si>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</si>
  <si>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</si>
  <si>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</si>
  <si>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</si>
  <si>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</si>
  <si>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</si>
  <si>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</si>
  <si>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</si>
  <si>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</si>
  <si>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</si>
  <si>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</si>
  <si>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</si>
  <si>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</si>
  <si>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</si>
  <si>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</si>
  <si>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</si>
  <si>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</si>
  <si>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</si>
  <si>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</si>
  <si>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</si>
  <si>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</si>
  <si>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</si>
  <si>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</si>
  <si>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</si>
  <si>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</si>
  <si>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</si>
  <si>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</si>
  <si>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</si>
  <si>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</si>
  <si>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</si>
  <si>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</si>
  <si>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</si>
  <si>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</si>
  <si>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</si>
  <si>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</si>
  <si>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</si>
  <si>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</si>
  <si>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</si>
  <si>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</si>
  <si>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</si>
  <si>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</si>
  <si>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</si>
  <si>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</si>
  <si>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</si>
  <si>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</si>
  <si>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</si>
  <si>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</si>
  <si>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</si>
  <si>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</si>
  <si>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</si>
  <si>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</si>
  <si>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</si>
  <si>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</si>
  <si>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</si>
  <si>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</si>
  <si>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</si>
  <si>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</si>
  <si>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</si>
  <si>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</si>
  <si>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</si>
  <si>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</si>
  <si>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</si>
  <si>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</si>
  <si>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</si>
  <si>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</si>
  <si>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</si>
  <si>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</si>
  <si>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</si>
  <si>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</si>
  <si>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</si>
  <si>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</si>
  <si>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</si>
  <si>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</si>
  <si>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</si>
  <si>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</si>
  <si>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</si>
  <si>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</si>
  <si>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</si>
  <si>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</si>
  <si>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</si>
  <si>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</si>
  <si>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</si>
  <si>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</si>
  <si>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</si>
  <si>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</si>
  <si>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</si>
  <si>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</si>
  <si>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</si>
  <si>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</si>
  <si>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</si>
  <si>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</si>
  <si>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</si>
  <si>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</si>
  <si>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</si>
  <si>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</si>
  <si>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</si>
  <si>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</si>
  <si>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</si>
  <si>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</si>
  <si>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</si>
  <si>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</si>
  <si>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</si>
  <si>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</si>
  <si>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</si>
  <si>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</si>
  <si>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</si>
  <si>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</si>
  <si>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</si>
  <si>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</si>
  <si>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</si>
  <si>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</si>
  <si>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</si>
  <si>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</si>
  <si>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</si>
  <si>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</si>
  <si>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</si>
  <si>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</si>
  <si>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</si>
  <si>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</si>
  <si>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</si>
  <si>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</si>
  <si>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</si>
  <si>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</si>
  <si>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</si>
  <si>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</si>
  <si>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</si>
  <si>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</si>
  <si>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</si>
  <si>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</si>
  <si>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</si>
  <si>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</si>
  <si>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</si>
  <si>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</si>
  <si>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</si>
  <si>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</si>
  <si>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</si>
  <si>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</si>
  <si>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</si>
  <si>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</si>
  <si>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</si>
  <si>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</si>
  <si>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</si>
  <si>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</si>
  <si>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</si>
  <si>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</si>
  <si>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</si>
  <si>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</si>
  <si>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</si>
  <si>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</si>
  <si>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</si>
  <si>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</si>
  <si>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</si>
  <si>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</si>
  <si>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</si>
  <si>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</si>
  <si>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</si>
  <si>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</si>
  <si>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</si>
  <si>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</si>
  <si>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</si>
  <si>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</si>
  <si>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</si>
  <si>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</si>
  <si>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</si>
  <si>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</si>
  <si>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</si>
  <si>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</si>
  <si>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</si>
  <si>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</si>
  <si>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</si>
  <si>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</si>
  <si>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</si>
  <si>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</si>
  <si>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</si>
  <si>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</si>
  <si>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</si>
  <si>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</si>
  <si>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</si>
  <si>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</si>
  <si>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</si>
  <si>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</si>
  <si>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</si>
  <si>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</si>
  <si>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</si>
  <si>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</si>
  <si>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</si>
  <si>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</si>
  <si>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</si>
  <si>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</si>
  <si>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</si>
  <si>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</si>
  <si>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</si>
  <si>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</si>
  <si>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</si>
  <si>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</si>
  <si>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</si>
  <si>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</si>
  <si>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</si>
  <si>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</si>
  <si>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</si>
  <si>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</si>
  <si>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</si>
  <si>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</si>
  <si>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</si>
  <si>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</si>
  <si>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</si>
  <si>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</si>
  <si>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</si>
  <si>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</si>
  <si>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</si>
  <si>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</si>
  <si>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</si>
  <si>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</si>
  <si>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</si>
  <si>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</si>
  <si>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</si>
  <si>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</si>
  <si>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</si>
  <si>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</si>
  <si>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</si>
  <si>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</si>
  <si>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</si>
  <si>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</si>
  <si>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</si>
  <si>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</si>
  <si>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</si>
  <si>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</si>
  <si>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</si>
  <si>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</si>
  <si>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</si>
  <si>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</si>
  <si>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</si>
  <si>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</si>
  <si>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</si>
  <si>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</si>
  <si>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</si>
  <si>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</si>
  <si>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</si>
  <si>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</si>
  <si>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</si>
  <si>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</si>
  <si>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</si>
  <si>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</si>
  <si>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</si>
  <si>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</si>
  <si>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</si>
  <si>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</si>
  <si>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</si>
  <si>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</si>
  <si>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</si>
  <si>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</si>
  <si>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</si>
  <si>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</si>
  <si>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</si>
  <si>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</si>
  <si>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</si>
  <si>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</si>
  <si>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</si>
  <si>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</si>
  <si>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</si>
  <si>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</si>
  <si>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</si>
  <si>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</si>
  <si>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</si>
  <si>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</si>
  <si>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</si>
  <si>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</si>
  <si>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</si>
  <si>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</si>
  <si>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</si>
  <si>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</si>
  <si>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</si>
  <si>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</si>
  <si>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</si>
  <si>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</si>
  <si>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</si>
  <si>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</si>
  <si>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</si>
  <si>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</si>
  <si>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</si>
  <si>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</si>
  <si>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</si>
  <si>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</si>
  <si>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</si>
  <si>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</si>
  <si>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</si>
  <si>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</si>
  <si>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</si>
  <si>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</si>
  <si>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</si>
  <si>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</si>
  <si>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</si>
  <si>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</si>
  <si>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</si>
  <si>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</si>
  <si>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</si>
  <si>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</si>
  <si>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</si>
  <si>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</si>
  <si>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</si>
  <si>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</si>
  <si>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</si>
  <si>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</si>
  <si>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</si>
  <si>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</si>
  <si>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</si>
  <si>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</si>
  <si>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</si>
  <si>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</si>
  <si>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</si>
  <si>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</si>
  <si>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</si>
  <si>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</si>
  <si>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</si>
  <si>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</si>
  <si>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</si>
  <si>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</si>
  <si>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</si>
  <si>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</si>
  <si>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</si>
  <si>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</si>
  <si>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</si>
  <si>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</si>
  <si>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</si>
  <si>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</si>
  <si>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</si>
  <si>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</si>
  <si>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</si>
  <si>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</si>
  <si>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</si>
  <si>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</si>
  <si>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</si>
  <si>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</si>
  <si>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</si>
  <si>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</si>
  <si>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</si>
  <si>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</si>
  <si>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</si>
  <si>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</si>
  <si>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</si>
  <si>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</si>
  <si>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</si>
  <si>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</si>
  <si>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</si>
  <si>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</si>
  <si>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</si>
  <si>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</si>
  <si>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</si>
  <si>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</si>
  <si>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</si>
  <si>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</si>
  <si>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</si>
  <si>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</si>
  <si>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</si>
  <si>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</si>
  <si>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</si>
  <si>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</si>
  <si>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</si>
  <si>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</si>
  <si>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</si>
  <si>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</si>
  <si>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</si>
  <si>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</si>
  <si>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</si>
  <si>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</si>
  <si>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</si>
  <si>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</si>
  <si>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</si>
  <si>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</si>
  <si>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</si>
  <si>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</si>
  <si>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</si>
  <si>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</si>
  <si>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</si>
  <si>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</si>
  <si>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</si>
  <si>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</si>
  <si>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</si>
  <si>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</si>
  <si>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</si>
  <si>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</si>
  <si>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</si>
  <si>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</si>
  <si>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</si>
  <si>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</si>
  <si>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</si>
  <si>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</si>
  <si>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</si>
  <si>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</si>
  <si>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</si>
  <si>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</si>
  <si>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</si>
  <si>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</si>
  <si>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</si>
  <si>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</si>
  <si>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</si>
  <si>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</si>
  <si>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</si>
  <si>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</si>
  <si>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</si>
  <si>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</si>
  <si>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</si>
  <si>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</si>
  <si>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</si>
  <si>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</si>
  <si>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</si>
  <si>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</si>
  <si>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</si>
  <si>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</si>
  <si>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</si>
  <si>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</si>
  <si>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</si>
  <si>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</si>
  <si>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</si>
  <si>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</si>
  <si>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</si>
  <si>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</si>
  <si>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</si>
  <si>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</si>
  <si>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</si>
  <si>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</si>
  <si>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</si>
  <si>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</si>
  <si>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</si>
  <si>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</si>
  <si>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</si>
  <si>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</si>
  <si>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</si>
  <si>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</si>
  <si>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</si>
  <si>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</si>
  <si>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</si>
  <si>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</si>
  <si>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</si>
  <si>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</si>
  <si>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</si>
  <si>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</si>
  <si>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</si>
  <si>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</si>
  <si>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</si>
  <si>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</si>
  <si>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</si>
  <si>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</si>
  <si>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</si>
  <si>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</si>
  <si>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</si>
  <si>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</si>
  <si>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</si>
  <si>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</si>
  <si>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</si>
  <si>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</si>
  <si>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</si>
  <si>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</si>
  <si>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</si>
  <si>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</si>
  <si>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</si>
  <si>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</si>
  <si>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</si>
  <si>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</si>
  <si>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</si>
  <si>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</si>
  <si>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</si>
  <si>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</si>
  <si>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</si>
  <si>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</si>
  <si>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</si>
  <si>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</si>
  <si>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</si>
  <si>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</si>
  <si>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</si>
  <si>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</si>
  <si>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</si>
  <si>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</si>
  <si>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</si>
  <si>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</si>
  <si>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</si>
  <si>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</si>
  <si>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</si>
  <si>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</si>
  <si>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</si>
  <si>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</si>
  <si>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</si>
  <si>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</si>
  <si>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</si>
  <si>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</si>
  <si>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</si>
  <si>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</si>
  <si>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</si>
  <si>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</si>
  <si>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</si>
  <si>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</si>
  <si>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</si>
  <si>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</si>
  <si>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</si>
  <si>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</si>
  <si>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</si>
  <si>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</si>
  <si>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</si>
  <si>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</si>
  <si>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</si>
  <si>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</si>
  <si>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</si>
  <si>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</si>
  <si>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</si>
  <si>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</si>
  <si>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</si>
  <si>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</si>
  <si>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</si>
  <si>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</si>
  <si>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</si>
  <si>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</si>
  <si>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</si>
  <si>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</si>
  <si>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</si>
  <si>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</si>
  <si>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</si>
  <si>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</si>
  <si>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</si>
  <si>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</si>
  <si>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</si>
  <si>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</si>
  <si>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</si>
  <si>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</si>
  <si>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</si>
  <si>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</si>
  <si>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</si>
  <si>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</si>
  <si>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</si>
  <si>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</si>
  <si>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</si>
  <si>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</si>
  <si>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</si>
  <si>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</si>
  <si>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</si>
  <si>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</si>
  <si>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</si>
  <si>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</si>
  <si>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</si>
  <si>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</si>
  <si>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</si>
  <si>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</si>
  <si>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</si>
  <si>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</si>
  <si>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</si>
  <si>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</si>
  <si>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</si>
  <si>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</si>
  <si>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</si>
  <si>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</si>
  <si>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</si>
  <si>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</si>
  <si>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</si>
  <si>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</si>
  <si>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</si>
  <si>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</si>
  <si>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</si>
  <si>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</si>
  <si>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</si>
  <si>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</si>
  <si>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</si>
  <si>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</si>
  <si>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</si>
  <si>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</si>
  <si>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</si>
  <si>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</si>
  <si>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</si>
  <si>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</si>
  <si>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</si>
  <si>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</si>
  <si>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</si>
  <si>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</si>
  <si>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</si>
  <si>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</si>
  <si>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</si>
  <si>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</si>
  <si>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</si>
  <si>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</si>
  <si>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</si>
  <si>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</si>
  <si>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</si>
  <si>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</si>
  <si>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</si>
  <si>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</si>
  <si>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</si>
  <si>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</si>
  <si>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</si>
  <si>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</si>
  <si>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</si>
  <si>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</si>
  <si>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</si>
  <si>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</si>
  <si>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</si>
  <si>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</si>
  <si>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</si>
  <si>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</si>
  <si>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</si>
  <si>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</si>
  <si>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</si>
  <si>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</si>
  <si>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</si>
  <si>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</si>
  <si>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</si>
  <si>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</si>
  <si>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</si>
  <si>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</si>
  <si>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</si>
  <si>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</si>
  <si>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</si>
  <si>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</si>
  <si>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</si>
  <si>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</si>
  <si>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</si>
  <si>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</si>
  <si>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</si>
  <si>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</si>
  <si>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</si>
  <si>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</si>
  <si>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</si>
  <si>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</si>
  <si>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</si>
  <si>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</si>
  <si>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</si>
  <si>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</si>
  <si>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</si>
  <si>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</si>
  <si>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</si>
  <si>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</si>
  <si>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</si>
  <si>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</si>
  <si>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</si>
  <si>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</si>
  <si>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</si>
  <si>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</si>
  <si>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</si>
  <si>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</si>
  <si>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</si>
  <si>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</si>
  <si>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</si>
  <si>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</si>
  <si>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</si>
  <si>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</si>
  <si>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</si>
  <si>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</si>
  <si>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</si>
  <si>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</si>
  <si>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</si>
  <si>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</si>
  <si>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</si>
  <si>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</si>
  <si>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</si>
  <si>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</si>
  <si>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</si>
  <si>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</si>
  <si>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</si>
  <si>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</si>
  <si>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</si>
  <si>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</si>
  <si>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</si>
  <si>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</si>
  <si>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</si>
  <si>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</si>
  <si>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</si>
  <si>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</si>
  <si>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</si>
  <si>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</si>
  <si>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</si>
  <si>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</si>
  <si>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</si>
  <si>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</si>
  <si>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</si>
  <si>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</si>
  <si>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</si>
  <si>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</si>
  <si>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</si>
  <si>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</si>
  <si>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</si>
  <si>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</si>
  <si>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</si>
  <si>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</si>
  <si>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</si>
  <si>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</si>
  <si>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</si>
  <si>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</si>
  <si>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</si>
  <si>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</si>
  <si>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</si>
  <si>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</si>
  <si>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</si>
  <si>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</si>
  <si>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</si>
  <si>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</si>
  <si>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</si>
  <si>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</si>
  <si>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</si>
  <si>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</si>
  <si>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</si>
  <si>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</si>
  <si>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</si>
  <si>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</si>
  <si>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</si>
  <si>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</si>
  <si>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</si>
  <si>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</si>
  <si>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</si>
  <si>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</si>
  <si>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</si>
  <si>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</si>
  <si>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</si>
  <si>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</si>
  <si>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</si>
  <si>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</si>
  <si>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</si>
  <si>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</si>
  <si>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</si>
  <si>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</si>
  <si>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</si>
  <si>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</si>
  <si>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</si>
  <si>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</si>
  <si>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</si>
  <si>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</si>
  <si>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</si>
  <si>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</si>
  <si>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</si>
  <si>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</si>
  <si>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</si>
  <si>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</si>
  <si>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</si>
  <si>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</si>
  <si>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</si>
  <si>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</si>
  <si>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</si>
  <si>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</si>
  <si>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</si>
  <si>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</si>
  <si>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</si>
  <si>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</si>
  <si>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</si>
  <si>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</si>
  <si>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</si>
  <si>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</si>
  <si>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</si>
  <si>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</si>
  <si>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</si>
  <si>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</si>
  <si>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</si>
  <si>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</si>
  <si>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</si>
  <si>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</si>
  <si>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</si>
  <si>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</si>
  <si>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</si>
  <si>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</si>
  <si>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</si>
  <si>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</si>
  <si>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</si>
  <si>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</si>
  <si>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</si>
  <si>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</si>
  <si>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</si>
  <si>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</si>
  <si>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</si>
  <si>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</si>
  <si>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</si>
  <si>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</si>
  <si>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</si>
  <si>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</si>
  <si>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</si>
  <si>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</si>
  <si>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</si>
  <si>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</si>
  <si>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</si>
  <si>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</si>
  <si>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</si>
  <si>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</si>
  <si>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</si>
  <si>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</si>
  <si>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</si>
  <si>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</si>
  <si>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</si>
  <si>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</si>
  <si>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</si>
  <si>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</si>
  <si>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</si>
  <si>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</si>
  <si>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</si>
  <si>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</si>
  <si>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</si>
  <si>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</si>
  <si>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</si>
  <si>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</si>
  <si>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</si>
  <si>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</si>
  <si>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</si>
  <si>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</si>
  <si>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</si>
  <si>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</si>
  <si>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</si>
  <si>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</si>
  <si>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</si>
  <si>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</si>
  <si>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</si>
  <si>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</si>
  <si>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</si>
  <si>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</si>
  <si>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</si>
  <si>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</si>
  <si>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</si>
  <si>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</si>
  <si>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</si>
  <si>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</si>
  <si>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</si>
  <si>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</si>
  <si>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</si>
  <si>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</si>
  <si>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</si>
  <si>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</si>
  <si>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</si>
  <si>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</si>
  <si>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</si>
  <si>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</si>
  <si>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</si>
  <si>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</si>
  <si>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</si>
  <si>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</si>
  <si>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</si>
  <si>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</si>
  <si>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</si>
  <si>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</si>
  <si>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</si>
  <si>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</si>
  <si>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</si>
  <si>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</si>
  <si>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</si>
  <si>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</si>
  <si>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</si>
  <si>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</si>
  <si>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</si>
  <si>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</si>
  <si>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</si>
  <si>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</si>
  <si>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</si>
  <si>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</si>
  <si>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</si>
  <si>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</si>
  <si>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</si>
  <si>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</si>
  <si>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</si>
  <si>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</si>
  <si>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</si>
  <si>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</si>
  <si>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</si>
  <si>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</si>
  <si>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</si>
  <si>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</si>
  <si>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</si>
  <si>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</si>
  <si>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</si>
  <si>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</si>
  <si>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</si>
  <si>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</si>
  <si>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</si>
  <si>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</si>
  <si>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</si>
  <si>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</si>
  <si>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</si>
  <si>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</si>
  <si>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</si>
  <si>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</si>
  <si>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</si>
  <si>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</si>
  <si>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</si>
  <si>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</si>
  <si>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</si>
  <si>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</si>
  <si>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</si>
  <si>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</si>
  <si>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</si>
  <si>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</si>
  <si>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</si>
  <si>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</si>
  <si>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</si>
  <si>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</si>
  <si>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</si>
  <si>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</si>
  <si>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</si>
  <si>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</si>
  <si>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</si>
  <si>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</si>
  <si>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</si>
  <si>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</si>
  <si>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</si>
  <si>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</si>
  <si>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</si>
  <si>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</si>
  <si>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</si>
  <si>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</si>
  <si>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</si>
  <si>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</si>
  <si>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</si>
  <si>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</si>
  <si>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</si>
  <si>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</si>
  <si>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</si>
  <si>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</si>
  <si>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</si>
  <si>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</si>
  <si>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</si>
  <si>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</si>
  <si>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</si>
  <si>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</si>
  <si>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</si>
  <si>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</si>
  <si>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</si>
  <si>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</si>
  <si>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</si>
  <si>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</si>
  <si>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</si>
  <si>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</si>
  <si>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</si>
  <si>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</si>
  <si>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</si>
  <si>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</si>
  <si>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</si>
  <si>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</si>
  <si>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</si>
  <si>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</si>
  <si>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</si>
  <si>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</si>
  <si>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</si>
  <si>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</si>
  <si>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</si>
  <si>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</si>
  <si>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</si>
  <si>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</si>
  <si>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</si>
  <si>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</si>
  <si>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</si>
  <si>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</si>
  <si>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</si>
  <si>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</si>
  <si>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</si>
  <si>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</si>
  <si>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</si>
  <si>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</si>
  <si>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</si>
  <si>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</si>
  <si>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</si>
  <si>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</si>
  <si>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</si>
  <si>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</si>
  <si>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</si>
  <si>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</si>
  <si>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</si>
  <si>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</si>
  <si>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</si>
  <si>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</si>
  <si>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</si>
  <si>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</si>
  <si>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</si>
  <si>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</si>
  <si>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</si>
  <si>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</si>
  <si>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</si>
  <si>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</si>
  <si>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</si>
  <si>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</si>
  <si>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</si>
  <si>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</si>
  <si>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</si>
  <si>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</si>
  <si>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</si>
  <si>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</si>
  <si>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</si>
  <si>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</si>
  <si>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</si>
  <si>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</si>
  <si>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</si>
  <si>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</si>
  <si>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</si>
  <si>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</si>
  <si>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</si>
  <si>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</si>
  <si>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</si>
  <si>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</si>
  <si>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</si>
  <si>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</si>
  <si>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</si>
  <si>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</si>
  <si>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</si>
  <si>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</si>
  <si>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</si>
  <si>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</si>
  <si>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</si>
  <si>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</si>
  <si>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</si>
  <si>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</si>
  <si>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</si>
  <si>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</si>
  <si>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</si>
  <si>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</si>
  <si>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</si>
  <si>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</si>
  <si>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</si>
  <si>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</si>
  <si>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</si>
  <si>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</si>
  <si>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</si>
  <si>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</si>
  <si>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</si>
  <si>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</si>
  <si>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</si>
  <si>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</si>
  <si>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</si>
  <si>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</si>
  <si>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</si>
  <si>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</si>
  <si>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</si>
  <si>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</si>
  <si>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</si>
  <si>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</si>
  <si>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</si>
  <si>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</si>
  <si>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</si>
  <si>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</si>
  <si>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</si>
  <si>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</si>
  <si>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</si>
  <si>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</si>
  <si>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</si>
  <si>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</si>
  <si>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</si>
  <si>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</si>
  <si>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</si>
  <si>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</si>
  <si>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</si>
  <si>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</si>
  <si>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</si>
  <si>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</si>
  <si>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</si>
  <si>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</si>
  <si>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</si>
  <si>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</si>
  <si>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</si>
  <si>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</si>
  <si>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</si>
  <si>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</si>
  <si>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</si>
  <si>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</si>
  <si>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</si>
  <si>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</si>
  <si>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</si>
  <si>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</si>
  <si>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</si>
  <si>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</si>
  <si>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</si>
  <si>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</si>
  <si>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</si>
  <si>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</si>
  <si>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</si>
  <si>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</si>
  <si>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</si>
  <si>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</si>
  <si>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</si>
  <si>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</si>
  <si>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</si>
  <si>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</si>
  <si>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</si>
  <si>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</si>
  <si>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</si>
  <si>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</si>
  <si>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</si>
  <si>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</si>
  <si>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</si>
  <si>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</si>
  <si>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</si>
  <si>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</si>
  <si>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</si>
  <si>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</si>
  <si>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</si>
  <si>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</si>
  <si>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</si>
  <si>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</si>
  <si>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</si>
  <si>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</si>
  <si>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</si>
  <si>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</si>
  <si>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</si>
  <si>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</si>
  <si>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</si>
  <si>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</si>
  <si>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</si>
  <si>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</si>
  <si>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</si>
  <si>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</si>
  <si>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</si>
  <si>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</si>
  <si>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</si>
  <si>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</si>
  <si>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</si>
  <si>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</si>
  <si>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</si>
  <si>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</si>
  <si>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</si>
  <si>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</si>
  <si>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</si>
  <si>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</si>
  <si>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</si>
  <si>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</si>
  <si>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</si>
  <si>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</si>
  <si>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</si>
  <si>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</si>
  <si>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</si>
  <si>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</si>
  <si>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</si>
  <si>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</si>
  <si>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</si>
  <si>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</si>
  <si>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</si>
  <si>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</si>
  <si>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</si>
  <si>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</si>
  <si>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</si>
  <si>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</si>
  <si>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</si>
  <si>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</si>
  <si>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</si>
  <si>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</si>
  <si>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</si>
  <si>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</si>
  <si>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</si>
  <si>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</si>
  <si>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</si>
  <si>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</si>
  <si>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</si>
  <si>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</si>
  <si>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</si>
  <si>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</si>
  <si>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</si>
  <si>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</si>
  <si>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</si>
  <si>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</si>
  <si>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</si>
  <si>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</si>
  <si>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</si>
  <si>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</si>
  <si>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</si>
  <si>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</si>
  <si>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</si>
  <si>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</si>
  <si>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</si>
  <si>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</si>
  <si>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</si>
  <si>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</si>
  <si>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</si>
  <si>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</si>
  <si>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</si>
  <si>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</si>
  <si>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</si>
  <si>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</si>
  <si>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</si>
  <si>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</si>
  <si>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</si>
  <si>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</si>
  <si>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</si>
  <si>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</si>
  <si>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</si>
  <si>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</si>
  <si>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</si>
  <si>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</si>
  <si>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</si>
  <si>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</si>
  <si>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</si>
  <si>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</si>
  <si>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</si>
  <si>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</si>
  <si>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</si>
  <si>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</si>
  <si>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</si>
  <si>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</si>
  <si>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</si>
  <si>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</si>
  <si>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</si>
  <si>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</si>
  <si>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</si>
  <si>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</si>
  <si>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</si>
  <si>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</si>
  <si>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</si>
  <si>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</si>
  <si>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</si>
  <si>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</si>
  <si>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</si>
  <si>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</si>
  <si>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</si>
  <si>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</si>
  <si>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</si>
  <si>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</si>
  <si>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</si>
  <si>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</si>
  <si>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</si>
  <si>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</si>
  <si>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</si>
  <si>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</si>
  <si>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</si>
  <si>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</si>
  <si>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</si>
  <si>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</si>
  <si>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</si>
  <si>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</si>
  <si>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</si>
  <si>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</si>
  <si>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</si>
  <si>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</si>
  <si>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</si>
  <si>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</si>
  <si>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</si>
  <si>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</si>
  <si>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</si>
  <si>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</si>
  <si>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</si>
  <si>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</si>
  <si>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</si>
  <si>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</si>
  <si>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</si>
  <si>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</si>
  <si>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</si>
  <si>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</si>
  <si>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</si>
  <si>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</si>
  <si>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</si>
  <si>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</si>
  <si>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</si>
  <si>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</si>
  <si>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</si>
  <si>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</si>
  <si>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</si>
  <si>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</si>
  <si>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</si>
  <si>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</si>
  <si>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</si>
  <si>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</si>
  <si>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</si>
  <si>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</si>
  <si>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</si>
  <si>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</si>
  <si>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</si>
  <si>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</si>
  <si>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</si>
  <si>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</si>
  <si>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</si>
  <si>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</si>
  <si>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</si>
  <si>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</si>
  <si>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</si>
  <si>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</si>
  <si>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</si>
  <si>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</si>
  <si>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</si>
  <si>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</si>
  <si>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</si>
  <si>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</si>
  <si>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</si>
  <si>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</si>
  <si>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</si>
  <si>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</si>
  <si>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</si>
  <si>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</si>
  <si>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</si>
  <si>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</si>
  <si>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</si>
  <si>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</si>
  <si>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</si>
  <si>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</si>
  <si>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</si>
  <si>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</si>
  <si>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</si>
  <si>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</si>
  <si>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</si>
  <si>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</si>
  <si>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</si>
  <si>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</si>
  <si>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</si>
  <si>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</si>
  <si>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</si>
  <si>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</si>
  <si>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</si>
  <si>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</si>
  <si>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</si>
  <si>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</si>
  <si>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</si>
  <si>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</si>
  <si>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</si>
  <si>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</si>
  <si>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</si>
  <si>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</si>
  <si>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</si>
  <si>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</si>
  <si>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</si>
  <si>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</si>
  <si>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</si>
  <si>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</si>
  <si>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</si>
  <si>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</si>
  <si>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</si>
  <si>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</si>
  <si>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</si>
  <si>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</si>
  <si>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</si>
  <si>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</si>
  <si>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</si>
  <si>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</si>
  <si>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</si>
  <si>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</si>
  <si>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</si>
  <si>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</si>
  <si>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</si>
  <si>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</si>
  <si>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</si>
  <si>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</si>
  <si>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</si>
  <si>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</si>
  <si>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</si>
  <si>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</si>
  <si>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</si>
  <si>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</si>
  <si>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</si>
  <si>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</si>
  <si>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</si>
  <si>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</si>
  <si>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</si>
  <si>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</si>
  <si>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</si>
  <si>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</si>
  <si>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</si>
  <si>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</si>
  <si>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</si>
  <si>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</si>
  <si>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</si>
  <si>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</si>
  <si>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</si>
  <si>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</si>
  <si>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</si>
  <si>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</si>
  <si>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</si>
  <si>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</si>
  <si>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</si>
  <si>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</si>
  <si>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</si>
  <si>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</si>
  <si>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</si>
  <si>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</si>
  <si>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</si>
  <si>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</si>
  <si>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</si>
  <si>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</si>
  <si>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</si>
  <si>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</si>
  <si>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</si>
  <si>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</si>
  <si>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</si>
  <si>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</si>
  <si>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</si>
  <si>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</si>
  <si>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</si>
  <si>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</si>
  <si>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</si>
  <si>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</si>
  <si>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</si>
  <si>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</si>
  <si>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</si>
  <si>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</si>
  <si>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</si>
  <si>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</si>
  <si>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</si>
  <si>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</si>
  <si>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</si>
  <si>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</si>
  <si>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</si>
  <si>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</si>
  <si>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</si>
  <si>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</si>
  <si>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</si>
  <si>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</si>
  <si>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</si>
  <si>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</si>
  <si>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</si>
  <si>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</si>
  <si>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</si>
  <si>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</si>
  <si>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</si>
  <si>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</si>
  <si>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</si>
  <si>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</si>
  <si>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</si>
  <si>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</si>
  <si>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</si>
  <si>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</si>
  <si>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</si>
  <si>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</si>
  <si>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</si>
  <si>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</si>
  <si>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</si>
  <si>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</si>
  <si>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</si>
  <si>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</si>
  <si>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</si>
  <si>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</si>
  <si>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</si>
  <si>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</si>
  <si>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</si>
  <si>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</si>
  <si>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</si>
  <si>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</si>
  <si>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</si>
  <si>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</si>
  <si>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</si>
  <si>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</si>
  <si>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</si>
  <si>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</si>
  <si>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</si>
  <si>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</si>
  <si>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</si>
  <si>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</si>
  <si>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</si>
  <si>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</si>
  <si>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</si>
  <si>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</si>
  <si>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</si>
  <si>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</si>
  <si>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</si>
  <si>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</si>
  <si>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</si>
  <si>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</si>
  <si>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</si>
  <si>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</si>
  <si>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</si>
  <si>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</si>
  <si>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</si>
  <si>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</si>
  <si>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</si>
  <si>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</si>
  <si>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</si>
  <si>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</si>
  <si>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</si>
  <si>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</si>
  <si>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</si>
  <si>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</si>
  <si>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</si>
  <si>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</si>
  <si>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</si>
  <si>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</si>
  <si>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</si>
  <si>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</si>
  <si>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</si>
  <si>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</si>
  <si>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</si>
  <si>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</si>
  <si>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</si>
  <si>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</si>
  <si>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</si>
  <si>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</si>
  <si>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</si>
  <si>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</si>
  <si>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</si>
  <si>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</si>
  <si>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</si>
  <si>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</si>
  <si>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</si>
  <si>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</si>
  <si>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</si>
  <si>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</si>
  <si>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</si>
  <si>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</si>
  <si>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</si>
  <si>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</si>
  <si>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</si>
  <si>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</si>
  <si>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</si>
  <si>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</si>
  <si>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</si>
  <si>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</si>
  <si>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</si>
  <si>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</si>
  <si>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</si>
  <si>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</si>
  <si>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</si>
  <si>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</si>
  <si>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</si>
  <si>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</si>
  <si>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</si>
  <si>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</si>
  <si>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</si>
  <si>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</si>
  <si>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</si>
  <si>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</si>
  <si>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</si>
  <si>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</si>
  <si>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</si>
  <si>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</si>
  <si>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</si>
  <si>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</si>
  <si>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</si>
  <si>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</si>
  <si>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</si>
  <si>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</si>
  <si>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</si>
  <si>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</si>
  <si>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</si>
  <si>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</si>
  <si>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</si>
  <si>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</si>
  <si>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</si>
  <si>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</si>
  <si>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</si>
  <si>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</si>
  <si>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</si>
  <si>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</si>
  <si>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</si>
  <si>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</si>
  <si>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</si>
  <si>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</si>
  <si>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</si>
  <si>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</si>
  <si>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</si>
  <si>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</si>
  <si>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</si>
  <si>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</si>
  <si>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</si>
  <si>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</si>
  <si>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</si>
  <si>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</si>
  <si>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</si>
  <si>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</si>
  <si>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</si>
  <si>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</si>
  <si>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</si>
  <si>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</si>
  <si>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</si>
  <si>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</si>
  <si>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</si>
  <si>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</si>
  <si>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</si>
  <si>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</si>
  <si>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</si>
  <si>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</si>
  <si>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</si>
  <si>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</si>
  <si>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</si>
  <si>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</si>
  <si>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</si>
  <si>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</si>
  <si>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</si>
  <si>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</si>
  <si>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</si>
  <si>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</si>
  <si>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</si>
  <si>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</si>
  <si>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</si>
  <si>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</si>
  <si>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</si>
  <si>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</si>
  <si>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</si>
  <si>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</si>
  <si>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</si>
  <si>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</si>
  <si>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</si>
  <si>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</si>
  <si>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</si>
  <si>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</si>
  <si>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</si>
  <si>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</si>
  <si>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</si>
  <si>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</si>
  <si>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</si>
  <si>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</si>
  <si>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</si>
  <si>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</si>
  <si>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</si>
  <si>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</si>
  <si>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</si>
  <si>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</si>
  <si>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</si>
  <si>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</si>
  <si>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</si>
  <si>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</si>
  <si>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</si>
  <si>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</si>
  <si>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</si>
  <si>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</si>
  <si>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</si>
  <si>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</si>
  <si>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</si>
  <si>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</si>
  <si>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</si>
  <si>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</si>
  <si>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</si>
  <si>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</si>
  <si>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</si>
  <si>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</si>
  <si>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</si>
  <si>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</si>
  <si>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</si>
  <si>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</si>
  <si>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</si>
  <si>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</si>
  <si>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</si>
  <si>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</si>
  <si>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</si>
  <si>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</si>
  <si>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</si>
  <si>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</si>
  <si>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</si>
  <si>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</si>
  <si>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</si>
  <si>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</si>
  <si>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</si>
  <si>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</si>
  <si>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</si>
  <si>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</si>
  <si>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</si>
  <si>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</si>
  <si>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</si>
  <si>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</si>
  <si>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</si>
  <si>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</si>
  <si>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</si>
  <si>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</si>
  <si>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</si>
  <si>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</si>
  <si>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</si>
  <si>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</si>
  <si>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</si>
  <si>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</si>
  <si>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</si>
  <si>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</si>
  <si>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</si>
  <si>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</si>
  <si>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</si>
  <si>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</si>
  <si>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</si>
  <si>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</si>
  <si>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</si>
  <si>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</si>
  <si>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</si>
  <si>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</si>
  <si>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</si>
  <si>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</si>
  <si>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</si>
  <si>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</si>
  <si>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</si>
  <si>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</si>
  <si>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</si>
  <si>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</si>
  <si>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</si>
  <si>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</si>
  <si>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</si>
  <si>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</si>
  <si>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</si>
  <si>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</si>
  <si>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</si>
  <si>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</si>
  <si>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</si>
  <si>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</si>
  <si>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</si>
  <si>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</si>
  <si>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</si>
  <si>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</si>
  <si>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</si>
  <si>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</si>
  <si>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</si>
  <si>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</si>
  <si>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</si>
  <si>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</si>
  <si>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</si>
  <si>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</si>
  <si>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</si>
  <si>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</si>
  <si>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</si>
  <si>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</si>
  <si>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</si>
  <si>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</si>
  <si>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</si>
  <si>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</si>
  <si>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</si>
  <si>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</si>
  <si>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</si>
  <si>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</si>
  <si>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</si>
  <si>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</si>
  <si>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</si>
  <si>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</si>
  <si>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</si>
  <si>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</si>
  <si>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</si>
  <si>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</si>
  <si>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</si>
  <si>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</si>
  <si>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</si>
  <si>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</si>
  <si>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</si>
  <si>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</si>
  <si>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</si>
  <si>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</si>
  <si>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</si>
  <si>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</si>
  <si>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</si>
  <si>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</si>
  <si>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</si>
  <si>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</si>
  <si>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</si>
  <si>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</si>
  <si>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</si>
  <si>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</si>
  <si>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</si>
  <si>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</si>
  <si>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</si>
  <si>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</si>
  <si>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</si>
  <si>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</si>
  <si>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</si>
  <si>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</si>
  <si>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</si>
  <si>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</si>
  <si>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</si>
  <si>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</si>
  <si>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</si>
  <si>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</si>
  <si>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</si>
  <si>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</si>
  <si>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</si>
  <si>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</si>
  <si>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</si>
  <si>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</si>
  <si>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</si>
  <si>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</si>
  <si>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</si>
  <si>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</si>
  <si>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</si>
  <si>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</si>
  <si>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</si>
  <si>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</si>
  <si>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</si>
  <si>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</si>
  <si>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</si>
  <si>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</si>
  <si>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</si>
  <si>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</si>
  <si>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</si>
  <si>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</si>
  <si>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</si>
  <si>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</si>
  <si>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</si>
  <si>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</si>
  <si>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</si>
  <si>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</si>
  <si>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</si>
  <si>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</si>
  <si>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</si>
  <si>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</si>
  <si>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</si>
  <si>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</si>
  <si>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</si>
  <si>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</si>
  <si>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</si>
  <si>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</si>
  <si>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</si>
  <si>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</si>
  <si>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</si>
  <si>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</si>
  <si>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</si>
  <si>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</si>
  <si>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</si>
  <si>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</si>
  <si>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</si>
  <si>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</si>
  <si>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</si>
  <si>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</si>
  <si>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</si>
  <si>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</si>
  <si>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</si>
  <si>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</si>
  <si>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</si>
  <si>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</si>
  <si>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</si>
  <si>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</si>
  <si>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</si>
  <si>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</si>
  <si>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</si>
  <si>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</si>
  <si>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</si>
  <si>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</si>
  <si>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</si>
  <si>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</si>
  <si>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</si>
  <si>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</si>
  <si>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</si>
  <si>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</si>
  <si>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</si>
  <si>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</si>
  <si>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</si>
  <si>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</si>
  <si>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</si>
  <si>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</si>
  <si>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</si>
  <si>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</si>
  <si>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</si>
  <si>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</si>
  <si>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</si>
  <si>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</si>
  <si>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</si>
  <si>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</si>
  <si>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</si>
  <si>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</si>
  <si>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</si>
  <si>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</si>
  <si>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</si>
  <si>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</si>
  <si>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</si>
  <si>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</si>
  <si>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</si>
  <si>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</si>
  <si>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</si>
  <si>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</si>
  <si>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</si>
  <si>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</si>
  <si>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</si>
  <si>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</si>
  <si>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</si>
  <si>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</si>
  <si>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</si>
  <si>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</si>
  <si>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</si>
  <si>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</si>
  <si>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</si>
  <si>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</si>
  <si>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</si>
  <si>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</si>
  <si>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</si>
  <si>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</si>
  <si>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</si>
  <si>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</si>
  <si>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</si>
  <si>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</si>
  <si>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</si>
  <si>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</si>
  <si>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</si>
  <si>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</si>
  <si>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</si>
  <si>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</si>
  <si>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</si>
  <si>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</si>
  <si>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</si>
  <si>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</si>
  <si>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</si>
  <si>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</si>
  <si>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</si>
  <si>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</si>
  <si>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</si>
  <si>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</si>
  <si>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</si>
  <si>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</si>
  <si>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</si>
  <si>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</si>
  <si>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</si>
  <si>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</si>
  <si>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</si>
  <si>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</si>
  <si>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</si>
  <si>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</si>
  <si>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</si>
  <si>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</si>
  <si>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</si>
  <si>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</si>
  <si>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</si>
  <si>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</si>
  <si>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</si>
  <si>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</si>
  <si>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</si>
  <si>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</si>
  <si>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</si>
  <si>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</si>
  <si>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</si>
  <si>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</si>
  <si>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</si>
  <si>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</si>
  <si>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</si>
  <si>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</si>
  <si>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</si>
  <si>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</si>
  <si>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</si>
  <si>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</si>
  <si>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</si>
  <si>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</si>
  <si>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</si>
  <si>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</si>
  <si>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</si>
  <si>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</si>
  <si>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</si>
  <si>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</si>
  <si>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</si>
  <si>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</si>
  <si>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</si>
  <si>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</si>
  <si>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</si>
  <si>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</si>
  <si>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</si>
  <si>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</si>
  <si>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</si>
  <si>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</si>
  <si>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</si>
  <si>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</si>
  <si>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</si>
  <si>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</si>
  <si>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</si>
  <si>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</si>
  <si>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</si>
  <si>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</si>
  <si>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</si>
  <si>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</si>
  <si>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</si>
  <si>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</si>
  <si>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</si>
  <si>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</si>
  <si>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</si>
  <si>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</si>
  <si>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</si>
  <si>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</si>
  <si>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</si>
  <si>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</si>
  <si>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</si>
  <si>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</si>
  <si>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</si>
  <si>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</si>
  <si>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</si>
  <si>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</si>
  <si>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</si>
  <si>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</si>
  <si>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</si>
  <si>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</si>
  <si>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</si>
  <si>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</si>
  <si>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</si>
  <si>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</si>
  <si>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</si>
  <si>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</si>
  <si>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</si>
  <si>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</si>
  <si>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</si>
  <si>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</si>
  <si>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</si>
  <si>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</si>
  <si>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</si>
  <si>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</si>
  <si>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</si>
  <si>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</si>
  <si>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</si>
  <si>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</si>
  <si>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</si>
  <si>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</si>
  <si>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</si>
  <si>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</si>
  <si>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</si>
  <si>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</si>
  <si>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</si>
  <si>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</si>
  <si>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</si>
  <si>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</si>
  <si>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</si>
  <si>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</si>
  <si>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</si>
  <si>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</si>
  <si>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</si>
  <si>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</si>
  <si>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</si>
  <si>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</si>
  <si>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</si>
  <si>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</si>
  <si>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</si>
  <si>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</si>
  <si>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</si>
  <si>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</si>
  <si>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</si>
  <si>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</si>
  <si>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</si>
  <si>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</si>
  <si>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</si>
  <si>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</si>
  <si>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</si>
  <si>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</si>
  <si>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</si>
  <si>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</si>
  <si>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</si>
  <si>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</si>
  <si>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</si>
  <si>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</si>
  <si>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</si>
  <si>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</si>
  <si>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</si>
  <si>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</si>
  <si>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</si>
  <si>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</si>
  <si>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</si>
  <si>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</si>
  <si>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</si>
  <si>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</si>
  <si>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</si>
  <si>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</si>
  <si>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</si>
  <si>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</si>
  <si>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</si>
  <si>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</si>
  <si>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</si>
  <si>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</si>
  <si>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</si>
  <si>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</si>
  <si>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</si>
  <si>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</si>
  <si>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</si>
  <si>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</si>
  <si>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</si>
  <si>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</si>
  <si>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</si>
  <si>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</si>
  <si>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</si>
  <si>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</si>
  <si>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</si>
  <si>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</si>
  <si>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</si>
  <si>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</si>
  <si>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</si>
  <si>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</si>
  <si>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</si>
  <si>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</si>
  <si>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</si>
  <si>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</si>
  <si>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</si>
  <si>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</si>
  <si>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</si>
  <si>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</si>
  <si>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</si>
  <si>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</si>
  <si>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</si>
  <si>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</si>
  <si>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</si>
  <si>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</si>
  <si>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</si>
  <si>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</si>
  <si>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</si>
  <si>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</si>
  <si>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</si>
  <si>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</si>
  <si>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</si>
  <si>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</si>
  <si>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</si>
  <si>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</si>
  <si>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</si>
  <si>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</si>
  <si>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</si>
  <si>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</si>
  <si>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</si>
  <si>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</si>
  <si>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</si>
  <si>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</si>
  <si>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</si>
  <si>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</si>
  <si>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</si>
  <si>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</si>
  <si>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</si>
  <si>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</si>
  <si>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</si>
  <si>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</si>
  <si>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</si>
  <si>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</si>
  <si>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</si>
  <si>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</si>
  <si>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</si>
  <si>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</si>
  <si>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</si>
  <si>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</si>
  <si>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</si>
  <si>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</si>
  <si>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</si>
  <si>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</si>
  <si>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</si>
  <si>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</si>
  <si>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</si>
  <si>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</si>
  <si>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</si>
  <si>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</si>
  <si>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</si>
  <si>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</si>
  <si>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</si>
  <si>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</si>
  <si>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</si>
  <si>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</si>
  <si>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</si>
  <si>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</si>
  <si>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</si>
  <si>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</si>
  <si>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</si>
  <si>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</si>
  <si>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</si>
  <si>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</si>
  <si>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</si>
  <si>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</si>
  <si>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</si>
  <si>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</si>
  <si>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</si>
  <si>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</si>
  <si>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</si>
  <si>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</si>
  <si>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</si>
  <si>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</si>
  <si>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</si>
  <si>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</si>
  <si>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</si>
  <si>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</si>
  <si>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</si>
  <si>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</si>
  <si>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</si>
  <si>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</si>
  <si>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</si>
  <si>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</si>
  <si>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</si>
  <si>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</si>
  <si>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</si>
  <si>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</si>
  <si>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</si>
  <si>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</si>
  <si>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</si>
  <si>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</si>
  <si>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</si>
  <si>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</si>
  <si>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</si>
  <si>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</si>
  <si>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</si>
  <si>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</si>
  <si>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</si>
  <si>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</si>
  <si>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</si>
  <si>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</si>
  <si>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</si>
  <si>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</si>
  <si>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</si>
  <si>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</si>
  <si>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</si>
  <si>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</si>
  <si>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</si>
  <si>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</si>
  <si>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</si>
  <si>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</si>
  <si>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</si>
  <si>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</si>
  <si>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</si>
  <si>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</si>
  <si>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</si>
  <si>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</si>
  <si>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</si>
  <si>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</si>
  <si>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</si>
  <si>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</si>
  <si>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</si>
  <si>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</si>
  <si>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</si>
  <si>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</si>
  <si>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</si>
  <si>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</si>
  <si>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</si>
  <si>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</si>
  <si>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</si>
  <si>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</si>
  <si>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</si>
  <si>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</si>
  <si>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</si>
  <si>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</si>
  <si>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</si>
  <si>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</si>
  <si>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</si>
  <si>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</si>
  <si>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</si>
  <si>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</si>
  <si>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</si>
  <si>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</si>
  <si>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</si>
  <si>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</si>
  <si>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</si>
  <si>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</si>
  <si>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</si>
  <si>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</si>
  <si>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</si>
  <si>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</si>
  <si>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</si>
  <si>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</si>
  <si>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</si>
  <si>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</si>
  <si>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</si>
  <si>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</si>
  <si>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</si>
  <si>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</si>
  <si>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</si>
  <si>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</si>
  <si>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</si>
  <si>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</si>
  <si>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</si>
  <si>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</si>
  <si>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</si>
  <si>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</si>
  <si>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</si>
  <si>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</si>
  <si>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</si>
  <si>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</si>
  <si>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</si>
  <si>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</si>
  <si>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</si>
  <si>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</si>
  <si>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</si>
  <si>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</si>
  <si>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</si>
  <si>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</si>
  <si>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</si>
  <si>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</si>
  <si>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</si>
  <si>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</si>
  <si>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</si>
  <si>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</si>
  <si>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</si>
  <si>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</si>
  <si>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</si>
  <si>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</si>
  <si>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</si>
  <si>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</si>
  <si>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</si>
  <si>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</si>
  <si>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</si>
  <si>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</si>
  <si>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</si>
  <si>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</si>
  <si>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</si>
  <si>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</si>
  <si>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</si>
  <si>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</si>
  <si>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</si>
  <si>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</si>
  <si>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</si>
  <si>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</si>
  <si>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</si>
  <si>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</si>
  <si>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</si>
  <si>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</si>
  <si>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</si>
  <si>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</si>
  <si>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</si>
  <si>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</si>
  <si>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</si>
  <si>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</si>
  <si>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</si>
  <si>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</si>
  <si>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</si>
  <si>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</si>
  <si>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</si>
  <si>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</si>
  <si>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</si>
  <si>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</si>
  <si>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</si>
  <si>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</si>
  <si>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</si>
  <si>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</si>
  <si>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</si>
  <si>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</si>
  <si>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</si>
  <si>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</si>
  <si>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</si>
  <si>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</si>
  <si>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</si>
  <si>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</si>
  <si>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</si>
  <si>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</si>
  <si>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</si>
  <si>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</si>
  <si>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</si>
  <si>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</si>
  <si>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</si>
  <si>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</si>
  <si>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</si>
  <si>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</si>
  <si>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</si>
  <si>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</si>
  <si>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</si>
  <si>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</si>
  <si>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</si>
  <si>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</si>
  <si>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</si>
  <si>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</si>
  <si>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</si>
  <si>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</si>
  <si>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</si>
  <si>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</si>
  <si>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</si>
  <si>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</si>
  <si>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</si>
  <si>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</si>
  <si>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</si>
  <si>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</si>
  <si>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</si>
  <si>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</si>
  <si>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</si>
  <si>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</si>
  <si>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</si>
  <si>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</si>
  <si>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</si>
  <si>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</si>
  <si>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</si>
  <si>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</si>
  <si>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</si>
  <si>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</si>
  <si>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</si>
  <si>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</si>
  <si>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</si>
  <si>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</si>
  <si>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</si>
  <si>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</si>
  <si>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</si>
  <si>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</si>
  <si>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</si>
  <si>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</si>
  <si>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</si>
  <si>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</si>
  <si>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</si>
  <si>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</si>
  <si>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</si>
  <si>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</si>
  <si>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</si>
  <si>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</si>
  <si>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</si>
  <si>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</si>
  <si>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</si>
  <si>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</si>
  <si>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</si>
  <si>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</si>
  <si>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</si>
  <si>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</si>
  <si>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</si>
  <si>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</si>
  <si>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</si>
  <si>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</si>
  <si>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</si>
  <si>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</si>
  <si>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</si>
  <si>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</si>
  <si>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</si>
  <si>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</si>
  <si>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</si>
  <si>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</si>
  <si>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</si>
  <si>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</si>
  <si>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</si>
  <si>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</si>
  <si>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</si>
  <si>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</si>
  <si>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</si>
  <si>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</si>
  <si>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</si>
  <si>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</si>
  <si>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</si>
  <si>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</si>
  <si>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</si>
  <si>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</si>
  <si>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</si>
  <si>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</si>
  <si>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</si>
  <si>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</si>
  <si>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</si>
  <si>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</si>
  <si>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</si>
  <si>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</si>
  <si>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</si>
  <si>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</si>
  <si>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</si>
  <si>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</si>
  <si>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</si>
  <si>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</si>
  <si>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</si>
  <si>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</si>
  <si>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</si>
  <si>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</si>
  <si>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</si>
  <si>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</si>
  <si>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</si>
  <si>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</si>
  <si>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</si>
  <si>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</si>
  <si>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</si>
  <si>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</si>
  <si>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</si>
  <si>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</si>
  <si>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</si>
  <si>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</si>
  <si>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</si>
  <si>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</si>
  <si>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</si>
  <si>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</si>
  <si>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</si>
  <si>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</si>
  <si>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</si>
  <si>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</si>
  <si>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</si>
  <si>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</si>
  <si>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</si>
  <si>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</si>
  <si>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</si>
  <si>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</si>
  <si>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</si>
  <si>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</si>
  <si>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</si>
  <si>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</si>
  <si>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</si>
  <si>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</si>
  <si>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</si>
  <si>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</si>
  <si>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</si>
  <si>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</si>
  <si>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</si>
  <si>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</si>
  <si>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</si>
  <si>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</si>
  <si>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</si>
  <si>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</si>
  <si>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</si>
  <si>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</si>
  <si>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</si>
  <si>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</si>
  <si>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</si>
  <si>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</si>
  <si>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</si>
  <si>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</si>
  <si>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</si>
  <si>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</si>
  <si>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</si>
  <si>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</si>
  <si>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</si>
  <si>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</si>
  <si>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</si>
  <si>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</si>
  <si>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</si>
  <si>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</si>
  <si>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</si>
  <si>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</si>
  <si>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</si>
  <si>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</si>
  <si>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</si>
  <si>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</si>
  <si>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</si>
  <si>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</si>
  <si>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</si>
  <si>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</si>
  <si>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</si>
  <si>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</si>
  <si>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</si>
  <si>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</si>
  <si>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</si>
  <si>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</si>
  <si>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</si>
  <si>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</si>
  <si>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</si>
  <si>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</si>
  <si>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</si>
  <si>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</si>
  <si>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</si>
  <si>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</si>
  <si>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</si>
  <si>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</si>
  <si>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</si>
  <si>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</si>
  <si>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</si>
  <si>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</si>
  <si>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</si>
  <si>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</si>
  <si>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</si>
  <si>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</si>
  <si>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</si>
  <si>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</si>
  <si>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</si>
  <si>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</si>
  <si>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</si>
  <si>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</si>
  <si>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</si>
  <si>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</si>
  <si>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</si>
  <si>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</si>
  <si>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</si>
  <si>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</si>
  <si>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</si>
  <si>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</si>
  <si>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</si>
  <si>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</si>
  <si>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</si>
  <si>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</si>
  <si>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</si>
  <si>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</si>
  <si>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</si>
  <si>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</si>
  <si>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</si>
  <si>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</si>
  <si>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</si>
  <si>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</si>
  <si>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</si>
  <si>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</si>
  <si>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</si>
  <si>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</si>
  <si>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</si>
  <si>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</si>
  <si>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</si>
  <si>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</si>
  <si>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</si>
  <si>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</si>
  <si>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</si>
  <si>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</si>
  <si>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</si>
  <si>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</si>
  <si>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</si>
  <si>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</si>
  <si>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</si>
  <si>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</si>
  <si>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</si>
  <si>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</si>
  <si>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</si>
  <si>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</si>
  <si>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</si>
  <si>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</si>
  <si>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</si>
  <si>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</si>
  <si>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</si>
  <si>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</si>
  <si>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</si>
  <si>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</si>
  <si>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</si>
  <si>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</si>
  <si>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</si>
  <si>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</si>
  <si>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</si>
  <si>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</si>
  <si>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</si>
  <si>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</si>
  <si>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</si>
  <si>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</si>
  <si>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</si>
  <si>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</si>
  <si>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</si>
  <si>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</si>
  <si>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</si>
  <si>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</si>
  <si>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</si>
  <si>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</si>
  <si>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</si>
  <si>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</si>
  <si>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</si>
  <si>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</si>
  <si>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</si>
  <si>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</si>
  <si>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</si>
  <si>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</si>
  <si>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</si>
  <si>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</si>
  <si>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</si>
  <si>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</si>
  <si>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</si>
  <si>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</si>
  <si>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</si>
  <si>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</si>
  <si>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</si>
  <si>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</si>
  <si>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</si>
  <si>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</si>
  <si>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</si>
  <si>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</si>
  <si>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</si>
  <si>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</si>
  <si>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</si>
  <si>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</si>
  <si>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</si>
  <si>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</si>
  <si>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</si>
  <si>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</si>
  <si>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</si>
  <si>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</si>
  <si>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</si>
  <si>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</si>
  <si>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</si>
  <si>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</si>
  <si>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</si>
  <si>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</si>
  <si>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</si>
  <si>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</si>
  <si>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</si>
  <si>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</si>
  <si>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</si>
  <si>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</si>
  <si>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</si>
  <si>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</si>
  <si>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</si>
  <si>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</si>
  <si>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</si>
  <si>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</si>
  <si>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</si>
  <si>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</si>
  <si>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</si>
  <si>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</si>
  <si>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</si>
  <si>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</si>
  <si>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</si>
  <si>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</si>
  <si>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</si>
  <si>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</si>
  <si>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</si>
  <si>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</si>
  <si>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</si>
  <si>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</si>
  <si>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</si>
  <si>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</si>
  <si>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</si>
  <si>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</si>
  <si>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</si>
  <si>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</si>
  <si>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</si>
  <si>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</si>
  <si>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</si>
  <si>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</si>
  <si>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</si>
  <si>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</si>
  <si>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</si>
  <si>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</si>
  <si>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</si>
  <si>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</si>
  <si>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</si>
  <si>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</si>
  <si>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</si>
  <si>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</si>
  <si>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</si>
  <si>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</si>
  <si>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</si>
  <si>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</si>
  <si>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</si>
  <si>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</si>
  <si>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</si>
  <si>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</si>
  <si>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</si>
  <si>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</si>
  <si>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</si>
  <si>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</si>
  <si>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</si>
  <si>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</si>
  <si>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</si>
  <si>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</si>
  <si>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</si>
  <si>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</si>
  <si>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</si>
  <si>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</si>
  <si>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</si>
  <si>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</si>
  <si>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</si>
  <si>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</si>
  <si>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</si>
  <si>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</si>
  <si>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</si>
  <si>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</si>
  <si>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</si>
  <si>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</si>
  <si>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</si>
  <si>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</si>
  <si>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</si>
  <si>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</si>
  <si>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</si>
  <si>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</si>
  <si>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</si>
  <si>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</si>
  <si>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</si>
  <si>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</si>
  <si>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</si>
  <si>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</si>
  <si>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</si>
  <si>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</si>
  <si>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</si>
  <si>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</si>
  <si>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</si>
  <si>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</si>
  <si>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</si>
  <si>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</si>
  <si>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</si>
  <si>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</si>
  <si>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</si>
  <si>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</si>
  <si>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</si>
  <si>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</si>
  <si>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</si>
  <si>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</si>
  <si>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</si>
  <si>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</si>
  <si>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</si>
  <si>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</si>
  <si>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</si>
  <si>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</si>
  <si>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</si>
  <si>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</si>
  <si>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</si>
  <si>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</si>
  <si>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</si>
  <si>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</si>
  <si>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</si>
  <si>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</si>
  <si>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</si>
  <si>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</si>
  <si>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</si>
  <si>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</si>
  <si>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</si>
  <si>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</si>
  <si>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</si>
  <si>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</si>
  <si>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</si>
  <si>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</si>
  <si>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</si>
  <si>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</si>
  <si>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</si>
  <si>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</si>
  <si>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</si>
  <si>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</si>
  <si>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</si>
  <si>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</si>
  <si>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</si>
  <si>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</si>
  <si>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</si>
  <si>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</si>
  <si>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</si>
  <si>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</si>
  <si>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</si>
  <si>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</si>
  <si>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</si>
  <si>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</si>
  <si>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</si>
  <si>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</si>
  <si>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</si>
  <si>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</si>
  <si>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</si>
  <si>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</si>
  <si>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</si>
  <si>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</si>
  <si>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</si>
  <si>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</si>
  <si>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</si>
  <si>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</si>
  <si>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</si>
  <si>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</si>
  <si>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</si>
  <si>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</si>
  <si>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</si>
  <si>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</si>
  <si>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</si>
  <si>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</si>
  <si>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</si>
  <si>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</si>
  <si>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</si>
  <si>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</si>
  <si>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</si>
  <si>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</si>
  <si>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</si>
  <si>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</si>
  <si>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</si>
  <si>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</si>
  <si>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</si>
  <si>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</si>
  <si>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</si>
  <si>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</si>
  <si>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</si>
  <si>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</si>
  <si>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</si>
  <si>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</si>
  <si>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</si>
  <si>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</si>
  <si>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</si>
  <si>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</si>
  <si>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</si>
  <si>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</si>
  <si>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</si>
  <si>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</si>
  <si>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</si>
  <si>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</si>
  <si>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</si>
  <si>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</si>
  <si>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</si>
  <si>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</si>
  <si>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</si>
  <si>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</si>
  <si>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</si>
  <si>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</si>
  <si>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</si>
  <si>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</si>
  <si>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</si>
  <si>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</si>
  <si>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</si>
  <si>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</si>
  <si>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</si>
  <si>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</si>
  <si>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</si>
  <si>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</si>
  <si>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</si>
  <si>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</si>
  <si>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</si>
  <si>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</si>
  <si>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</si>
  <si>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</si>
  <si>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</si>
  <si>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</si>
  <si>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</si>
  <si>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</si>
  <si>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</si>
  <si>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</si>
  <si>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</si>
  <si>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</si>
  <si>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</si>
  <si>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</si>
  <si>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</si>
  <si>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</si>
  <si>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</si>
  <si>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</si>
  <si>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</si>
  <si>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</si>
  <si>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</si>
  <si>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</si>
  <si>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</si>
  <si>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</si>
  <si>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</si>
  <si>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</si>
  <si>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</si>
  <si>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</si>
  <si>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</si>
  <si>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</si>
  <si>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</si>
  <si>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</si>
  <si>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</si>
  <si>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</si>
  <si>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</si>
  <si>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</si>
  <si>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</si>
  <si>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</si>
  <si>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</si>
  <si>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</si>
  <si>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</si>
  <si>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</si>
  <si>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</si>
  <si>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</si>
  <si>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</si>
  <si>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</si>
  <si>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</si>
  <si>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</si>
  <si>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</si>
  <si>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</si>
  <si>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</si>
  <si>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</si>
  <si>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</si>
  <si>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</si>
  <si>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</si>
  <si>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</si>
  <si>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</si>
  <si>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</si>
  <si>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</si>
  <si>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</si>
  <si>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</si>
  <si>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</si>
  <si>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</si>
  <si>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</si>
  <si>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</si>
  <si>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</si>
  <si>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</si>
  <si>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</si>
  <si>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</si>
  <si>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</si>
  <si>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</si>
  <si>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</si>
  <si>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</si>
  <si>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</si>
  <si>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</si>
  <si>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</si>
  <si>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</si>
  <si>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</si>
  <si>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</si>
  <si>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</si>
  <si>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</si>
  <si>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</si>
  <si>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</si>
  <si>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</si>
  <si>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</si>
  <si>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</si>
  <si>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</si>
  <si>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</si>
  <si>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</si>
  <si>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</si>
  <si>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</si>
  <si>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</si>
  <si>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</si>
  <si>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</si>
  <si>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</si>
  <si>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</si>
  <si>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</si>
  <si>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</si>
  <si>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</si>
  <si>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</si>
  <si>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</si>
  <si>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</si>
  <si>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</si>
  <si>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</si>
  <si>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</si>
  <si>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</si>
  <si>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</si>
  <si>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</si>
  <si>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</si>
  <si>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</si>
  <si>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</si>
  <si>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</si>
  <si>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</si>
  <si>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</si>
  <si>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</si>
  <si>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</si>
  <si>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</si>
  <si>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</si>
  <si>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</si>
  <si>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</si>
  <si>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</si>
  <si>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</si>
  <si>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</si>
  <si>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</si>
  <si>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</si>
  <si>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</si>
  <si>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</si>
  <si>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</si>
  <si>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</si>
  <si>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</si>
  <si>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</si>
  <si>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</si>
  <si>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</si>
  <si>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</si>
  <si>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</si>
  <si>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</si>
  <si>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</si>
  <si>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</si>
  <si>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</si>
  <si>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</si>
  <si>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</si>
  <si>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</si>
  <si>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</si>
  <si>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</si>
  <si>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</si>
  <si>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</si>
  <si>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</si>
  <si>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</si>
  <si>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</si>
  <si>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</si>
  <si>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</si>
  <si>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</si>
  <si>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</si>
  <si>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</si>
  <si>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</si>
  <si>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</si>
  <si>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</si>
  <si>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</si>
  <si>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</si>
  <si>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</si>
  <si>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</si>
  <si>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</si>
  <si>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</si>
  <si>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</si>
  <si>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</si>
  <si>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</si>
  <si>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</si>
  <si>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</si>
  <si>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</si>
  <si>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</si>
  <si>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</si>
  <si>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</si>
  <si>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</si>
  <si>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</si>
  <si>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</si>
  <si>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</si>
  <si>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</si>
  <si>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</si>
  <si>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</si>
  <si>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</si>
  <si>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</si>
  <si>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</si>
  <si>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</si>
  <si>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</si>
  <si>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</si>
  <si>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</si>
  <si>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</si>
  <si>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</si>
  <si>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</si>
  <si>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</si>
  <si>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</si>
  <si>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</si>
  <si>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</si>
  <si>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</si>
  <si>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</si>
  <si>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</si>
  <si>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</si>
  <si>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</si>
  <si>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</si>
  <si>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</si>
  <si>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</si>
  <si>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</si>
  <si>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</si>
  <si>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</si>
  <si>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</si>
  <si>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</si>
  <si>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</si>
  <si>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</si>
  <si>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</si>
  <si>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</si>
  <si>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</si>
  <si>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</si>
  <si>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</si>
  <si>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</si>
  <si>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</si>
  <si>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</si>
  <si>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</si>
  <si>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</si>
  <si>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</si>
  <si>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</si>
  <si>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</si>
  <si>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</si>
  <si>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</si>
  <si>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</si>
  <si>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</si>
  <si>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</si>
  <si>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</si>
  <si>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</si>
  <si>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</si>
  <si>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</si>
  <si>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</si>
  <si>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</si>
  <si>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</si>
  <si>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</si>
  <si>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</si>
  <si>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</si>
  <si>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</si>
  <si>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</si>
  <si>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</si>
  <si>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</si>
  <si>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</si>
  <si>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</si>
  <si>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</si>
  <si>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</si>
  <si>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</si>
  <si>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</si>
  <si>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</si>
  <si>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</si>
  <si>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</si>
  <si>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</si>
  <si>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</si>
  <si>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</si>
  <si>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</si>
  <si>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</si>
  <si>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</si>
  <si>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</si>
  <si>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</si>
  <si>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</si>
  <si>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</si>
  <si>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</si>
  <si>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</si>
  <si>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</si>
  <si>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</si>
  <si>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</si>
  <si>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</si>
  <si>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</si>
  <si>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</si>
  <si>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</si>
  <si>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</si>
  <si>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</si>
  <si>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</si>
  <si>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</si>
  <si>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</si>
  <si>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</si>
  <si>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</si>
  <si>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</si>
  <si>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</si>
  <si>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</si>
  <si>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</si>
  <si>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</si>
  <si>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</si>
  <si>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</si>
  <si>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</si>
  <si>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</si>
  <si>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</si>
  <si>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</si>
  <si>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</si>
  <si>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</si>
  <si>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</si>
  <si>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</si>
  <si>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</si>
  <si>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</si>
  <si>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</si>
  <si>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</si>
  <si>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</si>
  <si>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</si>
  <si>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</si>
  <si>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</si>
  <si>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</si>
  <si>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</si>
  <si>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</si>
  <si>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</si>
  <si>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</si>
  <si>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</si>
  <si>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</si>
  <si>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</si>
  <si>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</si>
  <si>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</si>
  <si>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</si>
  <si>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</si>
  <si>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</si>
  <si>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</si>
  <si>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</si>
  <si>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</si>
  <si>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</si>
  <si>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</si>
  <si>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</si>
  <si>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</si>
  <si>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</si>
  <si>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</si>
  <si>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</si>
  <si>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</si>
  <si>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</si>
  <si>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</si>
  <si>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</si>
  <si>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</si>
  <si>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</si>
  <si>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</si>
  <si>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</si>
  <si>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</si>
  <si>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</si>
  <si>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</si>
  <si>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</si>
  <si>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</si>
  <si>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</si>
  <si>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</si>
  <si>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</si>
  <si>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</si>
  <si>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</si>
  <si>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</si>
  <si>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</si>
  <si>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</si>
  <si>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</si>
  <si>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</si>
  <si>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</si>
  <si>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</si>
  <si>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</si>
  <si>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</si>
  <si>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</si>
  <si>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</si>
  <si>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</si>
  <si>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</si>
  <si>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</si>
  <si>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</si>
  <si>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</si>
  <si>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</si>
  <si>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</si>
  <si>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</si>
  <si>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</si>
  <si>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</si>
  <si>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</si>
  <si>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</si>
  <si>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</si>
  <si>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</si>
  <si>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</si>
  <si>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</si>
  <si>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</si>
  <si>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</si>
  <si>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</si>
  <si>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</si>
  <si>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</si>
  <si>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</si>
  <si>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</si>
  <si>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</si>
  <si>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</si>
  <si>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</si>
  <si>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</si>
  <si>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</si>
  <si>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</si>
  <si>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</si>
  <si>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</si>
  <si>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</si>
  <si>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</si>
  <si>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</si>
  <si>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</si>
  <si>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</si>
  <si>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</si>
  <si>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</si>
  <si>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</si>
  <si>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</si>
  <si>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</si>
  <si>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</si>
  <si>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</si>
  <si>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</si>
  <si>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</si>
  <si>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</si>
  <si>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</si>
  <si>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</si>
  <si>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</si>
  <si>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</si>
  <si>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</si>
  <si>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</si>
  <si>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</si>
  <si>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</si>
  <si>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</si>
  <si>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</si>
  <si>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</si>
  <si>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</si>
  <si>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</si>
  <si>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</si>
  <si>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</si>
  <si>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</si>
  <si>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</si>
  <si>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</si>
  <si>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</si>
  <si>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</si>
  <si>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</si>
  <si>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</si>
  <si>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</si>
  <si>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</si>
  <si>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</si>
  <si>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</si>
  <si>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</si>
  <si>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</si>
  <si>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</si>
  <si>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</si>
  <si>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</si>
  <si>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</si>
  <si>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</si>
  <si>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</si>
  <si>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</si>
  <si>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</si>
  <si>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</si>
  <si>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</si>
  <si>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</si>
  <si>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</si>
  <si>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</si>
  <si>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</si>
  <si>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</si>
  <si>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</si>
  <si>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</si>
  <si>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</si>
  <si>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</si>
  <si>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</si>
  <si>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</si>
  <si>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</si>
  <si>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</si>
  <si>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</si>
  <si>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</si>
  <si>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</si>
  <si>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</si>
  <si>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</si>
  <si>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</si>
  <si>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</si>
  <si>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</si>
  <si>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</si>
  <si>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</si>
  <si>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</si>
  <si>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</si>
  <si>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</si>
  <si>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</si>
  <si>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</si>
  <si>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</si>
  <si>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</si>
  <si>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</si>
  <si>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</si>
  <si>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</si>
  <si>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</si>
  <si>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</si>
  <si>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</si>
  <si>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</si>
  <si>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</si>
  <si>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</si>
  <si>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</si>
  <si>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</si>
  <si>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</si>
  <si>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</si>
  <si>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</si>
  <si>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</si>
  <si>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</si>
  <si>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</si>
  <si>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</si>
  <si>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</si>
  <si>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</si>
  <si>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</si>
  <si>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</si>
  <si>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</si>
  <si>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</si>
  <si>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</si>
  <si>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</si>
  <si>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</si>
  <si>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</si>
  <si>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</si>
  <si>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</si>
  <si>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</si>
  <si>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</si>
  <si>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</si>
  <si>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</si>
  <si>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</si>
  <si>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</si>
  <si>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</si>
  <si>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</si>
  <si>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</si>
  <si>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</si>
  <si>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</si>
  <si>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</si>
  <si>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</si>
  <si>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</si>
  <si>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</si>
  <si>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</si>
  <si>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</si>
  <si>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</si>
  <si>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</si>
  <si>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</si>
  <si>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</si>
  <si>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</si>
  <si>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</si>
  <si>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</si>
  <si>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</si>
  <si>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</si>
  <si>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</si>
  <si>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</si>
  <si>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</si>
  <si>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</si>
  <si>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</si>
  <si>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</si>
  <si>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</si>
  <si>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</si>
  <si>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</si>
  <si>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</si>
  <si>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</si>
  <si>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</si>
  <si>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</si>
  <si>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</si>
  <si>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</si>
  <si>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</si>
  <si>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</si>
  <si>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</si>
  <si>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</si>
  <si>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</si>
  <si>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</si>
  <si>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</si>
  <si>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</si>
  <si>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</si>
  <si>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</si>
  <si>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</si>
  <si>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</si>
  <si>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</si>
  <si>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</si>
  <si>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</si>
  <si>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</si>
  <si>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</si>
  <si>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</si>
  <si>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</si>
  <si>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</si>
  <si>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</si>
  <si>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</si>
  <si>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</si>
  <si>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</si>
  <si>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</si>
  <si>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</si>
  <si>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</si>
  <si>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</si>
  <si>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</si>
  <si>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</si>
  <si>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</si>
  <si>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</si>
  <si>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</si>
  <si>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</si>
  <si>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</si>
  <si>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</si>
  <si>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</si>
  <si>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</si>
  <si>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</si>
  <si>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</si>
  <si>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</si>
  <si>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</si>
  <si>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</si>
  <si>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</si>
  <si>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</si>
  <si>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</si>
  <si>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</si>
  <si>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</si>
  <si>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</si>
  <si>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</si>
  <si>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</si>
  <si>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</si>
  <si>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</si>
  <si>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</si>
  <si>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</si>
  <si>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</si>
  <si>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</si>
  <si>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</si>
  <si>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</si>
  <si>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</si>
  <si>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</si>
  <si>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</si>
  <si>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</si>
  <si>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</si>
  <si>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</si>
  <si>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</si>
  <si>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</si>
  <si>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</si>
  <si>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</si>
  <si>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</si>
  <si>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</si>
  <si>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</si>
  <si>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</si>
  <si>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</si>
  <si>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</si>
  <si>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</si>
  <si>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</si>
  <si>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</si>
  <si>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</si>
  <si>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</si>
  <si>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</si>
  <si>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</si>
  <si>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</si>
  <si>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</si>
  <si>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</si>
  <si>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</si>
  <si>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</si>
  <si>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</si>
  <si>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</si>
  <si>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</si>
  <si>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</si>
  <si>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</si>
  <si>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</si>
  <si>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</si>
  <si>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</si>
  <si>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</si>
  <si>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</si>
  <si>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</si>
  <si>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</si>
  <si>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</si>
  <si>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</si>
  <si>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</si>
  <si>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</si>
  <si>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</si>
  <si>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</si>
  <si>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</si>
  <si>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</si>
  <si>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</si>
  <si>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</si>
  <si>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</si>
  <si>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</si>
  <si>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</si>
  <si>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</si>
  <si>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</si>
  <si>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</si>
  <si>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</si>
  <si>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</si>
  <si>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</si>
  <si>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</si>
  <si>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</si>
  <si>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</si>
  <si>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</si>
  <si>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</si>
  <si>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</si>
  <si>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</si>
  <si>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</si>
  <si>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</si>
  <si>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</si>
  <si>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</si>
  <si>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</si>
  <si>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</si>
  <si>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</si>
  <si>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</si>
  <si>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</si>
  <si>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</si>
  <si>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</si>
  <si>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</si>
  <si>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</si>
  <si>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</si>
  <si>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</si>
  <si>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</si>
  <si>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</si>
  <si>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</si>
  <si>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</si>
  <si>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</si>
  <si>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</si>
  <si>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</si>
  <si>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</si>
  <si>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</si>
  <si>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</si>
  <si>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</si>
  <si>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</si>
  <si>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</si>
  <si>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</si>
  <si>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</si>
  <si>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</si>
  <si>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</si>
  <si>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</si>
  <si>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</si>
  <si>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</si>
  <si>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</si>
  <si>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</si>
  <si>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</si>
  <si>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</si>
  <si>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</si>
  <si>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</si>
  <si>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</si>
  <si>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</si>
  <si>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</si>
  <si>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</si>
  <si>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</si>
  <si>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</si>
  <si>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</si>
  <si>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</si>
  <si>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</si>
  <si>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</si>
  <si>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</si>
  <si>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</si>
  <si>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</si>
  <si>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</si>
  <si>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</si>
  <si>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</si>
  <si>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</si>
  <si>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</si>
  <si>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</si>
  <si>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</si>
  <si>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</si>
  <si>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</si>
  <si>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</si>
  <si>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</si>
  <si>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</si>
  <si>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</si>
  <si>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</si>
  <si>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</si>
  <si>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</si>
  <si>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</si>
  <si>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</si>
  <si>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</si>
  <si>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</si>
  <si>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</si>
  <si>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</si>
  <si>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</si>
  <si>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</si>
  <si>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</si>
  <si>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</si>
  <si>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</si>
  <si>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</si>
  <si>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</si>
  <si>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</si>
  <si>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</si>
  <si>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</si>
  <si>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</si>
  <si>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</si>
  <si>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</si>
  <si>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</si>
  <si>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</si>
  <si>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</si>
  <si>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</si>
  <si>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</si>
  <si>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</si>
  <si>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</si>
  <si>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</si>
  <si>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</si>
  <si>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</si>
  <si>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</si>
  <si>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</si>
  <si>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</si>
  <si>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</si>
  <si>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</si>
  <si>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</si>
  <si>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</si>
  <si>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</si>
  <si>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</si>
  <si>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</si>
  <si>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</si>
  <si>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</si>
  <si>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</si>
  <si>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</si>
  <si>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</si>
  <si>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</si>
  <si>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</si>
  <si>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</si>
  <si>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</si>
  <si>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</si>
  <si>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</si>
  <si>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</si>
  <si>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</si>
  <si>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</si>
  <si>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</si>
  <si>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</si>
  <si>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</si>
  <si>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</si>
  <si>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</si>
  <si>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</si>
  <si>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</si>
  <si>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</si>
  <si>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</si>
  <si>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</si>
  <si>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</si>
  <si>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</si>
  <si>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</si>
  <si>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</si>
  <si>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</si>
  <si>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</si>
  <si>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</si>
  <si>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</si>
  <si>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</si>
  <si>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</si>
  <si>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</si>
  <si>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</si>
  <si>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</si>
  <si>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</si>
  <si>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</si>
  <si>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</si>
  <si>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</si>
  <si>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</si>
  <si>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</si>
  <si>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</si>
  <si>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</si>
  <si>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</si>
  <si>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</si>
  <si>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</si>
  <si>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</si>
  <si>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</si>
  <si>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</si>
  <si>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</si>
  <si>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</si>
  <si>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</si>
  <si>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</si>
  <si>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</si>
  <si>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</si>
  <si>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</si>
  <si>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</si>
  <si>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</si>
  <si>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</si>
  <si>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</si>
  <si>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</si>
  <si>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</si>
  <si>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</si>
  <si>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</si>
  <si>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</si>
  <si>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</si>
  <si>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</si>
  <si>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</si>
  <si>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</si>
  <si>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</si>
  <si>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</si>
  <si>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</si>
  <si>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</si>
  <si>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</si>
  <si>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</si>
  <si>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</si>
  <si>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</si>
  <si>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</si>
  <si>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</si>
  <si>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</si>
  <si>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</si>
  <si>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</si>
  <si>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</si>
  <si>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</si>
  <si>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</si>
  <si>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</si>
  <si>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</si>
  <si>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</si>
  <si>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</si>
  <si>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</si>
  <si>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</si>
  <si>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</si>
  <si>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</si>
  <si>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</si>
  <si>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</si>
  <si>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</si>
  <si>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</si>
  <si>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</si>
  <si>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</si>
  <si>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</si>
  <si>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</si>
  <si>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</si>
  <si>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</si>
  <si>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</si>
  <si>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</si>
  <si>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</si>
  <si>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</si>
  <si>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</si>
  <si>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</si>
  <si>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</si>
  <si>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</si>
  <si>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</si>
  <si>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</si>
  <si>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</si>
  <si>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</si>
  <si>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</si>
  <si>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</si>
  <si>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</si>
  <si>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</si>
  <si>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</si>
  <si>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</si>
  <si>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</si>
  <si>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</si>
  <si>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</si>
  <si>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</si>
  <si>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</si>
  <si>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</si>
  <si>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</si>
  <si>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</si>
  <si>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</si>
  <si>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</si>
  <si>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</si>
  <si>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</si>
  <si>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</si>
  <si>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</si>
  <si>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</si>
  <si>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</si>
  <si>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</si>
  <si>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</si>
  <si>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</si>
  <si>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</si>
  <si>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</si>
  <si>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</si>
  <si>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</si>
  <si>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</si>
  <si>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</si>
  <si>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</si>
  <si>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</si>
  <si>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</si>
  <si>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</si>
  <si>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</si>
  <si>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</si>
  <si>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</si>
  <si>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</si>
  <si>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</si>
  <si>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</si>
  <si>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</si>
  <si>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</si>
  <si>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</si>
  <si>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</si>
  <si>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</si>
  <si>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</si>
  <si>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</si>
  <si>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</si>
  <si>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</si>
  <si>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</si>
  <si>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</si>
  <si>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</si>
  <si>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</si>
  <si>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</si>
  <si>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</si>
  <si>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</si>
  <si>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</si>
  <si>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</si>
  <si>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</si>
  <si>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</si>
  <si>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</si>
  <si>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</si>
  <si>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</si>
  <si>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</si>
  <si>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</si>
  <si>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</si>
  <si>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</si>
  <si>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</si>
  <si>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</si>
  <si>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</si>
  <si>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</si>
  <si>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</si>
  <si>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</si>
  <si>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</si>
  <si>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</si>
  <si>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</si>
  <si>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</si>
  <si>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</si>
  <si>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</si>
  <si>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</si>
  <si>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</si>
  <si>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</si>
  <si>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</si>
  <si>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</si>
  <si>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</si>
  <si>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</si>
  <si>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</si>
  <si>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</si>
  <si>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</si>
  <si>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</si>
  <si>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</si>
  <si>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</si>
  <si>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</si>
  <si>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</si>
  <si>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</si>
  <si>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</si>
  <si>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</si>
  <si>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</si>
  <si>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</si>
  <si>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</si>
  <si>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</si>
  <si>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</si>
  <si>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</si>
  <si>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</si>
  <si>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</si>
  <si>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</si>
  <si>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</si>
  <si>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</si>
  <si>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</si>
  <si>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</si>
  <si>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</si>
  <si>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</si>
  <si>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</si>
  <si>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</si>
  <si>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</si>
  <si>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</si>
  <si>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</si>
  <si>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</si>
  <si>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</si>
  <si>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</si>
  <si>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</si>
  <si>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</si>
  <si>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</si>
  <si>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</si>
  <si>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</si>
  <si>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</si>
  <si>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</si>
  <si>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</si>
  <si>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</si>
  <si>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</si>
  <si>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</si>
  <si>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</si>
  <si>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</si>
  <si>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</si>
  <si>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</si>
  <si>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</si>
  <si>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</si>
  <si>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</si>
  <si>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</si>
  <si>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</si>
  <si>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</si>
  <si>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</si>
  <si>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</si>
  <si>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</si>
  <si>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</si>
  <si>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</si>
  <si>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</si>
  <si>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</si>
  <si>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</si>
  <si>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</si>
  <si>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</si>
  <si>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</si>
  <si>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</si>
  <si>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</si>
  <si>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</si>
  <si>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</si>
  <si>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</si>
  <si>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</si>
  <si>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</si>
  <si>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</si>
  <si>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</si>
  <si>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</si>
  <si>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</si>
  <si>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</si>
  <si>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</si>
  <si>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</si>
  <si>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</si>
  <si>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</si>
  <si>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</si>
  <si>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</si>
  <si>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</si>
  <si>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</si>
  <si>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</si>
  <si>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</si>
  <si>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</si>
  <si>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</si>
  <si>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</si>
  <si>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</si>
  <si>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</si>
  <si>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</si>
  <si>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</si>
  <si>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</si>
  <si>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</si>
  <si>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</si>
  <si>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</si>
  <si>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</si>
  <si>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</si>
  <si>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</si>
  <si>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</si>
  <si>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</si>
  <si>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</si>
  <si>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</si>
  <si>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</si>
  <si>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</si>
  <si>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</si>
  <si>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</si>
  <si>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</si>
  <si>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</si>
  <si>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</si>
  <si>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</si>
  <si>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</si>
  <si>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</si>
  <si>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</si>
  <si>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</si>
  <si>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</si>
  <si>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</si>
  <si>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</si>
  <si>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</si>
  <si>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</si>
  <si>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</si>
  <si>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</si>
  <si>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</si>
  <si>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</si>
  <si>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</si>
  <si>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</si>
  <si>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</si>
  <si>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</si>
  <si>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</si>
  <si>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</si>
  <si>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</si>
  <si>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</si>
  <si>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</si>
  <si>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</si>
  <si>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</si>
  <si>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</si>
  <si>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</si>
  <si>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</si>
  <si>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</si>
  <si>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</si>
  <si>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</si>
  <si>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</si>
  <si>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</si>
  <si>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</si>
  <si>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</si>
  <si>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</si>
  <si>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</si>
  <si>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</si>
  <si>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</si>
  <si>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</si>
  <si>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</si>
  <si>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</si>
  <si>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</si>
  <si>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</si>
  <si>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</si>
  <si>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</si>
  <si>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</si>
  <si>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</si>
  <si>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</si>
  <si>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</si>
  <si>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</si>
  <si>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</si>
  <si>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</si>
  <si>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</si>
  <si>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</si>
  <si>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</si>
  <si>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</si>
  <si>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</si>
  <si>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</si>
  <si>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</si>
  <si>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</si>
  <si>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</si>
  <si>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</si>
  <si>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</si>
  <si>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</si>
  <si>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</si>
  <si>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</si>
  <si>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</si>
  <si>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</si>
  <si>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</si>
  <si>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</si>
  <si>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</si>
  <si>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</si>
  <si>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</si>
  <si>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</si>
  <si>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</si>
  <si>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</si>
  <si>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</si>
  <si>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</si>
  <si>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</si>
  <si>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</si>
  <si>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</si>
  <si>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</si>
  <si>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</si>
  <si>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</si>
  <si>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</si>
  <si>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</si>
  <si>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</si>
  <si>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</si>
  <si>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</si>
  <si>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</si>
  <si>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</si>
  <si>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</si>
  <si>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</si>
  <si>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</si>
  <si>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</si>
  <si>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</si>
  <si>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</si>
  <si>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</si>
  <si>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</si>
  <si>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</si>
  <si>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</si>
  <si>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</si>
  <si>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</si>
  <si>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</si>
  <si>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</si>
  <si>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</si>
  <si>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</si>
  <si>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</si>
  <si>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</si>
  <si>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</si>
  <si>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</si>
  <si>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</si>
  <si>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</si>
  <si>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</si>
  <si>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</si>
  <si>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</si>
  <si>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</si>
  <si>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</si>
  <si>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</si>
  <si>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</si>
  <si>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</si>
  <si>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</si>
  <si>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</si>
  <si>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</si>
  <si>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</si>
  <si>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</si>
  <si>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</si>
  <si>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</si>
  <si>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</si>
  <si>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</si>
  <si>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</si>
  <si>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</si>
  <si>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</si>
  <si>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</si>
  <si>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</si>
  <si>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</si>
  <si>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</si>
  <si>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</si>
  <si>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</si>
  <si>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</si>
  <si>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</si>
  <si>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</si>
  <si>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</si>
  <si>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</si>
  <si>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</si>
  <si>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</si>
  <si>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</si>
  <si>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</si>
  <si>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</si>
  <si>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</si>
  <si>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</si>
  <si>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</si>
  <si>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</si>
  <si>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</si>
  <si>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</si>
  <si>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</si>
  <si>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</si>
  <si>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</si>
  <si>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</si>
  <si>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</si>
  <si>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</si>
  <si>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</si>
  <si>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</si>
  <si>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</si>
  <si>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</si>
  <si>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</si>
  <si>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</si>
  <si>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</si>
  <si>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</si>
  <si>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</si>
  <si>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</si>
  <si>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</si>
  <si>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</si>
  <si>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</si>
  <si>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</si>
  <si>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</si>
  <si>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</si>
  <si>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</si>
  <si>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</si>
  <si>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</si>
  <si>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</si>
  <si>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</si>
  <si>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</si>
  <si>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</si>
  <si>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</si>
  <si>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</si>
  <si>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</si>
  <si>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</si>
  <si>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</si>
  <si>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</si>
  <si>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</si>
  <si>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</si>
  <si>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</si>
  <si>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</si>
  <si>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</si>
  <si>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</si>
  <si>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</si>
  <si>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</si>
  <si>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</si>
  <si>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</si>
  <si>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</si>
  <si>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</si>
  <si>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</si>
  <si>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</si>
  <si>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</si>
  <si>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</si>
  <si>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</si>
  <si>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</si>
  <si>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</si>
  <si>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</si>
  <si>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</si>
  <si>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</si>
  <si>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</si>
  <si>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</si>
  <si>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</si>
  <si>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</si>
  <si>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</si>
  <si>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</si>
  <si>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</si>
  <si>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</si>
  <si>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</si>
  <si>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</si>
  <si>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</si>
  <si>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</si>
  <si>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</si>
  <si>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</si>
  <si>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</si>
  <si>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</si>
  <si>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</si>
  <si>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</si>
  <si>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</si>
  <si>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</si>
  <si>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</si>
  <si>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</si>
  <si>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</si>
  <si>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</si>
  <si>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</si>
  <si>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</si>
  <si>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</si>
  <si>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</si>
  <si>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</si>
  <si>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</si>
  <si>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</si>
  <si>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</si>
  <si>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</si>
  <si>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</si>
  <si>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</si>
  <si>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</si>
  <si>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</si>
  <si>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</si>
  <si>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</si>
  <si>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</si>
  <si>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</si>
  <si>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</si>
  <si>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</si>
  <si>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</si>
  <si>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</si>
  <si>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</si>
  <si>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</si>
  <si>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</si>
  <si>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</si>
  <si>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</si>
  <si>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</si>
  <si>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</si>
  <si>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</si>
  <si>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</si>
  <si>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</si>
  <si>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</si>
  <si>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</si>
  <si>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</si>
  <si>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</si>
  <si>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</si>
  <si>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</si>
  <si>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</si>
  <si>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</si>
  <si>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</si>
  <si>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</si>
  <si>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</si>
  <si>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</si>
  <si>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</si>
  <si>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</si>
  <si>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</si>
  <si>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</si>
  <si>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</si>
  <si>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</si>
  <si>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</si>
  <si>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</si>
  <si>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</si>
  <si>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</si>
  <si>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</si>
  <si>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</si>
  <si>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</si>
  <si>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</si>
  <si>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</si>
  <si>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</si>
  <si>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</si>
  <si>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</si>
  <si>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</si>
  <si>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</si>
  <si>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</si>
  <si>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</si>
  <si>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</si>
  <si>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</si>
  <si>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</si>
  <si>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</si>
  <si>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</si>
  <si>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</si>
  <si>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</si>
  <si>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</si>
  <si>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</si>
  <si>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</si>
  <si>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</si>
  <si>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</si>
  <si>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</si>
  <si>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</si>
  <si>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</si>
  <si>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</si>
  <si>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</si>
  <si>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</si>
  <si>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</si>
  <si>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</si>
  <si>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</si>
  <si>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</si>
  <si>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</si>
  <si>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</si>
  <si>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</si>
  <si>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</si>
  <si>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</si>
  <si>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</si>
  <si>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</si>
  <si>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</si>
  <si>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</si>
  <si>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</si>
  <si>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</si>
  <si>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</si>
  <si>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</si>
  <si>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</si>
  <si>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</si>
  <si>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</si>
  <si>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</si>
  <si>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</si>
  <si>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</si>
  <si>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</si>
  <si>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</si>
  <si>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</si>
  <si>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</si>
  <si>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</si>
  <si>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</si>
  <si>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</si>
  <si>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</si>
  <si>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</si>
  <si>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</si>
  <si>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</si>
  <si>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</si>
  <si>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</si>
  <si>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</si>
  <si>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</si>
  <si>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</si>
  <si>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</si>
  <si>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</si>
  <si>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</si>
  <si>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</si>
  <si>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</si>
  <si>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</si>
  <si>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</si>
  <si>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</si>
  <si>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</si>
  <si>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</si>
  <si>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</si>
  <si>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</si>
  <si>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</si>
  <si>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</si>
  <si>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</si>
  <si>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</si>
  <si>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</si>
  <si>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</si>
  <si>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</si>
  <si>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</si>
  <si>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</si>
  <si>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</si>
  <si>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</si>
  <si>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</si>
  <si>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</si>
  <si>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</si>
  <si>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</si>
  <si>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</si>
  <si>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</si>
  <si>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</si>
  <si>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</si>
  <si>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</si>
  <si>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</si>
  <si>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</si>
  <si>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</si>
  <si>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</si>
  <si>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</si>
  <si>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</si>
  <si>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</si>
  <si>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</si>
  <si>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</si>
  <si>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</si>
  <si>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</si>
  <si>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</si>
  <si>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</si>
  <si>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</si>
  <si>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</si>
  <si>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</si>
  <si>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</si>
  <si>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</si>
  <si>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</si>
  <si>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</si>
  <si>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</si>
  <si>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</si>
  <si>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</si>
  <si>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</si>
  <si>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</si>
  <si>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</si>
  <si>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</si>
  <si>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</si>
  <si>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</si>
  <si>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</si>
  <si>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</si>
  <si>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</si>
  <si>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</si>
  <si>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</si>
  <si>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</si>
  <si>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</si>
  <si>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</si>
  <si>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</si>
  <si>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</si>
  <si>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</si>
  <si>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</si>
  <si>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</si>
  <si>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</si>
  <si>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</si>
  <si>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</si>
  <si>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</si>
  <si>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</si>
  <si>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</si>
  <si>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</si>
  <si>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</si>
  <si>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</si>
  <si>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</si>
  <si>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</si>
  <si>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</si>
  <si>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</si>
  <si>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</si>
  <si>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</si>
  <si>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</si>
  <si>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</si>
  <si>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</si>
  <si>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</si>
  <si>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</si>
  <si>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</si>
  <si>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</si>
  <si>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</si>
  <si>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</si>
  <si>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</si>
  <si>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</si>
  <si>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</si>
  <si>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</si>
  <si>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</si>
  <si>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</si>
  <si>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</si>
  <si>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</si>
  <si>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</si>
  <si>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</si>
  <si>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</si>
  <si>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</si>
  <si>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</si>
  <si>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</si>
  <si>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</si>
  <si>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</si>
  <si>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</si>
  <si>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</si>
  <si>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</si>
  <si>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</si>
  <si>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</si>
  <si>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</si>
  <si>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</si>
  <si>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</si>
  <si>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</si>
  <si>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</si>
  <si>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</si>
  <si>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</si>
  <si>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</si>
  <si>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</si>
  <si>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</si>
  <si>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</si>
  <si>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</si>
  <si>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</si>
  <si>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</si>
  <si>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</si>
  <si>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</si>
  <si>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</si>
  <si>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</si>
  <si>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</si>
  <si>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</si>
  <si>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</si>
  <si>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</si>
  <si>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</si>
  <si>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</si>
  <si>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</si>
  <si>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</si>
  <si>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</si>
  <si>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</si>
  <si>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</si>
  <si>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</si>
  <si>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</si>
  <si>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</si>
  <si>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</si>
  <si>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</si>
  <si>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</si>
  <si>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</si>
  <si>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</si>
  <si>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</si>
  <si>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</si>
  <si>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</si>
  <si>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</si>
  <si>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</si>
  <si>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</si>
  <si>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</si>
  <si>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</si>
  <si>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</si>
  <si>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</si>
  <si>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</si>
  <si>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</si>
  <si>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</si>
  <si>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</si>
  <si>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</si>
  <si>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</si>
  <si>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</si>
  <si>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</si>
  <si>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</si>
  <si>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</si>
  <si>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</si>
  <si>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</si>
  <si>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</si>
  <si>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</si>
  <si>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</si>
  <si>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</si>
  <si>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</si>
  <si>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</si>
  <si>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</si>
  <si>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</si>
  <si>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</si>
  <si>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</si>
  <si>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</si>
  <si>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</si>
  <si>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</si>
  <si>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</si>
  <si>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</si>
  <si>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</si>
  <si>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</si>
  <si>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</si>
  <si>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</si>
  <si>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</si>
  <si>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</si>
  <si>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</si>
  <si>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</si>
  <si>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</si>
  <si>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</si>
  <si>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</si>
  <si>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</si>
  <si>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</si>
  <si>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</si>
  <si>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</si>
  <si>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</si>
  <si>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</si>
  <si>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</si>
  <si>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</si>
  <si>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</si>
  <si>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</si>
  <si>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</si>
  <si>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</si>
  <si>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</si>
  <si>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</si>
  <si>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</si>
  <si>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</si>
  <si>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</si>
  <si>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</si>
  <si>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</si>
  <si>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</si>
  <si>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</si>
  <si>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</si>
  <si>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</si>
  <si>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</si>
  <si>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</si>
  <si>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</si>
  <si>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</si>
  <si>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</si>
  <si>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</si>
  <si>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</si>
  <si>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</si>
  <si>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</si>
  <si>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</si>
  <si>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</si>
  <si>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</si>
  <si>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</si>
  <si>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</si>
  <si>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</si>
  <si>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</si>
  <si>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</si>
  <si>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</si>
  <si>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</si>
  <si>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</si>
  <si>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</si>
  <si>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</si>
  <si>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</si>
  <si>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</si>
  <si>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</si>
  <si>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</si>
  <si>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</si>
  <si>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</si>
  <si>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</si>
  <si>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</si>
  <si>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</si>
  <si>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</si>
  <si>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</si>
  <si>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</si>
  <si>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</si>
  <si>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</si>
  <si>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</si>
  <si>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</si>
  <si>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</si>
  <si>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</si>
  <si>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</si>
  <si>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</si>
  <si>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</si>
  <si>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</si>
  <si>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</si>
  <si>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</si>
  <si>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</si>
  <si>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</si>
  <si>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</si>
  <si>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</si>
  <si>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</si>
  <si>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</si>
  <si>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</si>
  <si>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</si>
  <si>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</si>
  <si>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</si>
  <si>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</si>
  <si>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</si>
  <si>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</si>
  <si>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</si>
  <si>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</si>
  <si>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</si>
  <si>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</si>
  <si>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</si>
  <si>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</si>
  <si>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</si>
  <si>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</si>
  <si>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</si>
  <si>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</si>
  <si>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</si>
  <si>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</si>
  <si>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</si>
  <si>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</si>
  <si>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</si>
  <si>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</si>
  <si>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</si>
  <si>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</si>
  <si>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</si>
  <si>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</si>
  <si>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</si>
  <si>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</si>
  <si>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</si>
  <si>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</si>
  <si>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</si>
  <si>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</si>
  <si>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</si>
  <si>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</si>
  <si>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</si>
  <si>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</si>
  <si>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</si>
  <si>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</si>
  <si>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</si>
  <si>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</si>
  <si>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</si>
  <si>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</si>
  <si>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</si>
  <si>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</si>
  <si>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</si>
  <si>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</si>
  <si>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</si>
  <si>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</si>
  <si>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</si>
  <si>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</si>
  <si>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</si>
  <si>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</si>
  <si>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</si>
  <si>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</si>
  <si>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</si>
  <si>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</si>
  <si>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</si>
  <si>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</si>
  <si>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</si>
  <si>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</si>
  <si>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</si>
  <si>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</si>
  <si>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</si>
  <si>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</si>
  <si>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</si>
  <si>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</si>
  <si>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</si>
  <si>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</si>
  <si>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</si>
  <si>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</si>
  <si>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</si>
  <si>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</si>
  <si>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</si>
  <si>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</si>
  <si>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</si>
  <si>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</si>
  <si>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</si>
  <si>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</si>
  <si>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</si>
  <si>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</si>
  <si>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</si>
  <si>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</si>
  <si>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</si>
  <si>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</si>
  <si>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</si>
  <si>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</si>
  <si>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</si>
  <si>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</si>
  <si>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</si>
  <si>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</si>
  <si>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</si>
  <si>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</si>
  <si>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</si>
  <si>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</si>
  <si>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</si>
  <si>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</si>
  <si>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</si>
  <si>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</si>
  <si>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</si>
  <si>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</si>
  <si>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</si>
  <si>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</si>
  <si>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</si>
  <si>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</si>
  <si>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</si>
  <si>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</si>
  <si>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</si>
  <si>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</si>
  <si>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</si>
  <si>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</si>
  <si>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</si>
  <si>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</si>
  <si>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</si>
  <si>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</si>
  <si>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</si>
  <si>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</si>
  <si>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</si>
  <si>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</si>
  <si>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</si>
  <si>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</si>
  <si>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</si>
  <si>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</si>
  <si>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</si>
  <si>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</si>
  <si>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</si>
  <si>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</si>
  <si>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</si>
  <si>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</si>
  <si>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</si>
  <si>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</si>
  <si>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</si>
  <si>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</si>
  <si>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</si>
  <si>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</si>
  <si>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</si>
  <si>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</si>
  <si>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</si>
  <si>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</si>
  <si>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</si>
  <si>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</si>
  <si>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</si>
  <si>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</si>
  <si>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</si>
  <si>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</si>
  <si>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</si>
  <si>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</si>
  <si>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</si>
  <si>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</si>
  <si>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</si>
  <si>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</si>
  <si>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</si>
  <si>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</si>
  <si>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</si>
  <si>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</si>
  <si>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</si>
  <si>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</si>
  <si>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</si>
  <si>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2292 SVEUČILIŠTE J. J. STROSSMAYERA U OSIJEKU - PRAVNI FAKULTET</t>
  </si>
  <si>
    <t>Ivančica Tubić</t>
  </si>
  <si>
    <t>031/224-532</t>
  </si>
  <si>
    <t>ivancica@pravos.hr</t>
  </si>
  <si>
    <t>HRVATSKA ZAKLADA ZA ZNANOST (52209)</t>
  </si>
  <si>
    <t>SVEUČILIŠTE J. J. STROSSMAYERA U OSIJEKU (2452)</t>
  </si>
  <si>
    <t>SVEUČILIŠTE U ZAGREBU - SVEUČILIŠNI RAČUNSKI CENTAR - SRCE (23665)</t>
  </si>
  <si>
    <t>South and East European Competition Law Center of Excellence - Jean Monnet Competition Law COE - prof. Akšamović</t>
  </si>
  <si>
    <t>1.2.2022.</t>
  </si>
  <si>
    <t>31.2.2025.</t>
  </si>
  <si>
    <t xml:space="preserve"> EK, Europska izvršna agencija za obrazovanje i kulturu (program Erasmus+)</t>
  </si>
  <si>
    <t>Svrha projekta je uspostaviti južno i istočno europsko središte izvrsnosti u području EU prava tržišnog natjecanja i državnih potpora te na taj način stvoriti poveznicu koja nedostaje između akademskih institucija iz istočne Europe i šire. Ovaj centar biti će regionalno središte i središnja točka za akademsko istraživanje, podučavanje, debatu i promišljanje u području EU prava tržišnog natjecanja i državnih potpora.</t>
  </si>
  <si>
    <t>Osijek, 2. prosinca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</si>
</sst>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78" fillId="0" borderId="0" xfId="0" applyFont="1" applyProtection="1">
      <protection locked="0"/>
    </xf>
    <xf numFmtId="2" fontId="0" fillId="0" borderId="0" xfId="0" applyNumberFormat="1" applyAlignment="1" applyProtection="1">
      <alignment wrapText="1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zoomScaleNormal="100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3" t="s">
        <v>5277</v>
      </c>
      <c r="D3" s="354"/>
      <c r="E3" s="355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6" t="s">
        <v>5289</v>
      </c>
      <c r="D4" s="357"/>
      <c r="E4" s="35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6" t="s">
        <v>5278</v>
      </c>
      <c r="D5" s="357"/>
      <c r="E5" s="358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6" t="s">
        <v>5279</v>
      </c>
      <c r="D6" s="357"/>
      <c r="E6" s="358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6" t="s">
        <v>5280</v>
      </c>
      <c r="D7" s="357"/>
      <c r="E7" s="358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3" t="s">
        <v>5270</v>
      </c>
      <c r="C9" s="362"/>
      <c r="D9" s="362"/>
      <c r="E9" s="36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3" t="s">
        <v>3</v>
      </c>
      <c r="C11" s="362"/>
      <c r="D11" s="362"/>
      <c r="E11" s="36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9" t="s">
        <v>5082</v>
      </c>
      <c r="C13" s="360"/>
      <c r="D13" s="360"/>
      <c r="E13" s="360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4842141</v>
      </c>
      <c r="D16" s="107">
        <f>+D17+D18</f>
        <v>4892168</v>
      </c>
      <c r="E16" s="107">
        <f>+E17+E18</f>
        <v>4964663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4841876</v>
      </c>
      <c r="D17" s="110">
        <f>+'A.1 PRIHODI'!D30</f>
        <v>4891903</v>
      </c>
      <c r="E17" s="110">
        <f>+'A.1 PRIHODI'!D44</f>
        <v>4964398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265</v>
      </c>
      <c r="D18" s="110">
        <f>+'A.1 PRIHODI'!D33</f>
        <v>265</v>
      </c>
      <c r="E18" s="110">
        <f>+'A.1 PRIHODI'!D47</f>
        <v>265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5020564</v>
      </c>
      <c r="D19" s="114">
        <f>+D20+D21</f>
        <v>5238138</v>
      </c>
      <c r="E19" s="114">
        <f>+E20+E21</f>
        <v>5201207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4857216</v>
      </c>
      <c r="D20" s="116">
        <f>+'A.2 RASHODI'!D22</f>
        <v>4813260</v>
      </c>
      <c r="E20" s="116">
        <f>+'A.2 RASHODI'!D39</f>
        <v>4783098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163348</v>
      </c>
      <c r="D21" s="116">
        <f>+'A.2 RASHODI'!D30</f>
        <v>424878</v>
      </c>
      <c r="E21" s="116">
        <f>+'A.2 RASHODI'!D47</f>
        <v>418109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-178423</v>
      </c>
      <c r="D22" s="107">
        <f>+D16-D19</f>
        <v>-345970</v>
      </c>
      <c r="E22" s="107">
        <f>+E16-E19</f>
        <v>-236544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1"/>
      <c r="C23" s="362"/>
      <c r="D23" s="362"/>
      <c r="E23" s="36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3" t="s">
        <v>5085</v>
      </c>
      <c r="C24" s="362"/>
      <c r="D24" s="362"/>
      <c r="E24" s="36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1730042</v>
      </c>
      <c r="D29" s="115">
        <f>+'Unos prijenosa'!D13</f>
        <v>1551619</v>
      </c>
      <c r="E29" s="115">
        <f>+'Unos prijenosa'!D21</f>
        <v>1205649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-1551619</v>
      </c>
      <c r="D30" s="119">
        <f>+'Unos prijenosa'!D15</f>
        <v>-1205649</v>
      </c>
      <c r="E30" s="120">
        <f>+'Unos prijenosa'!D23</f>
        <v>-969105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178423</v>
      </c>
      <c r="D31" s="114">
        <f t="shared" ref="D31:E31" si="2">+D27-D28+D29+D30</f>
        <v>345970</v>
      </c>
      <c r="E31" s="114">
        <f t="shared" si="2"/>
        <v>236544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1"/>
      <c r="C32" s="362"/>
      <c r="D32" s="362"/>
      <c r="E32" s="36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3" t="s">
        <v>5270</v>
      </c>
      <c r="C55" s="362"/>
      <c r="D55" s="362"/>
      <c r="E55" s="36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3" t="s">
        <v>3</v>
      </c>
      <c r="C57" s="362"/>
      <c r="D57" s="362"/>
      <c r="E57" s="36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9" t="s">
        <v>5082</v>
      </c>
      <c r="C59" s="360"/>
      <c r="D59" s="360"/>
      <c r="E59" s="360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36483111.364500001</v>
      </c>
      <c r="D62" s="107">
        <f>+D63+D64</f>
        <v>36860039.796000004</v>
      </c>
      <c r="E62" s="107">
        <f>+E63+E64</f>
        <v>37406253.373499997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36481114.722000003</v>
      </c>
      <c r="D63" s="110">
        <f t="shared" ref="D63:E63" si="3">+D17*7.5345</f>
        <v>36858043.153500006</v>
      </c>
      <c r="E63" s="110">
        <f t="shared" si="3"/>
        <v>37404256.730999999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1996.6425000000002</v>
      </c>
      <c r="D64" s="110">
        <f t="shared" ref="D64:E67" si="4">+D18*7.5345</f>
        <v>1996.6425000000002</v>
      </c>
      <c r="E64" s="110">
        <f t="shared" si="4"/>
        <v>1996.6425000000002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37827439.457999997</v>
      </c>
      <c r="D65" s="114">
        <f>+D66+D67</f>
        <v>39466750.761</v>
      </c>
      <c r="E65" s="114">
        <f>+E66+E67</f>
        <v>39188494.141500004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36596693.952</v>
      </c>
      <c r="D66" s="110">
        <f t="shared" si="4"/>
        <v>36265507.469999999</v>
      </c>
      <c r="E66" s="110">
        <f t="shared" si="4"/>
        <v>36038251.881000005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1230745.5060000001</v>
      </c>
      <c r="D67" s="110">
        <f t="shared" si="4"/>
        <v>3201243.2910000002</v>
      </c>
      <c r="E67" s="110">
        <f t="shared" si="4"/>
        <v>3150242.2605000003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-1344328.0934999958</v>
      </c>
      <c r="D68" s="107">
        <f>+D62-D65</f>
        <v>-2606710.9649999961</v>
      </c>
      <c r="E68" s="107">
        <f>+E62-E65</f>
        <v>-1782240.7680000067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61"/>
      <c r="C69" s="362"/>
      <c r="D69" s="362"/>
      <c r="E69" s="36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3" t="s">
        <v>5085</v>
      </c>
      <c r="C70" s="362"/>
      <c r="D70" s="362"/>
      <c r="E70" s="36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13035001.449000001</v>
      </c>
      <c r="D75" s="110">
        <f t="shared" si="9"/>
        <v>11690673.355500001</v>
      </c>
      <c r="E75" s="110">
        <f t="shared" si="9"/>
        <v>9083962.3904999997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-11690673.355500001</v>
      </c>
      <c r="D76" s="110">
        <f t="shared" si="10"/>
        <v>-9083962.3904999997</v>
      </c>
      <c r="E76" s="110">
        <f t="shared" si="10"/>
        <v>-7301721.6225000005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1344328.0934999995</v>
      </c>
      <c r="D77" s="114">
        <f t="shared" ref="D77:E77" si="11">+D73-D74+D75+D76</f>
        <v>2606710.9650000017</v>
      </c>
      <c r="E77" s="114">
        <f t="shared" si="11"/>
        <v>1782240.7679999992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61"/>
      <c r="C78" s="362"/>
      <c r="D78" s="362"/>
      <c r="E78" s="36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3.7252902984619141E-9</v>
      </c>
      <c r="D79" s="124">
        <f t="shared" ref="D79:E79" si="12">+D68+D77</f>
        <v>5.5879354476928711E-9</v>
      </c>
      <c r="E79" s="124">
        <f t="shared" si="12"/>
        <v>-7.4505805969238281E-9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7" t="s">
        <v>5115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8" t="s">
        <v>236</v>
      </c>
      <c r="C4" s="369"/>
      <c r="D4" s="370" t="s">
        <v>1711</v>
      </c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2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8" t="s">
        <v>236</v>
      </c>
      <c r="C15" s="369"/>
      <c r="D15" s="370" t="s">
        <v>1782</v>
      </c>
      <c r="E15" s="371"/>
      <c r="F15" s="371"/>
      <c r="G15" s="371"/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372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8" t="s">
        <v>236</v>
      </c>
      <c r="C26" s="369"/>
      <c r="D26" s="370" t="s">
        <v>3026</v>
      </c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372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249" workbookViewId="0">
      <selection activeCell="C314" sqref="C1:C1048576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3" t="s">
        <v>3542</v>
      </c>
      <c r="B1" s="373"/>
      <c r="C1" s="373"/>
      <c r="D1" s="373"/>
      <c r="E1" s="373"/>
      <c r="F1" s="373"/>
      <c r="G1" s="373"/>
      <c r="H1" s="373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4" t="s">
        <v>5080</v>
      </c>
      <c r="B615" s="374"/>
      <c r="C615" s="374"/>
      <c r="D615" s="374"/>
      <c r="E615" s="374"/>
      <c r="F615" s="374"/>
      <c r="G615" s="374"/>
      <c r="H615" s="374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7" sqref="I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4" t="s">
        <v>5271</v>
      </c>
      <c r="B1" s="364"/>
      <c r="C1" s="364"/>
      <c r="D1" s="364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31</v>
      </c>
      <c r="D3" s="83" t="str">
        <f t="shared" ref="D3:D66" si="1">IFERROR(VLOOKUP(E3,$R$6:$U$108,4,FALSE),"")</f>
        <v>Vlastiti prihodi</v>
      </c>
      <c r="E3" s="95">
        <v>6614</v>
      </c>
      <c r="F3" s="134" t="str">
        <f t="shared" ref="F3:F66" si="2">IFERROR(VLOOKUP(E3,$R$6:$U$108,2,FALSE),"")</f>
        <v>Prihodi od prodanih proizvoda i robe</v>
      </c>
      <c r="G3" s="128">
        <v>2700</v>
      </c>
      <c r="H3" s="128">
        <v>2700</v>
      </c>
      <c r="I3" s="128">
        <v>2700</v>
      </c>
      <c r="J3" s="95"/>
      <c r="L3" s="86" t="str">
        <f>LEFT(E3,2)</f>
        <v>66</v>
      </c>
      <c r="M3" s="86" t="str">
        <f>LEFT(E3,3)</f>
        <v>661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31</v>
      </c>
      <c r="D4" s="83" t="str">
        <f t="shared" si="1"/>
        <v>Vlastiti prihodi</v>
      </c>
      <c r="E4" s="95">
        <v>6615</v>
      </c>
      <c r="F4" s="134" t="str">
        <f t="shared" si="2"/>
        <v>Prihodi od pruženih usluga</v>
      </c>
      <c r="G4" s="128">
        <v>55650</v>
      </c>
      <c r="H4" s="128">
        <v>56000</v>
      </c>
      <c r="I4" s="128">
        <v>56400</v>
      </c>
      <c r="J4" s="95"/>
      <c r="L4" s="86" t="str">
        <f t="shared" ref="L4:L67" si="3">LEFT(E4,2)</f>
        <v>66</v>
      </c>
      <c r="M4" s="86" t="str">
        <f t="shared" ref="M4:M67" si="4">LEFT(E4,3)</f>
        <v>661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641320031</v>
      </c>
      <c r="F5" s="134" t="str">
        <f t="shared" si="2"/>
        <v>Kamate na depozite po viđenju izvor 31</v>
      </c>
      <c r="G5" s="128">
        <v>531</v>
      </c>
      <c r="H5" s="128">
        <v>531</v>
      </c>
      <c r="I5" s="128">
        <v>531</v>
      </c>
      <c r="J5" s="95"/>
      <c r="L5" s="86" t="str">
        <f t="shared" si="3"/>
        <v>64</v>
      </c>
      <c r="M5" s="86" t="str">
        <f t="shared" si="4"/>
        <v>641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11</v>
      </c>
      <c r="D6" s="83" t="str">
        <f t="shared" si="1"/>
        <v>Opći prihodi i primici</v>
      </c>
      <c r="E6" s="95" t="s">
        <v>650</v>
      </c>
      <c r="F6" s="134" t="str">
        <f t="shared" si="2"/>
        <v>Prihodi iz nadležnog proračuna za financiranje redovne djelatnosti proračunskih korisnika</v>
      </c>
      <c r="G6" s="128">
        <v>3239987</v>
      </c>
      <c r="H6" s="128">
        <v>3254329</v>
      </c>
      <c r="I6" s="128">
        <v>3268739</v>
      </c>
      <c r="J6" s="95"/>
      <c r="L6" s="86" t="str">
        <f t="shared" si="3"/>
        <v>67</v>
      </c>
      <c r="M6" s="86" t="str">
        <f t="shared" si="4"/>
        <v>671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71</v>
      </c>
      <c r="D7" s="83" t="str">
        <f t="shared" si="1"/>
        <v>Prihodi od prodaje ili zamjene nefinancijske imovine i naknade s naslova osiguranja</v>
      </c>
      <c r="E7" s="95">
        <v>721110071</v>
      </c>
      <c r="F7" s="134" t="str">
        <f t="shared" si="2"/>
        <v>Stambeni objekti za zaposlene izvor 71</v>
      </c>
      <c r="G7" s="128">
        <v>265</v>
      </c>
      <c r="H7" s="128">
        <v>265</v>
      </c>
      <c r="I7" s="128">
        <v>265</v>
      </c>
      <c r="J7" s="95"/>
      <c r="L7" s="86" t="str">
        <f t="shared" si="3"/>
        <v>72</v>
      </c>
      <c r="M7" s="86" t="str">
        <f t="shared" si="4"/>
        <v>721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43</v>
      </c>
      <c r="D8" s="83" t="str">
        <f t="shared" si="1"/>
        <v>Ostali prihodi za posebne namjene</v>
      </c>
      <c r="E8" s="95">
        <v>65264</v>
      </c>
      <c r="F8" s="134" t="str">
        <f t="shared" si="2"/>
        <v>Sufinanciranje cijene usluge, participacije i slično</v>
      </c>
      <c r="G8" s="128">
        <v>1453032</v>
      </c>
      <c r="H8" s="128">
        <v>1550000</v>
      </c>
      <c r="I8" s="128">
        <v>1614000</v>
      </c>
      <c r="J8" s="95"/>
      <c r="L8" s="86" t="str">
        <f t="shared" si="3"/>
        <v>65</v>
      </c>
      <c r="M8" s="86" t="str">
        <f t="shared" si="4"/>
        <v>652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51</v>
      </c>
      <c r="D9" s="83" t="str">
        <f t="shared" si="1"/>
        <v xml:space="preserve">Pomoći EU </v>
      </c>
      <c r="E9" s="95">
        <v>632311700</v>
      </c>
      <c r="F9" s="134" t="str">
        <f t="shared" si="2"/>
        <v>Tekuće pomoći od institucija i tijela EU - ostalo</v>
      </c>
      <c r="G9" s="128">
        <v>6804</v>
      </c>
      <c r="H9" s="128"/>
      <c r="I9" s="128"/>
      <c r="J9" s="95"/>
      <c r="L9" s="86" t="str">
        <f t="shared" si="3"/>
        <v>63</v>
      </c>
      <c r="M9" s="86" t="str">
        <f t="shared" si="4"/>
        <v>632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6391</v>
      </c>
      <c r="F10" s="134" t="str">
        <f t="shared" si="2"/>
        <v>Tekući prijenosi između proračunskih korisnika istog proračuna</v>
      </c>
      <c r="G10" s="128">
        <v>25915</v>
      </c>
      <c r="H10" s="128">
        <v>28343</v>
      </c>
      <c r="I10" s="128">
        <v>22028</v>
      </c>
      <c r="J10" s="95" t="s">
        <v>5281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6393</v>
      </c>
      <c r="F11" s="134" t="str">
        <f t="shared" si="2"/>
        <v>Tekući prijenosi između proračunskih korisnika istog proračuna temeljem prijenosa EU sredstava</v>
      </c>
      <c r="G11" s="128">
        <v>57257</v>
      </c>
      <c r="H11" s="128"/>
      <c r="I11" s="128"/>
      <c r="J11" s="95" t="s">
        <v>5282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57257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110" zoomScaleNormal="110" workbookViewId="0">
      <pane ySplit="2" topLeftCell="A3" activePane="bottomLeft" state="frozen"/>
      <selection pane="bottomLeft" activeCell="L8" sqref="L8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5" t="s">
        <v>5272</v>
      </c>
      <c r="B1" s="365"/>
      <c r="C1" s="365"/>
      <c r="D1" s="365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61</v>
      </c>
      <c r="H3" s="91" t="str">
        <f>IFERROR(VLOOKUP(G3,$AB$6:$AC$327,2,FALSE),"")</f>
        <v>REDOVNA DJELATNOST SVEUČILIŠTA U OSIJEKU</v>
      </c>
      <c r="I3" s="91" t="str">
        <f>IFERROR(VLOOKUP(G3,$AB$6:$AF$327,3,FALSE),"")</f>
        <v>0942</v>
      </c>
      <c r="J3" s="128">
        <v>2494520</v>
      </c>
      <c r="K3" s="128">
        <v>2506309</v>
      </c>
      <c r="L3" s="128">
        <v>2518164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61</v>
      </c>
      <c r="H4" s="91" t="str">
        <f t="shared" ref="H4:H67" si="3">IFERROR(VLOOKUP(G4,$AB$6:$AC$327,2,FALSE),"")</f>
        <v>REDOVNA DJELATNOST SVEUČILIŠTA U OSIJEKU</v>
      </c>
      <c r="I4" s="91" t="str">
        <f t="shared" ref="I4:I67" si="4">IFERROR(VLOOKUP(G4,$AB$6:$AF$327,3,FALSE),"")</f>
        <v>0942</v>
      </c>
      <c r="J4" s="128">
        <v>79700</v>
      </c>
      <c r="K4" s="128">
        <v>80100</v>
      </c>
      <c r="L4" s="128">
        <v>80500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61</v>
      </c>
      <c r="H5" s="91" t="str">
        <f t="shared" si="3"/>
        <v>REDOVNA DJELATNOST SVEUČILIŠTA U OSIJEKU</v>
      </c>
      <c r="I5" s="91" t="str">
        <f t="shared" si="4"/>
        <v>0942</v>
      </c>
      <c r="J5" s="128">
        <v>411600</v>
      </c>
      <c r="K5" s="128">
        <v>413600</v>
      </c>
      <c r="L5" s="128">
        <v>415600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61</v>
      </c>
      <c r="H6" s="91" t="str">
        <f t="shared" si="3"/>
        <v>REDOVNA DJELATNOST SVEUČILIŠTA U OSIJEKU</v>
      </c>
      <c r="I6" s="91" t="str">
        <f t="shared" si="4"/>
        <v>0942</v>
      </c>
      <c r="J6" s="128">
        <v>26417</v>
      </c>
      <c r="K6" s="128">
        <v>26570</v>
      </c>
      <c r="L6" s="128">
        <v>26725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61</v>
      </c>
      <c r="H7" s="91" t="str">
        <f t="shared" si="3"/>
        <v>REDOVNA DJELATNOST SVEUČILIŠTA U OSIJEKU</v>
      </c>
      <c r="I7" s="91" t="str">
        <f t="shared" si="4"/>
        <v>0942</v>
      </c>
      <c r="J7" s="128">
        <v>5892</v>
      </c>
      <c r="K7" s="128">
        <v>5892</v>
      </c>
      <c r="L7" s="128">
        <v>5892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3111</v>
      </c>
      <c r="F8" s="91" t="str">
        <f t="shared" si="2"/>
        <v>Plaće za redovan rad</v>
      </c>
      <c r="G8" s="129" t="s">
        <v>673</v>
      </c>
      <c r="H8" s="91" t="str">
        <f t="shared" si="3"/>
        <v>PROGRAMSKO FINANCIRANJE JAVNIH VISOKIH UČILIŠTA</v>
      </c>
      <c r="I8" s="91" t="str">
        <f t="shared" si="4"/>
        <v>0942</v>
      </c>
      <c r="J8" s="128">
        <f>7964-1621</f>
        <v>6343</v>
      </c>
      <c r="K8" s="128">
        <v>6343</v>
      </c>
      <c r="L8" s="128">
        <v>6343</v>
      </c>
      <c r="M8" s="95"/>
      <c r="O8" s="86" t="str">
        <f t="shared" si="5"/>
        <v>311</v>
      </c>
      <c r="P8" s="86" t="str">
        <f t="shared" si="6"/>
        <v>31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3132</v>
      </c>
      <c r="F9" s="91" t="str">
        <f t="shared" si="2"/>
        <v>Doprinosi za obvezno zdravstveno osiguranje</v>
      </c>
      <c r="G9" s="129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128">
        <v>1329</v>
      </c>
      <c r="K9" s="128">
        <v>1329</v>
      </c>
      <c r="L9" s="128">
        <v>1329</v>
      </c>
      <c r="M9" s="95"/>
      <c r="O9" s="86" t="str">
        <f t="shared" si="5"/>
        <v>313</v>
      </c>
      <c r="P9" s="86" t="str">
        <f t="shared" si="6"/>
        <v>31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3211</v>
      </c>
      <c r="F10" s="91" t="str">
        <f t="shared" si="2"/>
        <v>Službena putovanja</v>
      </c>
      <c r="G10" s="129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4513</v>
      </c>
      <c r="K10" s="128">
        <v>4513</v>
      </c>
      <c r="L10" s="128">
        <v>4513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3213</v>
      </c>
      <c r="F11" s="91" t="str">
        <f t="shared" si="2"/>
        <v>Stručno usavršavanje zaposlenika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6636</v>
      </c>
      <c r="K11" s="128">
        <v>6636</v>
      </c>
      <c r="L11" s="128">
        <v>6636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3221</v>
      </c>
      <c r="F12" s="91" t="str">
        <f t="shared" si="2"/>
        <v>Uredski materijal i ostali materijalni rashodi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10618</v>
      </c>
      <c r="K12" s="128">
        <v>10618</v>
      </c>
      <c r="L12" s="128">
        <v>10618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3223</v>
      </c>
      <c r="F13" s="91" t="str">
        <f t="shared" si="2"/>
        <v>Energija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f>53089-10000</f>
        <v>43089</v>
      </c>
      <c r="K13" s="128">
        <f>53089-10000</f>
        <v>43089</v>
      </c>
      <c r="L13" s="128">
        <f>53089-10000</f>
        <v>43089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3224</v>
      </c>
      <c r="F14" s="91" t="str">
        <f t="shared" si="2"/>
        <v>Materijal i dijelovi za tekuće i investicijsko održavanje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2654</v>
      </c>
      <c r="K14" s="128">
        <v>2654</v>
      </c>
      <c r="L14" s="128">
        <v>2654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3231</v>
      </c>
      <c r="F15" s="91" t="str">
        <f t="shared" si="2"/>
        <v>Usluge telefona, pošte i prijevoza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5309</v>
      </c>
      <c r="K15" s="128">
        <v>5309</v>
      </c>
      <c r="L15" s="128">
        <v>5309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3232</v>
      </c>
      <c r="F16" s="91" t="str">
        <f t="shared" si="2"/>
        <v>Usluge tekućeg i investicijskog održavanja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f>14565-5000</f>
        <v>9565</v>
      </c>
      <c r="K16" s="128">
        <f>14565-5000</f>
        <v>9565</v>
      </c>
      <c r="L16" s="128">
        <f>14565-5000</f>
        <v>9565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3234</v>
      </c>
      <c r="F17" s="91" t="str">
        <f t="shared" si="2"/>
        <v>Komunalne usluge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3849</v>
      </c>
      <c r="K17" s="128">
        <v>3849</v>
      </c>
      <c r="L17" s="128">
        <v>3849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3235</v>
      </c>
      <c r="F18" s="91" t="str">
        <f t="shared" si="2"/>
        <v>Zakupnine i najamnine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f>28269+2339</f>
        <v>30608</v>
      </c>
      <c r="K18" s="128">
        <f>28269+2339</f>
        <v>30608</v>
      </c>
      <c r="L18" s="128">
        <f>28269+2339</f>
        <v>30608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3237</v>
      </c>
      <c r="F19" s="91" t="str">
        <f t="shared" si="2"/>
        <v>Intelektualne i osobne usluge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f>43135-16872</f>
        <v>26263</v>
      </c>
      <c r="K19" s="128">
        <f>43135-16872</f>
        <v>26263</v>
      </c>
      <c r="L19" s="128">
        <f>43135-16872</f>
        <v>26263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3238</v>
      </c>
      <c r="F20" s="91" t="str">
        <f t="shared" si="2"/>
        <v>Računalne usluge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1991</v>
      </c>
      <c r="K20" s="128">
        <v>1991</v>
      </c>
      <c r="L20" s="128">
        <v>1991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3239</v>
      </c>
      <c r="F21" s="91" t="str">
        <f t="shared" si="2"/>
        <v>Ostale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7168</v>
      </c>
      <c r="K21" s="128">
        <v>7168</v>
      </c>
      <c r="L21" s="128">
        <v>7168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3241</v>
      </c>
      <c r="F22" s="91" t="str">
        <f t="shared" si="2"/>
        <v>Naknade troškova osobama izvan radnog odnosa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5618</v>
      </c>
      <c r="K22" s="128">
        <v>5618</v>
      </c>
      <c r="L22" s="128">
        <v>5618</v>
      </c>
      <c r="M22" s="95"/>
      <c r="O22" s="86" t="str">
        <f t="shared" si="5"/>
        <v>324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3293</v>
      </c>
      <c r="F23" s="91" t="str">
        <f t="shared" si="2"/>
        <v>Reprezentacija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2654</v>
      </c>
      <c r="K23" s="128">
        <v>2654</v>
      </c>
      <c r="L23" s="128">
        <v>2654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3294</v>
      </c>
      <c r="F24" s="91" t="str">
        <f t="shared" si="2"/>
        <v>Članarine i norme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1991</v>
      </c>
      <c r="K24" s="128">
        <v>1991</v>
      </c>
      <c r="L24" s="128">
        <v>1991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3299</v>
      </c>
      <c r="F25" s="91" t="str">
        <f t="shared" si="2"/>
        <v>Ostali nespomenuti rashodi poslovanja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929</v>
      </c>
      <c r="K25" s="128">
        <v>929</v>
      </c>
      <c r="L25" s="128">
        <v>929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4221</v>
      </c>
      <c r="F26" s="91" t="str">
        <f t="shared" si="2"/>
        <v>Uredska oprema i namještaj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f>10086-5162</f>
        <v>4924</v>
      </c>
      <c r="K26" s="128">
        <f t="shared" ref="K26:L26" si="11">10086-5162</f>
        <v>4924</v>
      </c>
      <c r="L26" s="128">
        <f t="shared" si="11"/>
        <v>4924</v>
      </c>
      <c r="M26" s="95"/>
      <c r="O26" s="86" t="str">
        <f t="shared" si="5"/>
        <v>422</v>
      </c>
      <c r="P26" s="86" t="str">
        <f t="shared" si="6"/>
        <v>42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4222</v>
      </c>
      <c r="F27" s="91" t="str">
        <f t="shared" si="2"/>
        <v>Komunikacijska oprema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2654</v>
      </c>
      <c r="K27" s="128">
        <v>2654</v>
      </c>
      <c r="L27" s="128">
        <v>2654</v>
      </c>
      <c r="M27" s="95"/>
      <c r="O27" s="86" t="str">
        <f t="shared" si="5"/>
        <v>422</v>
      </c>
      <c r="P27" s="86" t="str">
        <f t="shared" si="6"/>
        <v>42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4225</v>
      </c>
      <c r="F28" s="91" t="str">
        <f t="shared" si="2"/>
        <v>Instrumenti, uređaji i strojevi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664</v>
      </c>
      <c r="K28" s="128">
        <v>664</v>
      </c>
      <c r="L28" s="128">
        <v>664</v>
      </c>
      <c r="M28" s="95"/>
      <c r="O28" s="86" t="str">
        <f t="shared" si="5"/>
        <v>422</v>
      </c>
      <c r="P28" s="86" t="str">
        <f t="shared" si="6"/>
        <v>42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4241</v>
      </c>
      <c r="F29" s="91" t="str">
        <f t="shared" si="2"/>
        <v>Knjige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16192</v>
      </c>
      <c r="K29" s="128">
        <v>16192</v>
      </c>
      <c r="L29" s="128">
        <v>16192</v>
      </c>
      <c r="M29" s="95"/>
      <c r="O29" s="86" t="str">
        <f t="shared" si="5"/>
        <v>424</v>
      </c>
      <c r="P29" s="86" t="str">
        <f t="shared" si="6"/>
        <v>42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4124</v>
      </c>
      <c r="F30" s="91" t="str">
        <f t="shared" si="2"/>
        <v>Ostala prava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26297</v>
      </c>
      <c r="K30" s="128">
        <v>26297</v>
      </c>
      <c r="L30" s="128">
        <v>26297</v>
      </c>
      <c r="M30" s="95"/>
      <c r="O30" s="86" t="str">
        <f t="shared" si="5"/>
        <v>412</v>
      </c>
      <c r="P30" s="86" t="str">
        <f t="shared" si="6"/>
        <v>41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31</v>
      </c>
      <c r="D31" s="91" t="str">
        <f t="shared" si="1"/>
        <v>Vlastiti prihodi</v>
      </c>
      <c r="E31" s="96">
        <v>3111</v>
      </c>
      <c r="F31" s="91" t="str">
        <f t="shared" si="2"/>
        <v>Plaće za redovan rad</v>
      </c>
      <c r="G31" s="129" t="s">
        <v>177</v>
      </c>
      <c r="H31" s="91" t="str">
        <f t="shared" si="3"/>
        <v>REDOVNA DJELATNOST SVEUČILIŠTA U OSIJEKU (IZ EVIDENCIJSKIH PRIHODA)</v>
      </c>
      <c r="I31" s="91" t="str">
        <f t="shared" si="4"/>
        <v>0942</v>
      </c>
      <c r="J31" s="128">
        <v>24818</v>
      </c>
      <c r="K31" s="128">
        <v>21500</v>
      </c>
      <c r="L31" s="128">
        <v>23491</v>
      </c>
      <c r="M31" s="95"/>
      <c r="O31" s="86" t="str">
        <f t="shared" si="5"/>
        <v>311</v>
      </c>
      <c r="P31" s="86" t="str">
        <f t="shared" si="6"/>
        <v>31</v>
      </c>
      <c r="Q31" s="86" t="str">
        <f t="shared" si="7"/>
        <v>31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3132</v>
      </c>
      <c r="F32" s="91" t="str">
        <f t="shared" si="2"/>
        <v>Doprinosi za obvezno zdravstveno osiguranje</v>
      </c>
      <c r="G32" s="129" t="s">
        <v>177</v>
      </c>
      <c r="H32" s="91" t="str">
        <f t="shared" si="3"/>
        <v>REDOVNA DJELATNOST SVEUČILIŠTA U OSIJEKU (IZ EVIDENCIJSKIH PRIHODA)</v>
      </c>
      <c r="I32" s="91" t="str">
        <f t="shared" si="4"/>
        <v>0942</v>
      </c>
      <c r="J32" s="128">
        <v>4116</v>
      </c>
      <c r="K32" s="128">
        <v>3664</v>
      </c>
      <c r="L32" s="128">
        <v>3877</v>
      </c>
      <c r="M32" s="95"/>
      <c r="O32" s="86" t="str">
        <f t="shared" si="5"/>
        <v>313</v>
      </c>
      <c r="P32" s="86" t="str">
        <f t="shared" si="6"/>
        <v>31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3211</v>
      </c>
      <c r="F33" s="91" t="str">
        <f t="shared" si="2"/>
        <v>Službena putovanja</v>
      </c>
      <c r="G33" s="129" t="s">
        <v>177</v>
      </c>
      <c r="H33" s="91" t="str">
        <f t="shared" si="3"/>
        <v>REDOVNA DJELATNOST SVEUČILIŠTA U OSIJEKU (IZ EVIDENCIJSKIH PRIHODA)</v>
      </c>
      <c r="I33" s="91" t="str">
        <f t="shared" si="4"/>
        <v>0942</v>
      </c>
      <c r="J33" s="128">
        <v>797</v>
      </c>
      <c r="K33" s="128"/>
      <c r="L33" s="128">
        <v>797</v>
      </c>
      <c r="M33" s="95"/>
      <c r="O33" s="86" t="str">
        <f t="shared" si="5"/>
        <v>321</v>
      </c>
      <c r="P33" s="86" t="str">
        <f t="shared" si="6"/>
        <v>32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3213</v>
      </c>
      <c r="F34" s="91" t="str">
        <f t="shared" si="2"/>
        <v>Stručno usavršavanje zaposlenika</v>
      </c>
      <c r="G34" s="129" t="s">
        <v>177</v>
      </c>
      <c r="H34" s="91" t="str">
        <f t="shared" si="3"/>
        <v>REDOVNA DJELATNOST SVEUČILIŠTA U OSIJEKU (IZ EVIDENCIJSKIH PRIHODA)</v>
      </c>
      <c r="I34" s="91" t="str">
        <f t="shared" si="4"/>
        <v>0942</v>
      </c>
      <c r="J34" s="128">
        <v>398</v>
      </c>
      <c r="K34" s="128"/>
      <c r="L34" s="128">
        <v>398</v>
      </c>
      <c r="M34" s="95"/>
      <c r="O34" s="86" t="str">
        <f t="shared" si="5"/>
        <v>321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3233</v>
      </c>
      <c r="F35" s="91" t="str">
        <f t="shared" si="2"/>
        <v>Usluge promidžbe i informiranja</v>
      </c>
      <c r="G35" s="129" t="s">
        <v>177</v>
      </c>
      <c r="H35" s="91" t="str">
        <f t="shared" si="3"/>
        <v>REDOVNA DJELATNOST SVEUČILIŠTA U OSIJEKU (IZ EVIDENCIJSKIH PRIHODA)</v>
      </c>
      <c r="I35" s="91" t="str">
        <f t="shared" si="4"/>
        <v>0942</v>
      </c>
      <c r="J35" s="128">
        <v>2654</v>
      </c>
      <c r="K35" s="128">
        <v>1792</v>
      </c>
      <c r="L35" s="128">
        <v>1858</v>
      </c>
      <c r="M35" s="95"/>
      <c r="O35" s="86" t="str">
        <f t="shared" si="5"/>
        <v>323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3235</v>
      </c>
      <c r="F36" s="91" t="str">
        <f t="shared" si="2"/>
        <v>Zakupnine i najamnine</v>
      </c>
      <c r="G36" s="129" t="s">
        <v>177</v>
      </c>
      <c r="H36" s="91" t="str">
        <f t="shared" si="3"/>
        <v>REDOVNA DJELATNOST SVEUČILIŠTA U OSIJEKU (IZ EVIDENCIJSKIH PRIHODA)</v>
      </c>
      <c r="I36" s="91" t="str">
        <f t="shared" si="4"/>
        <v>0942</v>
      </c>
      <c r="J36" s="128">
        <v>664</v>
      </c>
      <c r="K36" s="128">
        <v>664</v>
      </c>
      <c r="L36" s="128">
        <v>664</v>
      </c>
      <c r="M36" s="95"/>
      <c r="O36" s="86" t="str">
        <f t="shared" si="5"/>
        <v>323</v>
      </c>
      <c r="P36" s="86" t="str">
        <f t="shared" si="6"/>
        <v>32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3237</v>
      </c>
      <c r="F37" s="91" t="str">
        <f t="shared" si="2"/>
        <v>Intelektualne i osobne usluge</v>
      </c>
      <c r="G37" s="129" t="s">
        <v>177</v>
      </c>
      <c r="H37" s="91" t="str">
        <f t="shared" si="3"/>
        <v>REDOVNA DJELATNOST SVEUČILIŠTA U OSIJEKU (IZ EVIDENCIJSKIH PRIHODA)</v>
      </c>
      <c r="I37" s="91" t="str">
        <f t="shared" si="4"/>
        <v>0942</v>
      </c>
      <c r="J37" s="128">
        <v>16458</v>
      </c>
      <c r="K37" s="128">
        <v>14998</v>
      </c>
      <c r="L37" s="128">
        <v>16457</v>
      </c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3239</v>
      </c>
      <c r="F38" s="91" t="str">
        <f t="shared" si="2"/>
        <v>Ostale usluge</v>
      </c>
      <c r="G38" s="129" t="s">
        <v>177</v>
      </c>
      <c r="H38" s="91" t="str">
        <f t="shared" si="3"/>
        <v>REDOVNA DJELATNOST SVEUČILIŠTA U OSIJEKU (IZ EVIDENCIJSKIH PRIHODA)</v>
      </c>
      <c r="I38" s="91" t="str">
        <f t="shared" si="4"/>
        <v>0942</v>
      </c>
      <c r="J38" s="128">
        <v>8230</v>
      </c>
      <c r="K38" s="128">
        <v>8230</v>
      </c>
      <c r="L38" s="128">
        <v>8230</v>
      </c>
      <c r="M38" s="95"/>
      <c r="O38" s="86" t="str">
        <f t="shared" si="5"/>
        <v>323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3241</v>
      </c>
      <c r="F39" s="91" t="str">
        <f t="shared" si="2"/>
        <v>Naknade troškova osobama izvan radnog odnosa</v>
      </c>
      <c r="G39" s="129" t="s">
        <v>177</v>
      </c>
      <c r="H39" s="91" t="str">
        <f t="shared" si="3"/>
        <v>REDOVNA DJELATNOST SVEUČILIŠTA U OSIJEKU (IZ EVIDENCIJSKIH PRIHODA)</v>
      </c>
      <c r="I39" s="91" t="str">
        <f t="shared" si="4"/>
        <v>0942</v>
      </c>
      <c r="J39" s="128">
        <v>3053</v>
      </c>
      <c r="K39" s="128">
        <v>2655</v>
      </c>
      <c r="L39" s="128">
        <v>2389</v>
      </c>
      <c r="M39" s="95"/>
      <c r="O39" s="86" t="str">
        <f t="shared" si="5"/>
        <v>324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3293</v>
      </c>
      <c r="F40" s="91" t="str">
        <f t="shared" si="2"/>
        <v>Reprezentacija</v>
      </c>
      <c r="G40" s="129" t="s">
        <v>177</v>
      </c>
      <c r="H40" s="91" t="str">
        <f t="shared" si="3"/>
        <v>REDOVNA DJELATNOST SVEUČILIŠTA U OSIJEKU (IZ EVIDENCIJSKIH PRIHODA)</v>
      </c>
      <c r="I40" s="91" t="str">
        <f t="shared" si="4"/>
        <v>0942</v>
      </c>
      <c r="J40" s="128">
        <v>1194</v>
      </c>
      <c r="K40" s="128">
        <v>1194</v>
      </c>
      <c r="L40" s="128">
        <v>1194</v>
      </c>
      <c r="M40" s="95"/>
      <c r="O40" s="86" t="str">
        <f t="shared" si="5"/>
        <v>329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3299</v>
      </c>
      <c r="F41" s="91" t="str">
        <f t="shared" si="2"/>
        <v>Ostali nespomenuti rashodi poslovanja</v>
      </c>
      <c r="G41" s="129" t="s">
        <v>177</v>
      </c>
      <c r="H41" s="91" t="str">
        <f t="shared" si="3"/>
        <v>REDOVNA DJELATNOST SVEUČILIŠTA U OSIJEKU (IZ EVIDENCIJSKIH PRIHODA)</v>
      </c>
      <c r="I41" s="91" t="str">
        <f t="shared" si="4"/>
        <v>0942</v>
      </c>
      <c r="J41" s="128">
        <v>3716</v>
      </c>
      <c r="K41" s="128">
        <v>3716</v>
      </c>
      <c r="L41" s="128">
        <v>3716</v>
      </c>
      <c r="M41" s="95"/>
      <c r="O41" s="86" t="str">
        <f t="shared" si="5"/>
        <v>329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4221</v>
      </c>
      <c r="F42" s="91" t="str">
        <f t="shared" si="2"/>
        <v>Uredska oprema i namještaj</v>
      </c>
      <c r="G42" s="129" t="s">
        <v>177</v>
      </c>
      <c r="H42" s="91" t="str">
        <f t="shared" si="3"/>
        <v>REDOVNA DJELATNOST SVEUČILIŠTA U OSIJEKU (IZ EVIDENCIJSKIH PRIHODA)</v>
      </c>
      <c r="I42" s="91" t="str">
        <f t="shared" si="4"/>
        <v>0942</v>
      </c>
      <c r="J42" s="128"/>
      <c r="K42" s="128">
        <v>8760</v>
      </c>
      <c r="L42" s="128">
        <v>3185</v>
      </c>
      <c r="M42" s="95"/>
      <c r="O42" s="86" t="str">
        <f t="shared" si="5"/>
        <v>422</v>
      </c>
      <c r="P42" s="86" t="str">
        <f t="shared" si="6"/>
        <v>42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2">LEFT(V42,2)</f>
        <v>34</v>
      </c>
      <c r="Z42" s="86" t="str">
        <f t="shared" ref="Z42:Z73" si="13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4241</v>
      </c>
      <c r="F43" s="91" t="str">
        <f t="shared" si="2"/>
        <v>Knjige</v>
      </c>
      <c r="G43" s="129" t="s">
        <v>177</v>
      </c>
      <c r="H43" s="91" t="str">
        <f t="shared" si="3"/>
        <v>REDOVNA DJELATNOST SVEUČILIŠTA U OSIJEKU (IZ EVIDENCIJSKIH PRIHODA)</v>
      </c>
      <c r="I43" s="91" t="str">
        <f t="shared" si="4"/>
        <v>0942</v>
      </c>
      <c r="J43" s="128">
        <v>531</v>
      </c>
      <c r="K43" s="128">
        <v>1725</v>
      </c>
      <c r="L43" s="128">
        <v>531</v>
      </c>
      <c r="M43" s="95"/>
      <c r="O43" s="86" t="str">
        <f t="shared" si="5"/>
        <v>424</v>
      </c>
      <c r="P43" s="86" t="str">
        <f t="shared" si="6"/>
        <v>42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2"/>
        <v>34</v>
      </c>
      <c r="Z43" s="86" t="str">
        <f t="shared" si="13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3111</v>
      </c>
      <c r="F44" s="91" t="str">
        <f t="shared" si="2"/>
        <v>Plaće za redovan rad</v>
      </c>
      <c r="G44" s="129" t="s">
        <v>177</v>
      </c>
      <c r="H44" s="91" t="str">
        <f t="shared" si="3"/>
        <v>REDOVNA DJELATNOST SVEUČILIŠTA U OSIJEKU (IZ EVIDENCIJSKIH PRIHODA)</v>
      </c>
      <c r="I44" s="91" t="str">
        <f t="shared" si="4"/>
        <v>0942</v>
      </c>
      <c r="J44" s="128">
        <v>861400</v>
      </c>
      <c r="K44" s="128">
        <v>878390</v>
      </c>
      <c r="L44" s="128">
        <v>879052</v>
      </c>
      <c r="M44" s="95"/>
      <c r="O44" s="86" t="str">
        <f t="shared" si="5"/>
        <v>311</v>
      </c>
      <c r="P44" s="86" t="str">
        <f t="shared" si="6"/>
        <v>31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2"/>
        <v>34</v>
      </c>
      <c r="Z44" s="86" t="str">
        <f t="shared" si="13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3121</v>
      </c>
      <c r="F45" s="91" t="str">
        <f t="shared" si="2"/>
        <v>Ostali rashodi za zaposlene</v>
      </c>
      <c r="G45" s="129" t="s">
        <v>177</v>
      </c>
      <c r="H45" s="91" t="str">
        <f t="shared" si="3"/>
        <v>REDOVNA DJELATNOST SVEUČILIŠTA U OSIJEKU (IZ EVIDENCIJSKIH PRIHODA)</v>
      </c>
      <c r="I45" s="91" t="str">
        <f t="shared" si="4"/>
        <v>0942</v>
      </c>
      <c r="J45" s="128">
        <v>77127</v>
      </c>
      <c r="K45" s="128">
        <v>77259</v>
      </c>
      <c r="L45" s="128">
        <v>78056</v>
      </c>
      <c r="M45" s="95"/>
      <c r="O45" s="86" t="str">
        <f t="shared" si="5"/>
        <v>312</v>
      </c>
      <c r="P45" s="86" t="str">
        <f t="shared" si="6"/>
        <v>31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2"/>
        <v>34</v>
      </c>
      <c r="Z45" s="86" t="str">
        <f t="shared" si="13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3132</v>
      </c>
      <c r="F46" s="91" t="str">
        <f t="shared" si="2"/>
        <v>Doprinosi za obvezno zdravstveno osiguranje</v>
      </c>
      <c r="G46" s="129" t="s">
        <v>177</v>
      </c>
      <c r="H46" s="91" t="str">
        <f t="shared" si="3"/>
        <v>REDOVNA DJELATNOST SVEUČILIŠTA U OSIJEKU (IZ EVIDENCIJSKIH PRIHODA)</v>
      </c>
      <c r="I46" s="91" t="str">
        <f t="shared" si="4"/>
        <v>0942</v>
      </c>
      <c r="J46" s="128">
        <v>142306</v>
      </c>
      <c r="K46" s="128">
        <v>144960</v>
      </c>
      <c r="L46" s="128">
        <v>145492</v>
      </c>
      <c r="M46" s="95"/>
      <c r="O46" s="86" t="str">
        <f t="shared" si="5"/>
        <v>313</v>
      </c>
      <c r="P46" s="86" t="str">
        <f t="shared" si="6"/>
        <v>31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2"/>
        <v>34</v>
      </c>
      <c r="Z46" s="86" t="str">
        <f t="shared" si="13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3211</v>
      </c>
      <c r="F47" s="91" t="str">
        <f t="shared" si="2"/>
        <v>Službena putovanja</v>
      </c>
      <c r="G47" s="129" t="s">
        <v>177</v>
      </c>
      <c r="H47" s="91" t="str">
        <f t="shared" si="3"/>
        <v>REDOVNA DJELATNOST SVEUČILIŠTA U OSIJEKU (IZ EVIDENCIJSKIH PRIHODA)</v>
      </c>
      <c r="I47" s="91" t="str">
        <f t="shared" si="4"/>
        <v>0942</v>
      </c>
      <c r="J47" s="128">
        <v>23756</v>
      </c>
      <c r="K47" s="128">
        <v>27074</v>
      </c>
      <c r="L47" s="128">
        <v>28401</v>
      </c>
      <c r="M47" s="95"/>
      <c r="O47" s="86" t="str">
        <f t="shared" si="5"/>
        <v>321</v>
      </c>
      <c r="P47" s="86" t="str">
        <f t="shared" si="6"/>
        <v>32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2"/>
        <v>34</v>
      </c>
      <c r="Z47" s="86" t="str">
        <f t="shared" si="13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3212</v>
      </c>
      <c r="F48" s="91" t="str">
        <f t="shared" si="2"/>
        <v>Naknade za prijevoz, za rad na terenu i odvojeni život</v>
      </c>
      <c r="G48" s="129" t="s">
        <v>177</v>
      </c>
      <c r="H48" s="91" t="str">
        <f t="shared" si="3"/>
        <v>REDOVNA DJELATNOST SVEUČILIŠTA U OSIJEKU (IZ EVIDENCIJSKIH PRIHODA)</v>
      </c>
      <c r="I48" s="91" t="str">
        <f t="shared" si="4"/>
        <v>0942</v>
      </c>
      <c r="J48" s="128">
        <v>129</v>
      </c>
      <c r="K48" s="128">
        <v>129</v>
      </c>
      <c r="L48" s="128">
        <v>133</v>
      </c>
      <c r="M48" s="95"/>
      <c r="O48" s="86" t="str">
        <f t="shared" si="5"/>
        <v>321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2"/>
        <v>35</v>
      </c>
      <c r="Z48" s="86" t="str">
        <f t="shared" si="13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3213</v>
      </c>
      <c r="F49" s="91" t="str">
        <f t="shared" si="2"/>
        <v>Stručno usavršavanje zaposlenika</v>
      </c>
      <c r="G49" s="129" t="s">
        <v>177</v>
      </c>
      <c r="H49" s="91" t="str">
        <f t="shared" si="3"/>
        <v>REDOVNA DJELATNOST SVEUČILIŠTA U OSIJEKU (IZ EVIDENCIJSKIH PRIHODA)</v>
      </c>
      <c r="I49" s="91" t="str">
        <f t="shared" si="4"/>
        <v>0942</v>
      </c>
      <c r="J49" s="128">
        <v>6902</v>
      </c>
      <c r="K49" s="128">
        <v>4512</v>
      </c>
      <c r="L49" s="128">
        <v>4512</v>
      </c>
      <c r="M49" s="95"/>
      <c r="O49" s="86" t="str">
        <f t="shared" si="5"/>
        <v>321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2"/>
        <v>35</v>
      </c>
      <c r="Z49" s="86" t="str">
        <f t="shared" si="13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3214</v>
      </c>
      <c r="F50" s="91" t="str">
        <f t="shared" si="2"/>
        <v>Ostale naknade troškova zaposlenima</v>
      </c>
      <c r="G50" s="129" t="s">
        <v>177</v>
      </c>
      <c r="H50" s="91" t="str">
        <f t="shared" si="3"/>
        <v>REDOVNA DJELATNOST SVEUČILIŠTA U OSIJEKU (IZ EVIDENCIJSKIH PRIHODA)</v>
      </c>
      <c r="I50" s="91" t="str">
        <f t="shared" si="4"/>
        <v>0942</v>
      </c>
      <c r="J50" s="128">
        <v>398</v>
      </c>
      <c r="K50" s="128">
        <v>398</v>
      </c>
      <c r="L50" s="128">
        <v>395</v>
      </c>
      <c r="M50" s="95"/>
      <c r="O50" s="86" t="str">
        <f t="shared" si="5"/>
        <v>321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2"/>
        <v>35</v>
      </c>
      <c r="Z50" s="86" t="str">
        <f t="shared" si="13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3221</v>
      </c>
      <c r="F51" s="91" t="str">
        <f t="shared" si="2"/>
        <v>Uredski materijal i ostali materijalni rashodi</v>
      </c>
      <c r="G51" s="129" t="s">
        <v>177</v>
      </c>
      <c r="H51" s="91" t="str">
        <f t="shared" si="3"/>
        <v>REDOVNA DJELATNOST SVEUČILIŠTA U OSIJEKU (IZ EVIDENCIJSKIH PRIHODA)</v>
      </c>
      <c r="I51" s="91" t="str">
        <f t="shared" si="4"/>
        <v>0942</v>
      </c>
      <c r="J51" s="128">
        <v>23227</v>
      </c>
      <c r="K51" s="128">
        <v>24289</v>
      </c>
      <c r="L51" s="128">
        <v>24688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2"/>
        <v>35</v>
      </c>
      <c r="Z51" s="86" t="str">
        <f t="shared" si="13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3223</v>
      </c>
      <c r="F52" s="91" t="str">
        <f t="shared" si="2"/>
        <v>Energija</v>
      </c>
      <c r="G52" s="129" t="s">
        <v>177</v>
      </c>
      <c r="H52" s="91" t="str">
        <f t="shared" si="3"/>
        <v>REDOVNA DJELATNOST SVEUČILIŠTA U OSIJEKU (IZ EVIDENCIJSKIH PRIHODA)</v>
      </c>
      <c r="I52" s="91" t="str">
        <f t="shared" si="4"/>
        <v>0942</v>
      </c>
      <c r="J52" s="128">
        <v>21502</v>
      </c>
      <c r="K52" s="128">
        <v>19245</v>
      </c>
      <c r="L52" s="128"/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2"/>
        <v>36</v>
      </c>
      <c r="Z52" s="86" t="str">
        <f t="shared" si="13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3224</v>
      </c>
      <c r="F53" s="91" t="str">
        <f t="shared" si="2"/>
        <v>Materijal i dijelovi za tekuće i investicijsko održavanje</v>
      </c>
      <c r="G53" s="129" t="s">
        <v>177</v>
      </c>
      <c r="H53" s="91" t="str">
        <f t="shared" si="3"/>
        <v>REDOVNA DJELATNOST SVEUČILIŠTA U OSIJEKU (IZ EVIDENCIJSKIH PRIHODA)</v>
      </c>
      <c r="I53" s="91" t="str">
        <f t="shared" si="4"/>
        <v>0942</v>
      </c>
      <c r="J53" s="128">
        <v>7167</v>
      </c>
      <c r="K53" s="128">
        <v>7167</v>
      </c>
      <c r="L53" s="128">
        <v>3072</v>
      </c>
      <c r="M53" s="95"/>
      <c r="O53" s="86" t="str">
        <f t="shared" si="5"/>
        <v>322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2"/>
        <v>36</v>
      </c>
      <c r="Z53" s="86" t="str">
        <f t="shared" si="13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3225</v>
      </c>
      <c r="F54" s="91" t="str">
        <f t="shared" si="2"/>
        <v>Sitni inventar i auto gume</v>
      </c>
      <c r="G54" s="129" t="s">
        <v>177</v>
      </c>
      <c r="H54" s="91" t="str">
        <f t="shared" si="3"/>
        <v>REDOVNA DJELATNOST SVEUČILIŠTA U OSIJEKU (IZ EVIDENCIJSKIH PRIHODA)</v>
      </c>
      <c r="I54" s="91" t="str">
        <f t="shared" si="4"/>
        <v>0942</v>
      </c>
      <c r="J54" s="128">
        <v>1195</v>
      </c>
      <c r="K54" s="128">
        <v>1327</v>
      </c>
      <c r="L54" s="128">
        <v>1327</v>
      </c>
      <c r="M54" s="95"/>
      <c r="O54" s="86" t="str">
        <f t="shared" si="5"/>
        <v>322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2"/>
        <v>36</v>
      </c>
      <c r="Z54" s="86" t="str">
        <f t="shared" si="13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3227</v>
      </c>
      <c r="F55" s="91" t="str">
        <f t="shared" si="2"/>
        <v>Službena, radna i zaštitna odjeća i obuća</v>
      </c>
      <c r="G55" s="129" t="s">
        <v>177</v>
      </c>
      <c r="H55" s="91" t="str">
        <f t="shared" si="3"/>
        <v>REDOVNA DJELATNOST SVEUČILIŠTA U OSIJEKU (IZ EVIDENCIJSKIH PRIHODA)</v>
      </c>
      <c r="I55" s="91" t="str">
        <f t="shared" si="4"/>
        <v>0942</v>
      </c>
      <c r="J55" s="128">
        <v>796</v>
      </c>
      <c r="K55" s="128">
        <v>929</v>
      </c>
      <c r="L55" s="128">
        <v>929</v>
      </c>
      <c r="M55" s="95"/>
      <c r="O55" s="86" t="str">
        <f t="shared" si="5"/>
        <v>322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2"/>
        <v>36</v>
      </c>
      <c r="Z55" s="86" t="str">
        <f t="shared" si="13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3231</v>
      </c>
      <c r="F56" s="91" t="str">
        <f t="shared" si="2"/>
        <v>Usluge telefona, pošte i prijevoza</v>
      </c>
      <c r="G56" s="129" t="s">
        <v>177</v>
      </c>
      <c r="H56" s="91" t="str">
        <f t="shared" si="3"/>
        <v>REDOVNA DJELATNOST SVEUČILIŠTA U OSIJEKU (IZ EVIDENCIJSKIH PRIHODA)</v>
      </c>
      <c r="I56" s="91" t="str">
        <f t="shared" si="4"/>
        <v>0942</v>
      </c>
      <c r="J56" s="128">
        <v>14201</v>
      </c>
      <c r="K56" s="128">
        <v>14731</v>
      </c>
      <c r="L56" s="128">
        <v>14731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2"/>
        <v>36</v>
      </c>
      <c r="Z56" s="86" t="str">
        <f t="shared" si="13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3232</v>
      </c>
      <c r="F57" s="91" t="str">
        <f t="shared" si="2"/>
        <v>Usluge tekućeg i investicijskog održavanja</v>
      </c>
      <c r="G57" s="129" t="s">
        <v>177</v>
      </c>
      <c r="H57" s="91" t="str">
        <f t="shared" si="3"/>
        <v>REDOVNA DJELATNOST SVEUČILIŠTA U OSIJEKU (IZ EVIDENCIJSKIH PRIHODA)</v>
      </c>
      <c r="I57" s="91" t="str">
        <f t="shared" si="4"/>
        <v>0942</v>
      </c>
      <c r="J57" s="128">
        <v>27906</v>
      </c>
      <c r="K57" s="128">
        <v>19676</v>
      </c>
      <c r="L57" s="128">
        <v>19676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2"/>
        <v>36</v>
      </c>
      <c r="Z57" s="86" t="str">
        <f t="shared" si="13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3233</v>
      </c>
      <c r="F58" s="91" t="str">
        <f t="shared" si="2"/>
        <v>Usluge promidžbe i informiranja</v>
      </c>
      <c r="G58" s="129" t="s">
        <v>177</v>
      </c>
      <c r="H58" s="91" t="str">
        <f t="shared" si="3"/>
        <v>REDOVNA DJELATNOST SVEUČILIŠTA U OSIJEKU (IZ EVIDENCIJSKIH PRIHODA)</v>
      </c>
      <c r="I58" s="91" t="str">
        <f t="shared" si="4"/>
        <v>0942</v>
      </c>
      <c r="J58" s="128">
        <v>30394</v>
      </c>
      <c r="K58" s="128">
        <v>30394</v>
      </c>
      <c r="L58" s="128">
        <v>30394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2"/>
        <v>36</v>
      </c>
      <c r="Z58" s="86" t="str">
        <f t="shared" si="13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3234</v>
      </c>
      <c r="F59" s="91" t="str">
        <f t="shared" si="2"/>
        <v>Komunalne usluge</v>
      </c>
      <c r="G59" s="129" t="s">
        <v>177</v>
      </c>
      <c r="H59" s="91" t="str">
        <f t="shared" si="3"/>
        <v>REDOVNA DJELATNOST SVEUČILIŠTA U OSIJEKU (IZ EVIDENCIJSKIH PRIHODA)</v>
      </c>
      <c r="I59" s="91" t="str">
        <f t="shared" si="4"/>
        <v>0942</v>
      </c>
      <c r="J59" s="128">
        <v>8494</v>
      </c>
      <c r="K59" s="128">
        <v>7566</v>
      </c>
      <c r="L59" s="128">
        <v>7566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2"/>
        <v>36</v>
      </c>
      <c r="Z59" s="86" t="str">
        <f t="shared" si="13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3235</v>
      </c>
      <c r="F60" s="91" t="str">
        <f t="shared" si="2"/>
        <v>Zakupnine i najamnine</v>
      </c>
      <c r="G60" s="129" t="s">
        <v>177</v>
      </c>
      <c r="H60" s="91" t="str">
        <f t="shared" si="3"/>
        <v>REDOVNA DJELATNOST SVEUČILIŠTA U OSIJEKU (IZ EVIDENCIJSKIH PRIHODA)</v>
      </c>
      <c r="I60" s="91" t="str">
        <f t="shared" si="4"/>
        <v>0942</v>
      </c>
      <c r="J60" s="128">
        <v>27342</v>
      </c>
      <c r="K60" s="128">
        <v>23360</v>
      </c>
      <c r="L60" s="128">
        <v>24687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2"/>
        <v>36</v>
      </c>
      <c r="Z60" s="86" t="str">
        <f t="shared" si="13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3236</v>
      </c>
      <c r="F61" s="91" t="str">
        <f t="shared" si="2"/>
        <v>Zdravstvene i veterinarske usluge</v>
      </c>
      <c r="G61" s="129" t="s">
        <v>177</v>
      </c>
      <c r="H61" s="91" t="str">
        <f t="shared" si="3"/>
        <v>REDOVNA DJELATNOST SVEUČILIŠTA U OSIJEKU (IZ EVIDENCIJSKIH PRIHODA)</v>
      </c>
      <c r="I61" s="91" t="str">
        <f t="shared" si="4"/>
        <v>0942</v>
      </c>
      <c r="J61" s="128">
        <v>9439</v>
      </c>
      <c r="K61" s="128">
        <v>9439</v>
      </c>
      <c r="L61" s="128">
        <v>9439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2"/>
        <v>36</v>
      </c>
      <c r="Z61" s="86" t="str">
        <f t="shared" si="13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3237</v>
      </c>
      <c r="F62" s="91" t="str">
        <f t="shared" si="2"/>
        <v>Intelektualne i osobne usluge</v>
      </c>
      <c r="G62" s="129" t="s">
        <v>177</v>
      </c>
      <c r="H62" s="91" t="str">
        <f t="shared" si="3"/>
        <v>REDOVNA DJELATNOST SVEUČILIŠTA U OSIJEKU (IZ EVIDENCIJSKIH PRIHODA)</v>
      </c>
      <c r="I62" s="91" t="str">
        <f t="shared" si="4"/>
        <v>0942</v>
      </c>
      <c r="J62" s="128">
        <v>86935</v>
      </c>
      <c r="K62" s="128">
        <v>89190</v>
      </c>
      <c r="L62" s="128">
        <v>89190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2"/>
        <v>36</v>
      </c>
      <c r="Z62" s="86" t="str">
        <f t="shared" si="13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3238</v>
      </c>
      <c r="F63" s="91" t="str">
        <f t="shared" si="2"/>
        <v>Računalne usluge</v>
      </c>
      <c r="G63" s="129" t="s">
        <v>177</v>
      </c>
      <c r="H63" s="91" t="str">
        <f t="shared" si="3"/>
        <v>REDOVNA DJELATNOST SVEUČILIŠTA U OSIJEKU (IZ EVIDENCIJSKIH PRIHODA)</v>
      </c>
      <c r="I63" s="91" t="str">
        <f t="shared" si="4"/>
        <v>0942</v>
      </c>
      <c r="J63" s="128">
        <v>9954</v>
      </c>
      <c r="K63" s="128">
        <v>7300</v>
      </c>
      <c r="L63" s="128">
        <v>7300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2"/>
        <v>36</v>
      </c>
      <c r="Z63" s="86" t="str">
        <f t="shared" si="13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3239</v>
      </c>
      <c r="F64" s="91" t="str">
        <f t="shared" si="2"/>
        <v>Ostale usluge</v>
      </c>
      <c r="G64" s="129" t="s">
        <v>177</v>
      </c>
      <c r="H64" s="91" t="str">
        <f t="shared" si="3"/>
        <v>REDOVNA DJELATNOST SVEUČILIŠTA U OSIJEKU (IZ EVIDENCIJSKIH PRIHODA)</v>
      </c>
      <c r="I64" s="91" t="str">
        <f t="shared" si="4"/>
        <v>0942</v>
      </c>
      <c r="J64" s="128">
        <v>1690</v>
      </c>
      <c r="K64" s="128">
        <v>4438</v>
      </c>
      <c r="L64" s="128">
        <v>6108</v>
      </c>
      <c r="M64" s="95"/>
      <c r="O64" s="86" t="str">
        <f t="shared" si="5"/>
        <v>323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2"/>
        <v>37</v>
      </c>
      <c r="Z64" s="86" t="str">
        <f t="shared" si="13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3241</v>
      </c>
      <c r="F65" s="91" t="str">
        <f t="shared" si="2"/>
        <v>Naknade troškova osobama izvan radnog odnosa</v>
      </c>
      <c r="G65" s="129" t="s">
        <v>177</v>
      </c>
      <c r="H65" s="91" t="str">
        <f t="shared" si="3"/>
        <v>REDOVNA DJELATNOST SVEUČILIŠTA U OSIJEKU (IZ EVIDENCIJSKIH PRIHODA)</v>
      </c>
      <c r="I65" s="91" t="str">
        <f t="shared" si="4"/>
        <v>0942</v>
      </c>
      <c r="J65" s="128">
        <v>21634</v>
      </c>
      <c r="K65" s="128">
        <v>9690</v>
      </c>
      <c r="L65" s="128">
        <v>11018</v>
      </c>
      <c r="M65" s="95"/>
      <c r="O65" s="86" t="str">
        <f t="shared" si="5"/>
        <v>324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2"/>
        <v>37</v>
      </c>
      <c r="Z65" s="86" t="str">
        <f t="shared" si="13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3292</v>
      </c>
      <c r="F66" s="91" t="str">
        <f t="shared" si="2"/>
        <v>Premije osiguranja</v>
      </c>
      <c r="G66" s="129" t="s">
        <v>177</v>
      </c>
      <c r="H66" s="91" t="str">
        <f t="shared" si="3"/>
        <v>REDOVNA DJELATNOST SVEUČILIŠTA U OSIJEKU (IZ EVIDENCIJSKIH PRIHODA)</v>
      </c>
      <c r="I66" s="91" t="str">
        <f t="shared" si="4"/>
        <v>0942</v>
      </c>
      <c r="J66" s="128">
        <v>1062</v>
      </c>
      <c r="K66" s="128">
        <v>1062</v>
      </c>
      <c r="L66" s="128">
        <v>1062</v>
      </c>
      <c r="M66" s="95"/>
      <c r="O66" s="86" t="str">
        <f t="shared" si="5"/>
        <v>329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2"/>
        <v>37</v>
      </c>
      <c r="Z66" s="86" t="str">
        <f t="shared" si="13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4">IFERROR(VLOOKUP(C67,$S$6:$T$24,2,FALSE),"")</f>
        <v>Ostali prihodi za posebne namjene</v>
      </c>
      <c r="E67" s="96">
        <v>3293</v>
      </c>
      <c r="F67" s="91" t="str">
        <f t="shared" si="2"/>
        <v>Reprezentacija</v>
      </c>
      <c r="G67" s="129" t="s">
        <v>177</v>
      </c>
      <c r="H67" s="91" t="str">
        <f t="shared" si="3"/>
        <v>REDOVNA DJELATNOST SVEUČILIŠTA U OSIJEKU (IZ EVIDENCIJSKIH PRIHODA)</v>
      </c>
      <c r="I67" s="91" t="str">
        <f t="shared" si="4"/>
        <v>0942</v>
      </c>
      <c r="J67" s="128">
        <v>19246</v>
      </c>
      <c r="K67" s="128">
        <v>19644</v>
      </c>
      <c r="L67" s="128">
        <v>19644</v>
      </c>
      <c r="M67" s="95"/>
      <c r="O67" s="86" t="str">
        <f t="shared" si="5"/>
        <v>329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2"/>
        <v>37</v>
      </c>
      <c r="Z67" s="86" t="str">
        <f t="shared" si="13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4"/>
        <v>Ostali prihodi za posebne namjene</v>
      </c>
      <c r="E68" s="96">
        <v>3294</v>
      </c>
      <c r="F68" s="91" t="str">
        <f t="shared" ref="F68:F131" si="15">IFERROR(VLOOKUP(E68,$V$5:$X$129,2,FALSE),"")</f>
        <v>Članarine i norme</v>
      </c>
      <c r="G68" s="129" t="s">
        <v>177</v>
      </c>
      <c r="H68" s="91" t="str">
        <f t="shared" ref="H68:H131" si="16">IFERROR(VLOOKUP(G68,$AB$6:$AC$327,2,FALSE),"")</f>
        <v>REDOVNA DJELATNOST SVEUČILIŠTA U OSIJEKU (IZ EVIDENCIJSKIH PRIHODA)</v>
      </c>
      <c r="I68" s="91" t="str">
        <f t="shared" ref="I68:I131" si="17">IFERROR(VLOOKUP(G68,$AB$6:$AF$327,3,FALSE),"")</f>
        <v>0942</v>
      </c>
      <c r="J68" s="128">
        <v>3583</v>
      </c>
      <c r="K68" s="128">
        <v>3583</v>
      </c>
      <c r="L68" s="128">
        <v>3583</v>
      </c>
      <c r="M68" s="95"/>
      <c r="O68" s="86" t="str">
        <f t="shared" ref="O68:O131" si="18">LEFT(E68,3)</f>
        <v>329</v>
      </c>
      <c r="P68" s="86" t="str">
        <f t="shared" ref="P68:P131" si="19">LEFT(E68,2)</f>
        <v>32</v>
      </c>
      <c r="Q68" s="86" t="str">
        <f t="shared" ref="Q68:Q131" si="20">LEFT(C68,3)</f>
        <v>43</v>
      </c>
      <c r="R68" s="86" t="str">
        <f t="shared" ref="R68:R131" si="21">MID(I68,2,2)</f>
        <v>94</v>
      </c>
      <c r="V68" s="86">
        <v>3715</v>
      </c>
      <c r="W68" s="86" t="s">
        <v>127</v>
      </c>
      <c r="Y68" s="304" t="str">
        <f t="shared" si="12"/>
        <v>37</v>
      </c>
      <c r="Z68" s="86" t="str">
        <f t="shared" si="13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4"/>
        <v>Ostali prihodi za posebne namjene</v>
      </c>
      <c r="E69" s="96">
        <v>3295</v>
      </c>
      <c r="F69" s="91" t="str">
        <f t="shared" si="15"/>
        <v>Pristojbe i naknade</v>
      </c>
      <c r="G69" s="129" t="s">
        <v>177</v>
      </c>
      <c r="H69" s="91" t="str">
        <f t="shared" si="16"/>
        <v>REDOVNA DJELATNOST SVEUČILIŠTA U OSIJEKU (IZ EVIDENCIJSKIH PRIHODA)</v>
      </c>
      <c r="I69" s="91" t="str">
        <f t="shared" si="17"/>
        <v>0942</v>
      </c>
      <c r="J69" s="128">
        <v>1194</v>
      </c>
      <c r="K69" s="128">
        <v>1194</v>
      </c>
      <c r="L69" s="128">
        <v>1194</v>
      </c>
      <c r="M69" s="95"/>
      <c r="O69" s="86" t="str">
        <f t="shared" si="18"/>
        <v>329</v>
      </c>
      <c r="P69" s="86" t="str">
        <f t="shared" si="19"/>
        <v>32</v>
      </c>
      <c r="Q69" s="86" t="str">
        <f t="shared" si="20"/>
        <v>43</v>
      </c>
      <c r="R69" s="86" t="str">
        <f t="shared" si="21"/>
        <v>94</v>
      </c>
      <c r="V69" s="86">
        <v>3721</v>
      </c>
      <c r="W69" s="86" t="s">
        <v>65</v>
      </c>
      <c r="Y69" s="304" t="str">
        <f t="shared" si="12"/>
        <v>37</v>
      </c>
      <c r="Z69" s="86" t="str">
        <f t="shared" si="13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4"/>
        <v>Ostali prihodi za posebne namjene</v>
      </c>
      <c r="E70" s="96">
        <v>3299</v>
      </c>
      <c r="F70" s="91" t="str">
        <f t="shared" si="15"/>
        <v>Ostali nespomenuti rashodi poslovanja</v>
      </c>
      <c r="G70" s="129" t="s">
        <v>177</v>
      </c>
      <c r="H70" s="91" t="str">
        <f t="shared" si="16"/>
        <v>REDOVNA DJELATNOST SVEUČILIŠTA U OSIJEKU (IZ EVIDENCIJSKIH PRIHODA)</v>
      </c>
      <c r="I70" s="91" t="str">
        <f t="shared" si="17"/>
        <v>0942</v>
      </c>
      <c r="J70" s="128">
        <v>19908</v>
      </c>
      <c r="K70" s="128">
        <v>19776</v>
      </c>
      <c r="L70" s="128">
        <v>19776</v>
      </c>
      <c r="M70" s="95"/>
      <c r="O70" s="86" t="str">
        <f t="shared" si="18"/>
        <v>329</v>
      </c>
      <c r="P70" s="86" t="str">
        <f t="shared" si="19"/>
        <v>32</v>
      </c>
      <c r="Q70" s="86" t="str">
        <f t="shared" si="20"/>
        <v>43</v>
      </c>
      <c r="R70" s="86" t="str">
        <f t="shared" si="21"/>
        <v>94</v>
      </c>
      <c r="V70" s="86">
        <v>3722</v>
      </c>
      <c r="W70" s="86" t="s">
        <v>150</v>
      </c>
      <c r="Y70" s="304" t="str">
        <f t="shared" si="12"/>
        <v>37</v>
      </c>
      <c r="Z70" s="86" t="str">
        <f t="shared" si="13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4"/>
        <v>Ostali prihodi za posebne namjene</v>
      </c>
      <c r="E71" s="96">
        <v>3431</v>
      </c>
      <c r="F71" s="91" t="str">
        <f t="shared" si="15"/>
        <v>Bankarske usluge i usluge platnog prometa</v>
      </c>
      <c r="G71" s="129" t="s">
        <v>177</v>
      </c>
      <c r="H71" s="91" t="str">
        <f t="shared" si="16"/>
        <v>REDOVNA DJELATNOST SVEUČILIŠTA U OSIJEKU (IZ EVIDENCIJSKIH PRIHODA)</v>
      </c>
      <c r="I71" s="91" t="str">
        <f t="shared" si="17"/>
        <v>0942</v>
      </c>
      <c r="J71" s="128">
        <v>15263</v>
      </c>
      <c r="K71" s="128">
        <v>15396</v>
      </c>
      <c r="L71" s="128">
        <v>15396</v>
      </c>
      <c r="M71" s="95"/>
      <c r="O71" s="86" t="str">
        <f t="shared" si="18"/>
        <v>343</v>
      </c>
      <c r="P71" s="86" t="str">
        <f t="shared" si="19"/>
        <v>34</v>
      </c>
      <c r="Q71" s="86" t="str">
        <f t="shared" si="20"/>
        <v>43</v>
      </c>
      <c r="R71" s="86" t="str">
        <f t="shared" si="21"/>
        <v>94</v>
      </c>
      <c r="V71" s="86">
        <v>3723</v>
      </c>
      <c r="W71" s="86" t="s">
        <v>105</v>
      </c>
      <c r="Y71" s="304" t="str">
        <f t="shared" si="12"/>
        <v>37</v>
      </c>
      <c r="Z71" s="86" t="str">
        <f t="shared" si="13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4"/>
        <v>Ostali prihodi za posebne namjene</v>
      </c>
      <c r="E72" s="96">
        <v>3434</v>
      </c>
      <c r="F72" s="91" t="str">
        <f t="shared" si="15"/>
        <v>Ostali nespomenuti financijski rashodi</v>
      </c>
      <c r="G72" s="129" t="s">
        <v>177</v>
      </c>
      <c r="H72" s="91" t="str">
        <f t="shared" si="16"/>
        <v>REDOVNA DJELATNOST SVEUČILIŠTA U OSIJEKU (IZ EVIDENCIJSKIH PRIHODA)</v>
      </c>
      <c r="I72" s="91" t="str">
        <f t="shared" si="17"/>
        <v>0942</v>
      </c>
      <c r="J72" s="128">
        <v>398</v>
      </c>
      <c r="K72" s="128">
        <v>398</v>
      </c>
      <c r="L72" s="128">
        <v>398</v>
      </c>
      <c r="M72" s="95"/>
      <c r="O72" s="86" t="str">
        <f t="shared" si="18"/>
        <v>343</v>
      </c>
      <c r="P72" s="86" t="str">
        <f t="shared" si="19"/>
        <v>34</v>
      </c>
      <c r="Q72" s="86" t="str">
        <f t="shared" si="20"/>
        <v>43</v>
      </c>
      <c r="R72" s="86" t="str">
        <f t="shared" si="21"/>
        <v>94</v>
      </c>
      <c r="V72" s="86">
        <v>3811</v>
      </c>
      <c r="W72" s="86" t="s">
        <v>55</v>
      </c>
      <c r="Y72" s="304" t="str">
        <f t="shared" si="12"/>
        <v>38</v>
      </c>
      <c r="Z72" s="86" t="str">
        <f t="shared" si="13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4"/>
        <v>Ostali prihodi za posebne namjene</v>
      </c>
      <c r="E73" s="96">
        <v>3433</v>
      </c>
      <c r="F73" s="91" t="str">
        <f t="shared" si="15"/>
        <v>Zatezne kamate</v>
      </c>
      <c r="G73" s="129" t="s">
        <v>177</v>
      </c>
      <c r="H73" s="91" t="str">
        <f t="shared" si="16"/>
        <v>REDOVNA DJELATNOST SVEUČILIŠTA U OSIJEKU (IZ EVIDENCIJSKIH PRIHODA)</v>
      </c>
      <c r="I73" s="91" t="str">
        <f t="shared" si="17"/>
        <v>0942</v>
      </c>
      <c r="J73" s="128">
        <v>132</v>
      </c>
      <c r="K73" s="128">
        <v>132</v>
      </c>
      <c r="L73" s="128">
        <v>132</v>
      </c>
      <c r="M73" s="95"/>
      <c r="O73" s="86" t="str">
        <f t="shared" si="18"/>
        <v>343</v>
      </c>
      <c r="P73" s="86" t="str">
        <f t="shared" si="19"/>
        <v>34</v>
      </c>
      <c r="Q73" s="86" t="str">
        <f t="shared" si="20"/>
        <v>43</v>
      </c>
      <c r="R73" s="86" t="str">
        <f t="shared" si="21"/>
        <v>94</v>
      </c>
      <c r="V73" s="86">
        <v>3812</v>
      </c>
      <c r="W73" s="86" t="s">
        <v>151</v>
      </c>
      <c r="Y73" s="304" t="str">
        <f t="shared" si="12"/>
        <v>38</v>
      </c>
      <c r="Z73" s="86" t="str">
        <f t="shared" si="13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4"/>
        <v>Ostali prihodi za posebne namjene</v>
      </c>
      <c r="E74" s="96">
        <v>3721</v>
      </c>
      <c r="F74" s="91" t="str">
        <f t="shared" si="15"/>
        <v>Naknade građanima i kućanstvima u novcu</v>
      </c>
      <c r="G74" s="129" t="s">
        <v>177</v>
      </c>
      <c r="H74" s="91" t="str">
        <f t="shared" si="16"/>
        <v>REDOVNA DJELATNOST SVEUČILIŠTA U OSIJEKU (IZ EVIDENCIJSKIH PRIHODA)</v>
      </c>
      <c r="I74" s="91" t="str">
        <f t="shared" si="17"/>
        <v>0942</v>
      </c>
      <c r="J74" s="128">
        <v>3318</v>
      </c>
      <c r="K74" s="128">
        <v>2920</v>
      </c>
      <c r="L74" s="128">
        <v>2920</v>
      </c>
      <c r="M74" s="95"/>
      <c r="O74" s="86" t="str">
        <f t="shared" si="18"/>
        <v>372</v>
      </c>
      <c r="P74" s="86" t="str">
        <f t="shared" si="19"/>
        <v>37</v>
      </c>
      <c r="Q74" s="86" t="str">
        <f t="shared" si="20"/>
        <v>43</v>
      </c>
      <c r="R74" s="86" t="str">
        <f t="shared" si="21"/>
        <v>94</v>
      </c>
      <c r="V74" s="86">
        <v>3813</v>
      </c>
      <c r="W74" s="86" t="s">
        <v>94</v>
      </c>
      <c r="Y74" s="304" t="str">
        <f t="shared" ref="Y74:Y80" si="22">LEFT(V74,2)</f>
        <v>38</v>
      </c>
      <c r="Z74" s="86" t="str">
        <f t="shared" ref="Z74:Z80" si="23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4"/>
        <v>Ostali prihodi za posebne namjene</v>
      </c>
      <c r="E75" s="96">
        <v>3811</v>
      </c>
      <c r="F75" s="91" t="str">
        <f t="shared" si="15"/>
        <v>Tekuće donacije u novcu</v>
      </c>
      <c r="G75" s="129" t="s">
        <v>177</v>
      </c>
      <c r="H75" s="91" t="str">
        <f t="shared" si="16"/>
        <v>REDOVNA DJELATNOST SVEUČILIŠTA U OSIJEKU (IZ EVIDENCIJSKIH PRIHODA)</v>
      </c>
      <c r="I75" s="91" t="str">
        <f t="shared" si="17"/>
        <v>0942</v>
      </c>
      <c r="J75" s="128">
        <v>3982</v>
      </c>
      <c r="K75" s="128">
        <v>3982</v>
      </c>
      <c r="L75" s="128">
        <v>3982</v>
      </c>
      <c r="M75" s="95"/>
      <c r="O75" s="86" t="str">
        <f t="shared" si="18"/>
        <v>381</v>
      </c>
      <c r="P75" s="86" t="str">
        <f t="shared" si="19"/>
        <v>38</v>
      </c>
      <c r="Q75" s="86" t="str">
        <f t="shared" si="20"/>
        <v>43</v>
      </c>
      <c r="R75" s="86" t="str">
        <f t="shared" si="21"/>
        <v>94</v>
      </c>
      <c r="V75" s="86">
        <v>3821</v>
      </c>
      <c r="W75" s="86" t="s">
        <v>169</v>
      </c>
      <c r="Y75" s="304" t="str">
        <f t="shared" si="22"/>
        <v>38</v>
      </c>
      <c r="Z75" s="86" t="str">
        <f t="shared" si="23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4"/>
        <v>Ostali prihodi za posebne namjene</v>
      </c>
      <c r="E76" s="96">
        <v>3812</v>
      </c>
      <c r="F76" s="91" t="str">
        <f t="shared" si="15"/>
        <v>Tekuće donacije u naravi</v>
      </c>
      <c r="G76" s="129" t="s">
        <v>177</v>
      </c>
      <c r="H76" s="91" t="str">
        <f t="shared" si="16"/>
        <v>REDOVNA DJELATNOST SVEUČILIŠTA U OSIJEKU (IZ EVIDENCIJSKIH PRIHODA)</v>
      </c>
      <c r="I76" s="91" t="str">
        <f t="shared" si="17"/>
        <v>0942</v>
      </c>
      <c r="J76" s="128">
        <v>398</v>
      </c>
      <c r="K76" s="128">
        <v>398</v>
      </c>
      <c r="L76" s="128">
        <v>398</v>
      </c>
      <c r="M76" s="95"/>
      <c r="O76" s="86" t="str">
        <f t="shared" si="18"/>
        <v>381</v>
      </c>
      <c r="P76" s="86" t="str">
        <f t="shared" si="19"/>
        <v>38</v>
      </c>
      <c r="Q76" s="86" t="str">
        <f t="shared" si="20"/>
        <v>43</v>
      </c>
      <c r="R76" s="86" t="str">
        <f t="shared" si="21"/>
        <v>94</v>
      </c>
      <c r="V76" s="86">
        <v>3831</v>
      </c>
      <c r="W76" s="86" t="s">
        <v>152</v>
      </c>
      <c r="Y76" s="304" t="str">
        <f t="shared" si="22"/>
        <v>38</v>
      </c>
      <c r="Z76" s="86" t="str">
        <f t="shared" si="23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4"/>
        <v>Ostali prihodi za posebne namjene</v>
      </c>
      <c r="E77" s="96">
        <v>4221</v>
      </c>
      <c r="F77" s="91" t="str">
        <f t="shared" si="15"/>
        <v>Uredska oprema i namještaj</v>
      </c>
      <c r="G77" s="129" t="s">
        <v>177</v>
      </c>
      <c r="H77" s="91" t="str">
        <f t="shared" si="16"/>
        <v>REDOVNA DJELATNOST SVEUČILIŠTA U OSIJEKU (IZ EVIDENCIJSKIH PRIHODA)</v>
      </c>
      <c r="I77" s="91" t="str">
        <f t="shared" si="17"/>
        <v>0942</v>
      </c>
      <c r="J77" s="128">
        <v>16923</v>
      </c>
      <c r="K77" s="128">
        <v>14998</v>
      </c>
      <c r="L77" s="128">
        <v>14998</v>
      </c>
      <c r="M77" s="95"/>
      <c r="O77" s="86" t="str">
        <f t="shared" si="18"/>
        <v>422</v>
      </c>
      <c r="P77" s="86" t="str">
        <f t="shared" si="19"/>
        <v>42</v>
      </c>
      <c r="Q77" s="86" t="str">
        <f t="shared" si="20"/>
        <v>43</v>
      </c>
      <c r="R77" s="86" t="str">
        <f t="shared" si="21"/>
        <v>94</v>
      </c>
      <c r="V77" s="86">
        <v>3832</v>
      </c>
      <c r="W77" s="86" t="s">
        <v>192</v>
      </c>
      <c r="Y77" s="304" t="str">
        <f t="shared" si="22"/>
        <v>38</v>
      </c>
      <c r="Z77" s="86" t="str">
        <f t="shared" si="23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4"/>
        <v>Ostali prihodi za posebne namjene</v>
      </c>
      <c r="E78" s="96">
        <v>4222</v>
      </c>
      <c r="F78" s="91" t="str">
        <f t="shared" si="15"/>
        <v>Komunikacijska oprema</v>
      </c>
      <c r="G78" s="129" t="s">
        <v>177</v>
      </c>
      <c r="H78" s="91" t="str">
        <f t="shared" si="16"/>
        <v>REDOVNA DJELATNOST SVEUČILIŠTA U OSIJEKU (IZ EVIDENCIJSKIH PRIHODA)</v>
      </c>
      <c r="I78" s="91" t="str">
        <f t="shared" si="17"/>
        <v>0942</v>
      </c>
      <c r="J78" s="128">
        <v>2256</v>
      </c>
      <c r="K78" s="128">
        <v>2256</v>
      </c>
      <c r="L78" s="128">
        <v>2256</v>
      </c>
      <c r="M78" s="95"/>
      <c r="O78" s="86" t="str">
        <f t="shared" si="18"/>
        <v>422</v>
      </c>
      <c r="P78" s="86" t="str">
        <f t="shared" si="19"/>
        <v>42</v>
      </c>
      <c r="Q78" s="86" t="str">
        <f t="shared" si="20"/>
        <v>43</v>
      </c>
      <c r="R78" s="86" t="str">
        <f t="shared" si="21"/>
        <v>94</v>
      </c>
      <c r="V78" s="86">
        <v>3833</v>
      </c>
      <c r="W78" s="86" t="s">
        <v>153</v>
      </c>
      <c r="Y78" s="304" t="str">
        <f t="shared" si="22"/>
        <v>38</v>
      </c>
      <c r="Z78" s="86" t="str">
        <f t="shared" si="23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4"/>
        <v>Ostali prihodi za posebne namjene</v>
      </c>
      <c r="E79" s="96">
        <v>4223</v>
      </c>
      <c r="F79" s="91" t="str">
        <f t="shared" si="15"/>
        <v>Oprema za održavanje i zaštitu</v>
      </c>
      <c r="G79" s="129" t="s">
        <v>177</v>
      </c>
      <c r="H79" s="91" t="str">
        <f t="shared" si="16"/>
        <v>REDOVNA DJELATNOST SVEUČILIŠTA U OSIJEKU (IZ EVIDENCIJSKIH PRIHODA)</v>
      </c>
      <c r="I79" s="91" t="str">
        <f t="shared" si="17"/>
        <v>0942</v>
      </c>
      <c r="J79" s="128">
        <v>6636</v>
      </c>
      <c r="K79" s="128">
        <v>5309</v>
      </c>
      <c r="L79" s="128">
        <v>5309</v>
      </c>
      <c r="M79" s="95"/>
      <c r="O79" s="86" t="str">
        <f t="shared" si="18"/>
        <v>422</v>
      </c>
      <c r="P79" s="86" t="str">
        <f t="shared" si="19"/>
        <v>42</v>
      </c>
      <c r="Q79" s="86" t="str">
        <f t="shared" si="20"/>
        <v>43</v>
      </c>
      <c r="R79" s="86" t="str">
        <f t="shared" si="21"/>
        <v>94</v>
      </c>
      <c r="V79" s="86">
        <v>3834</v>
      </c>
      <c r="W79" s="86" t="s">
        <v>154</v>
      </c>
      <c r="Y79" s="304" t="str">
        <f t="shared" si="22"/>
        <v>38</v>
      </c>
      <c r="Z79" s="86" t="str">
        <f t="shared" si="23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4"/>
        <v>Ostali prihodi za posebne namjene</v>
      </c>
      <c r="E80" s="96">
        <v>4241</v>
      </c>
      <c r="F80" s="91" t="str">
        <f t="shared" si="15"/>
        <v>Knjige</v>
      </c>
      <c r="G80" s="129" t="s">
        <v>177</v>
      </c>
      <c r="H80" s="91" t="str">
        <f t="shared" si="16"/>
        <v>REDOVNA DJELATNOST SVEUČILIŠTA U OSIJEKU (IZ EVIDENCIJSKIH PRIHODA)</v>
      </c>
      <c r="I80" s="91" t="str">
        <f t="shared" si="17"/>
        <v>0942</v>
      </c>
      <c r="J80" s="128">
        <v>8628</v>
      </c>
      <c r="K80" s="128">
        <v>8628</v>
      </c>
      <c r="L80" s="128">
        <v>8628</v>
      </c>
      <c r="M80" s="95"/>
      <c r="O80" s="86" t="str">
        <f t="shared" si="18"/>
        <v>424</v>
      </c>
      <c r="P80" s="86" t="str">
        <f t="shared" si="19"/>
        <v>42</v>
      </c>
      <c r="Q80" s="86" t="str">
        <f t="shared" si="20"/>
        <v>43</v>
      </c>
      <c r="R80" s="86" t="str">
        <f t="shared" si="21"/>
        <v>94</v>
      </c>
      <c r="V80" s="86">
        <v>3835</v>
      </c>
      <c r="W80" s="86" t="s">
        <v>155</v>
      </c>
      <c r="Y80" s="304" t="str">
        <f t="shared" si="22"/>
        <v>38</v>
      </c>
      <c r="Z80" s="86" t="str">
        <f t="shared" si="23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4"/>
        <v>Ostali prihodi za posebne namjene</v>
      </c>
      <c r="E81" s="96">
        <v>4262</v>
      </c>
      <c r="F81" s="91" t="str">
        <f t="shared" si="15"/>
        <v>Ulaganja u računalne programe</v>
      </c>
      <c r="G81" s="129" t="s">
        <v>177</v>
      </c>
      <c r="H81" s="91" t="str">
        <f t="shared" si="16"/>
        <v>REDOVNA DJELATNOST SVEUČILIŠTA U OSIJEKU (IZ EVIDENCIJSKIH PRIHODA)</v>
      </c>
      <c r="I81" s="91" t="str">
        <f t="shared" si="17"/>
        <v>0942</v>
      </c>
      <c r="J81" s="128">
        <v>4645</v>
      </c>
      <c r="K81" s="128">
        <v>664</v>
      </c>
      <c r="L81" s="128">
        <v>664</v>
      </c>
      <c r="M81" s="95"/>
      <c r="O81" s="86" t="str">
        <f t="shared" si="18"/>
        <v>426</v>
      </c>
      <c r="P81" s="86" t="str">
        <f t="shared" si="19"/>
        <v>42</v>
      </c>
      <c r="Q81" s="86" t="str">
        <f t="shared" si="20"/>
        <v>43</v>
      </c>
      <c r="R81" s="86" t="str">
        <f t="shared" si="21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4"/>
        <v>Ostali prihodi za posebne namjene</v>
      </c>
      <c r="E82" s="96">
        <v>4511</v>
      </c>
      <c r="F82" s="91" t="str">
        <f t="shared" si="15"/>
        <v>Dodatna ulaganja na građevinskim objektima</v>
      </c>
      <c r="G82" s="129" t="s">
        <v>177</v>
      </c>
      <c r="H82" s="91" t="str">
        <f t="shared" si="16"/>
        <v>REDOVNA DJELATNOST SVEUČILIŠTA U OSIJEKU (IZ EVIDENCIJSKIH PRIHODA)</v>
      </c>
      <c r="I82" s="91" t="str">
        <f t="shared" si="17"/>
        <v>0942</v>
      </c>
      <c r="J82" s="128">
        <v>72998</v>
      </c>
      <c r="K82" s="128">
        <v>331807</v>
      </c>
      <c r="L82" s="128">
        <v>331807</v>
      </c>
      <c r="M82" s="95"/>
      <c r="O82" s="86" t="str">
        <f t="shared" si="18"/>
        <v>451</v>
      </c>
      <c r="P82" s="86" t="str">
        <f t="shared" si="19"/>
        <v>45</v>
      </c>
      <c r="Q82" s="86" t="str">
        <f t="shared" si="20"/>
        <v>43</v>
      </c>
      <c r="R82" s="86" t="str">
        <f t="shared" si="21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52</v>
      </c>
      <c r="D83" s="91" t="str">
        <f t="shared" si="14"/>
        <v>Ostale pomoći</v>
      </c>
      <c r="E83" s="96">
        <v>3111</v>
      </c>
      <c r="F83" s="91" t="str">
        <f t="shared" si="15"/>
        <v>Plaće za redovan rad</v>
      </c>
      <c r="G83" s="129" t="s">
        <v>1796</v>
      </c>
      <c r="H83" s="91" t="str">
        <f t="shared" si="16"/>
        <v>PROGRAM DOKTORANADA I POSLIJEDOKTORANADA HRVATSKE ZAKLADE ZA ZNANOST</v>
      </c>
      <c r="I83" s="91" t="str">
        <f t="shared" si="17"/>
        <v>0150</v>
      </c>
      <c r="J83" s="128">
        <v>16856</v>
      </c>
      <c r="K83" s="128">
        <v>16590</v>
      </c>
      <c r="L83" s="128">
        <v>16856</v>
      </c>
      <c r="M83" s="95"/>
      <c r="O83" s="86" t="str">
        <f t="shared" si="18"/>
        <v>311</v>
      </c>
      <c r="P83" s="86" t="str">
        <f t="shared" si="19"/>
        <v>31</v>
      </c>
      <c r="Q83" s="86" t="str">
        <f t="shared" si="20"/>
        <v>52</v>
      </c>
      <c r="R83" s="86" t="str">
        <f t="shared" si="21"/>
        <v>15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52</v>
      </c>
      <c r="D84" s="91" t="str">
        <f t="shared" si="14"/>
        <v>Ostale pomoći</v>
      </c>
      <c r="E84" s="96">
        <v>3121</v>
      </c>
      <c r="F84" s="91" t="str">
        <f t="shared" si="15"/>
        <v>Ostali rashodi za zaposlene</v>
      </c>
      <c r="G84" s="129" t="s">
        <v>1796</v>
      </c>
      <c r="H84" s="91" t="str">
        <f t="shared" si="16"/>
        <v>PROGRAM DOKTORANADA I POSLIJEDOKTORANADA HRVATSKE ZAKLADE ZA ZNANOST</v>
      </c>
      <c r="I84" s="91" t="str">
        <f t="shared" si="17"/>
        <v>0150</v>
      </c>
      <c r="J84" s="128">
        <v>398</v>
      </c>
      <c r="K84" s="128">
        <v>664</v>
      </c>
      <c r="L84" s="128">
        <v>398</v>
      </c>
      <c r="M84" s="95"/>
      <c r="O84" s="86" t="str">
        <f t="shared" si="18"/>
        <v>312</v>
      </c>
      <c r="P84" s="86" t="str">
        <f t="shared" si="19"/>
        <v>31</v>
      </c>
      <c r="Q84" s="86" t="str">
        <f t="shared" si="20"/>
        <v>52</v>
      </c>
      <c r="R84" s="86" t="str">
        <f t="shared" si="21"/>
        <v>15</v>
      </c>
      <c r="V84" s="86">
        <v>4111</v>
      </c>
      <c r="W84" s="86" t="s">
        <v>156</v>
      </c>
      <c r="Y84" s="304" t="str">
        <f t="shared" ref="Y84:Y101" si="24">LEFT(V84,2)</f>
        <v>41</v>
      </c>
      <c r="Z84" s="86" t="str">
        <f t="shared" ref="Z84:Z118" si="25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52</v>
      </c>
      <c r="D85" s="91" t="str">
        <f t="shared" si="14"/>
        <v>Ostale pomoći</v>
      </c>
      <c r="E85" s="96">
        <v>3132</v>
      </c>
      <c r="F85" s="91" t="str">
        <f t="shared" si="15"/>
        <v>Doprinosi za obvezno zdravstveno osiguranje</v>
      </c>
      <c r="G85" s="129" t="s">
        <v>1796</v>
      </c>
      <c r="H85" s="91" t="str">
        <f t="shared" si="16"/>
        <v>PROGRAM DOKTORANADA I POSLIJEDOKTORANADA HRVATSKE ZAKLADE ZA ZNANOST</v>
      </c>
      <c r="I85" s="91" t="str">
        <f t="shared" si="17"/>
        <v>0150</v>
      </c>
      <c r="J85" s="128">
        <v>2654</v>
      </c>
      <c r="K85" s="128">
        <v>2654</v>
      </c>
      <c r="L85" s="128">
        <v>2654</v>
      </c>
      <c r="M85" s="95"/>
      <c r="O85" s="86" t="str">
        <f t="shared" si="18"/>
        <v>313</v>
      </c>
      <c r="P85" s="86" t="str">
        <f t="shared" si="19"/>
        <v>31</v>
      </c>
      <c r="Q85" s="86" t="str">
        <f t="shared" si="20"/>
        <v>52</v>
      </c>
      <c r="R85" s="86" t="str">
        <f t="shared" si="21"/>
        <v>15</v>
      </c>
      <c r="V85" s="86">
        <v>4113</v>
      </c>
      <c r="W85" s="86" t="s">
        <v>190</v>
      </c>
      <c r="Y85" s="304" t="str">
        <f t="shared" si="24"/>
        <v>41</v>
      </c>
      <c r="Z85" s="86" t="str">
        <f t="shared" si="25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52</v>
      </c>
      <c r="D86" s="91" t="str">
        <f t="shared" si="14"/>
        <v>Ostale pomoći</v>
      </c>
      <c r="E86" s="96">
        <v>3211</v>
      </c>
      <c r="F86" s="91" t="str">
        <f t="shared" si="15"/>
        <v>Službena putovanja</v>
      </c>
      <c r="G86" s="129" t="s">
        <v>1796</v>
      </c>
      <c r="H86" s="91" t="str">
        <f t="shared" si="16"/>
        <v>PROGRAM DOKTORANADA I POSLIJEDOKTORANADA HRVATSKE ZAKLADE ZA ZNANOST</v>
      </c>
      <c r="I86" s="91" t="str">
        <f t="shared" si="17"/>
        <v>0150</v>
      </c>
      <c r="J86" s="128">
        <v>664</v>
      </c>
      <c r="K86" s="128">
        <v>664</v>
      </c>
      <c r="L86" s="128">
        <v>664</v>
      </c>
      <c r="M86" s="95"/>
      <c r="O86" s="86" t="str">
        <f t="shared" si="18"/>
        <v>321</v>
      </c>
      <c r="P86" s="86" t="str">
        <f t="shared" si="19"/>
        <v>32</v>
      </c>
      <c r="Q86" s="86" t="str">
        <f t="shared" si="20"/>
        <v>52</v>
      </c>
      <c r="R86" s="86" t="str">
        <f t="shared" si="21"/>
        <v>15</v>
      </c>
      <c r="V86" s="86">
        <v>4122</v>
      </c>
      <c r="W86" s="86" t="s">
        <v>157</v>
      </c>
      <c r="Y86" s="304" t="str">
        <f t="shared" si="24"/>
        <v>41</v>
      </c>
      <c r="Z86" s="86" t="str">
        <f t="shared" si="25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52</v>
      </c>
      <c r="D87" s="91" t="str">
        <f t="shared" si="14"/>
        <v>Ostale pomoći</v>
      </c>
      <c r="E87" s="96">
        <v>3212</v>
      </c>
      <c r="F87" s="91" t="str">
        <f t="shared" si="15"/>
        <v>Naknade za prijevoz, za rad na terenu i odvojeni život</v>
      </c>
      <c r="G87" s="129" t="s">
        <v>1796</v>
      </c>
      <c r="H87" s="91" t="str">
        <f t="shared" si="16"/>
        <v>PROGRAM DOKTORANADA I POSLIJEDOKTORANADA HRVATSKE ZAKLADE ZA ZNANOST</v>
      </c>
      <c r="I87" s="91" t="str">
        <f t="shared" si="17"/>
        <v>0150</v>
      </c>
      <c r="J87" s="128">
        <v>398</v>
      </c>
      <c r="K87" s="128">
        <v>398</v>
      </c>
      <c r="L87" s="128">
        <v>398</v>
      </c>
      <c r="M87" s="95"/>
      <c r="O87" s="86" t="str">
        <f t="shared" si="18"/>
        <v>321</v>
      </c>
      <c r="P87" s="86" t="str">
        <f t="shared" si="19"/>
        <v>32</v>
      </c>
      <c r="Q87" s="86" t="str">
        <f t="shared" si="20"/>
        <v>52</v>
      </c>
      <c r="R87" s="86" t="str">
        <f t="shared" si="21"/>
        <v>15</v>
      </c>
      <c r="V87" s="86">
        <v>4123</v>
      </c>
      <c r="W87" s="86" t="s">
        <v>128</v>
      </c>
      <c r="Y87" s="304" t="str">
        <f t="shared" si="24"/>
        <v>41</v>
      </c>
      <c r="Z87" s="86" t="str">
        <f t="shared" si="25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52</v>
      </c>
      <c r="D88" s="91" t="str">
        <f t="shared" si="14"/>
        <v>Ostale pomoći</v>
      </c>
      <c r="E88" s="96">
        <v>3213</v>
      </c>
      <c r="F88" s="91" t="str">
        <f t="shared" si="15"/>
        <v>Stručno usavršavanje zaposlenika</v>
      </c>
      <c r="G88" s="129" t="s">
        <v>1796</v>
      </c>
      <c r="H88" s="91" t="str">
        <f t="shared" si="16"/>
        <v>PROGRAM DOKTORANADA I POSLIJEDOKTORANADA HRVATSKE ZAKLADE ZA ZNANOST</v>
      </c>
      <c r="I88" s="91" t="str">
        <f t="shared" si="17"/>
        <v>0150</v>
      </c>
      <c r="J88" s="128">
        <v>664</v>
      </c>
      <c r="K88" s="128">
        <v>664</v>
      </c>
      <c r="L88" s="128">
        <v>664</v>
      </c>
      <c r="M88" s="95"/>
      <c r="O88" s="86" t="str">
        <f t="shared" si="18"/>
        <v>321</v>
      </c>
      <c r="P88" s="86" t="str">
        <f t="shared" si="19"/>
        <v>32</v>
      </c>
      <c r="Q88" s="86" t="str">
        <f t="shared" si="20"/>
        <v>52</v>
      </c>
      <c r="R88" s="86" t="str">
        <f t="shared" si="21"/>
        <v>15</v>
      </c>
      <c r="V88" s="86">
        <v>4124</v>
      </c>
      <c r="W88" s="86" t="s">
        <v>114</v>
      </c>
      <c r="Y88" s="304" t="str">
        <f t="shared" si="24"/>
        <v>41</v>
      </c>
      <c r="Z88" s="86" t="str">
        <f t="shared" si="25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52</v>
      </c>
      <c r="D89" s="91" t="str">
        <f t="shared" si="14"/>
        <v>Ostale pomoći</v>
      </c>
      <c r="E89" s="96">
        <v>3239</v>
      </c>
      <c r="F89" s="91" t="str">
        <f t="shared" si="15"/>
        <v>Ostale usluge</v>
      </c>
      <c r="G89" s="129" t="s">
        <v>1796</v>
      </c>
      <c r="H89" s="91" t="str">
        <f t="shared" si="16"/>
        <v>PROGRAM DOKTORANADA I POSLIJEDOKTORANADA HRVATSKE ZAKLADE ZA ZNANOST</v>
      </c>
      <c r="I89" s="91" t="str">
        <f t="shared" si="17"/>
        <v>0150</v>
      </c>
      <c r="J89" s="128">
        <v>4281</v>
      </c>
      <c r="K89" s="128">
        <v>6709</v>
      </c>
      <c r="L89" s="128">
        <v>394</v>
      </c>
      <c r="M89" s="95"/>
      <c r="O89" s="86" t="str">
        <f t="shared" si="18"/>
        <v>323</v>
      </c>
      <c r="P89" s="86" t="str">
        <f t="shared" si="19"/>
        <v>32</v>
      </c>
      <c r="Q89" s="86" t="str">
        <f t="shared" si="20"/>
        <v>52</v>
      </c>
      <c r="R89" s="86" t="str">
        <f t="shared" si="21"/>
        <v>15</v>
      </c>
      <c r="V89" s="86">
        <v>4126</v>
      </c>
      <c r="W89" s="86" t="s">
        <v>158</v>
      </c>
      <c r="Y89" s="304" t="str">
        <f t="shared" si="24"/>
        <v>41</v>
      </c>
      <c r="Z89" s="86" t="str">
        <f t="shared" si="25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43</v>
      </c>
      <c r="D90" s="91" t="str">
        <f t="shared" si="14"/>
        <v>Ostali prihodi za posebne namjene</v>
      </c>
      <c r="E90" s="96">
        <v>3223</v>
      </c>
      <c r="F90" s="91" t="str">
        <f t="shared" si="15"/>
        <v>Energija</v>
      </c>
      <c r="G90" s="129" t="s">
        <v>177</v>
      </c>
      <c r="H90" s="91" t="str">
        <f t="shared" si="16"/>
        <v>REDOVNA DJELATNOST SVEUČILIŠTA U OSIJEKU (IZ EVIDENCIJSKIH PRIHODA)</v>
      </c>
      <c r="I90" s="91" t="str">
        <f t="shared" si="17"/>
        <v>0942</v>
      </c>
      <c r="J90" s="128"/>
      <c r="K90" s="128"/>
      <c r="L90" s="128">
        <v>19245</v>
      </c>
      <c r="M90" s="95"/>
      <c r="O90" s="86" t="str">
        <f t="shared" si="18"/>
        <v>322</v>
      </c>
      <c r="P90" s="86" t="str">
        <f t="shared" si="19"/>
        <v>32</v>
      </c>
      <c r="Q90" s="86" t="str">
        <f t="shared" si="20"/>
        <v>43</v>
      </c>
      <c r="R90" s="86" t="str">
        <f t="shared" si="21"/>
        <v>94</v>
      </c>
      <c r="V90" s="86">
        <v>4211</v>
      </c>
      <c r="W90" s="86" t="s">
        <v>172</v>
      </c>
      <c r="Y90" s="304" t="str">
        <f t="shared" si="24"/>
        <v>42</v>
      </c>
      <c r="Z90" s="86" t="str">
        <f t="shared" si="25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43</v>
      </c>
      <c r="D91" s="91" t="str">
        <f t="shared" si="14"/>
        <v>Ostali prihodi za posebne namjene</v>
      </c>
      <c r="E91" s="96">
        <v>3224</v>
      </c>
      <c r="F91" s="91" t="str">
        <f t="shared" si="15"/>
        <v>Materijal i dijelovi za tekuće i investicijsko održavanje</v>
      </c>
      <c r="G91" s="129" t="s">
        <v>177</v>
      </c>
      <c r="H91" s="91" t="str">
        <f t="shared" si="16"/>
        <v>REDOVNA DJELATNOST SVEUČILIŠTA U OSIJEKU (IZ EVIDENCIJSKIH PRIHODA)</v>
      </c>
      <c r="I91" s="91" t="str">
        <f t="shared" si="17"/>
        <v>0942</v>
      </c>
      <c r="J91" s="128"/>
      <c r="K91" s="128"/>
      <c r="L91" s="128">
        <v>4095</v>
      </c>
      <c r="M91" s="95"/>
      <c r="O91" s="86" t="str">
        <f t="shared" si="18"/>
        <v>322</v>
      </c>
      <c r="P91" s="86" t="str">
        <f t="shared" si="19"/>
        <v>32</v>
      </c>
      <c r="Q91" s="86" t="str">
        <f t="shared" si="20"/>
        <v>43</v>
      </c>
      <c r="R91" s="86" t="str">
        <f t="shared" si="21"/>
        <v>94</v>
      </c>
      <c r="V91" s="86">
        <v>4212</v>
      </c>
      <c r="W91" s="86" t="s">
        <v>60</v>
      </c>
      <c r="Y91" s="304" t="str">
        <f t="shared" si="24"/>
        <v>42</v>
      </c>
      <c r="Z91" s="86" t="str">
        <f t="shared" si="25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4"/>
        <v/>
      </c>
      <c r="E92" s="96"/>
      <c r="F92" s="91" t="str">
        <f t="shared" si="15"/>
        <v/>
      </c>
      <c r="G92" s="129"/>
      <c r="H92" s="91" t="str">
        <f t="shared" si="16"/>
        <v/>
      </c>
      <c r="I92" s="91" t="str">
        <f t="shared" si="17"/>
        <v/>
      </c>
      <c r="J92" s="128"/>
      <c r="K92" s="128"/>
      <c r="L92" s="128"/>
      <c r="M92" s="95"/>
      <c r="O92" s="86" t="str">
        <f t="shared" si="18"/>
        <v/>
      </c>
      <c r="P92" s="86" t="str">
        <f t="shared" si="19"/>
        <v/>
      </c>
      <c r="Q92" s="86" t="str">
        <f t="shared" si="20"/>
        <v/>
      </c>
      <c r="R92" s="86" t="str">
        <f t="shared" si="21"/>
        <v/>
      </c>
      <c r="V92" s="86">
        <v>4213</v>
      </c>
      <c r="W92" s="86" t="s">
        <v>159</v>
      </c>
      <c r="Y92" s="304" t="str">
        <f t="shared" si="24"/>
        <v>42</v>
      </c>
      <c r="Z92" s="86" t="str">
        <f t="shared" si="25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4"/>
        <v/>
      </c>
      <c r="E93" s="96"/>
      <c r="F93" s="91" t="str">
        <f t="shared" si="15"/>
        <v/>
      </c>
      <c r="G93" s="129"/>
      <c r="H93" s="91" t="str">
        <f t="shared" si="16"/>
        <v/>
      </c>
      <c r="I93" s="91" t="str">
        <f t="shared" si="17"/>
        <v/>
      </c>
      <c r="J93" s="128"/>
      <c r="K93" s="128"/>
      <c r="L93" s="128"/>
      <c r="M93" s="95"/>
      <c r="O93" s="86" t="str">
        <f t="shared" si="18"/>
        <v/>
      </c>
      <c r="P93" s="86" t="str">
        <f t="shared" si="19"/>
        <v/>
      </c>
      <c r="Q93" s="86" t="str">
        <f t="shared" si="20"/>
        <v/>
      </c>
      <c r="R93" s="86" t="str">
        <f t="shared" si="21"/>
        <v/>
      </c>
      <c r="V93" s="86">
        <v>4214</v>
      </c>
      <c r="W93" s="86" t="s">
        <v>160</v>
      </c>
      <c r="Y93" s="304" t="str">
        <f t="shared" si="24"/>
        <v>42</v>
      </c>
      <c r="Z93" s="86" t="str">
        <f t="shared" si="25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4"/>
        <v/>
      </c>
      <c r="E94" s="96"/>
      <c r="F94" s="91" t="str">
        <f t="shared" si="15"/>
        <v/>
      </c>
      <c r="G94" s="129"/>
      <c r="H94" s="91" t="str">
        <f t="shared" si="16"/>
        <v/>
      </c>
      <c r="I94" s="91" t="str">
        <f t="shared" si="17"/>
        <v/>
      </c>
      <c r="J94" s="128"/>
      <c r="K94" s="128"/>
      <c r="L94" s="128"/>
      <c r="M94" s="95"/>
      <c r="O94" s="86" t="str">
        <f t="shared" si="18"/>
        <v/>
      </c>
      <c r="P94" s="86" t="str">
        <f t="shared" si="19"/>
        <v/>
      </c>
      <c r="Q94" s="86" t="str">
        <f t="shared" si="20"/>
        <v/>
      </c>
      <c r="R94" s="86" t="str">
        <f t="shared" si="21"/>
        <v/>
      </c>
      <c r="V94" s="86">
        <v>4221</v>
      </c>
      <c r="W94" s="86" t="s">
        <v>95</v>
      </c>
      <c r="Y94" s="304" t="str">
        <f t="shared" si="24"/>
        <v>42</v>
      </c>
      <c r="Z94" s="86" t="str">
        <f t="shared" si="25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4"/>
        <v/>
      </c>
      <c r="E95" s="96"/>
      <c r="F95" s="91" t="str">
        <f t="shared" si="15"/>
        <v/>
      </c>
      <c r="G95" s="129"/>
      <c r="H95" s="91" t="str">
        <f t="shared" si="16"/>
        <v/>
      </c>
      <c r="I95" s="91" t="str">
        <f t="shared" si="17"/>
        <v/>
      </c>
      <c r="J95" s="128"/>
      <c r="K95" s="128"/>
      <c r="L95" s="128"/>
      <c r="M95" s="95"/>
      <c r="O95" s="86" t="str">
        <f t="shared" si="18"/>
        <v/>
      </c>
      <c r="P95" s="86" t="str">
        <f t="shared" si="19"/>
        <v/>
      </c>
      <c r="Q95" s="86" t="str">
        <f t="shared" si="20"/>
        <v/>
      </c>
      <c r="R95" s="86" t="str">
        <f t="shared" si="21"/>
        <v/>
      </c>
      <c r="V95" s="86">
        <v>4222</v>
      </c>
      <c r="W95" s="86" t="s">
        <v>106</v>
      </c>
      <c r="Y95" s="304" t="str">
        <f t="shared" si="24"/>
        <v>42</v>
      </c>
      <c r="Z95" s="86" t="str">
        <f t="shared" si="25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4"/>
        <v/>
      </c>
      <c r="E96" s="96"/>
      <c r="F96" s="91" t="str">
        <f t="shared" si="15"/>
        <v/>
      </c>
      <c r="G96" s="129"/>
      <c r="H96" s="91" t="str">
        <f t="shared" si="16"/>
        <v/>
      </c>
      <c r="I96" s="91" t="str">
        <f t="shared" si="17"/>
        <v/>
      </c>
      <c r="J96" s="128"/>
      <c r="K96" s="128"/>
      <c r="L96" s="128"/>
      <c r="M96" s="95"/>
      <c r="O96" s="86" t="str">
        <f t="shared" si="18"/>
        <v/>
      </c>
      <c r="P96" s="86" t="str">
        <f t="shared" si="19"/>
        <v/>
      </c>
      <c r="Q96" s="86" t="str">
        <f t="shared" si="20"/>
        <v/>
      </c>
      <c r="R96" s="86" t="str">
        <f t="shared" si="21"/>
        <v/>
      </c>
      <c r="V96" s="86">
        <v>4223</v>
      </c>
      <c r="W96" s="86" t="s">
        <v>119</v>
      </c>
      <c r="Y96" s="304" t="str">
        <f t="shared" si="24"/>
        <v>42</v>
      </c>
      <c r="Z96" s="86" t="str">
        <f t="shared" si="25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4"/>
        <v/>
      </c>
      <c r="E97" s="96"/>
      <c r="F97" s="91" t="str">
        <f t="shared" si="15"/>
        <v/>
      </c>
      <c r="G97" s="129"/>
      <c r="H97" s="91" t="str">
        <f t="shared" si="16"/>
        <v/>
      </c>
      <c r="I97" s="91" t="str">
        <f t="shared" si="17"/>
        <v/>
      </c>
      <c r="J97" s="128"/>
      <c r="K97" s="128"/>
      <c r="L97" s="128"/>
      <c r="M97" s="95"/>
      <c r="O97" s="86" t="str">
        <f t="shared" si="18"/>
        <v/>
      </c>
      <c r="P97" s="86" t="str">
        <f t="shared" si="19"/>
        <v/>
      </c>
      <c r="Q97" s="86" t="str">
        <f t="shared" si="20"/>
        <v/>
      </c>
      <c r="R97" s="86" t="str">
        <f t="shared" si="21"/>
        <v/>
      </c>
      <c r="V97" s="86">
        <v>4224</v>
      </c>
      <c r="W97" s="86" t="s">
        <v>112</v>
      </c>
      <c r="Y97" s="304" t="str">
        <f t="shared" si="24"/>
        <v>42</v>
      </c>
      <c r="Z97" s="86" t="str">
        <f t="shared" si="25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4"/>
        <v/>
      </c>
      <c r="E98" s="96"/>
      <c r="F98" s="91" t="str">
        <f t="shared" si="15"/>
        <v/>
      </c>
      <c r="G98" s="129"/>
      <c r="H98" s="91" t="str">
        <f t="shared" si="16"/>
        <v/>
      </c>
      <c r="I98" s="91" t="str">
        <f t="shared" si="17"/>
        <v/>
      </c>
      <c r="J98" s="128"/>
      <c r="K98" s="128"/>
      <c r="L98" s="128"/>
      <c r="M98" s="95"/>
      <c r="O98" s="86" t="str">
        <f t="shared" si="18"/>
        <v/>
      </c>
      <c r="P98" s="86" t="str">
        <f t="shared" si="19"/>
        <v/>
      </c>
      <c r="Q98" s="86" t="str">
        <f t="shared" si="20"/>
        <v/>
      </c>
      <c r="R98" s="86" t="str">
        <f t="shared" si="21"/>
        <v/>
      </c>
      <c r="V98" s="86">
        <v>4225</v>
      </c>
      <c r="W98" s="86" t="s">
        <v>116</v>
      </c>
      <c r="Y98" s="304" t="str">
        <f t="shared" si="24"/>
        <v>42</v>
      </c>
      <c r="Z98" s="86" t="str">
        <f t="shared" si="25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4"/>
        <v/>
      </c>
      <c r="E99" s="96"/>
      <c r="F99" s="91" t="str">
        <f t="shared" si="15"/>
        <v/>
      </c>
      <c r="G99" s="129"/>
      <c r="H99" s="91" t="str">
        <f t="shared" si="16"/>
        <v/>
      </c>
      <c r="I99" s="91" t="str">
        <f t="shared" si="17"/>
        <v/>
      </c>
      <c r="J99" s="128"/>
      <c r="K99" s="128"/>
      <c r="L99" s="128"/>
      <c r="M99" s="95"/>
      <c r="O99" s="86" t="str">
        <f t="shared" si="18"/>
        <v/>
      </c>
      <c r="P99" s="86" t="str">
        <f t="shared" si="19"/>
        <v/>
      </c>
      <c r="Q99" s="86" t="str">
        <f t="shared" si="20"/>
        <v/>
      </c>
      <c r="R99" s="86" t="str">
        <f t="shared" si="21"/>
        <v/>
      </c>
      <c r="V99" s="86">
        <v>4226</v>
      </c>
      <c r="W99" s="86" t="s">
        <v>161</v>
      </c>
      <c r="Y99" s="304" t="str">
        <f t="shared" si="24"/>
        <v>42</v>
      </c>
      <c r="Z99" s="86" t="str">
        <f t="shared" si="25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4"/>
        <v/>
      </c>
      <c r="E100" s="96"/>
      <c r="F100" s="91" t="str">
        <f t="shared" si="15"/>
        <v/>
      </c>
      <c r="G100" s="129"/>
      <c r="H100" s="91" t="str">
        <f t="shared" si="16"/>
        <v/>
      </c>
      <c r="I100" s="91" t="str">
        <f t="shared" si="17"/>
        <v/>
      </c>
      <c r="J100" s="128"/>
      <c r="K100" s="128"/>
      <c r="L100" s="128"/>
      <c r="M100" s="95"/>
      <c r="O100" s="86" t="str">
        <f t="shared" si="18"/>
        <v/>
      </c>
      <c r="P100" s="86" t="str">
        <f t="shared" si="19"/>
        <v/>
      </c>
      <c r="Q100" s="86" t="str">
        <f t="shared" si="20"/>
        <v/>
      </c>
      <c r="R100" s="86" t="str">
        <f t="shared" si="21"/>
        <v/>
      </c>
      <c r="V100" s="86">
        <v>4227</v>
      </c>
      <c r="W100" s="86" t="s">
        <v>129</v>
      </c>
      <c r="Y100" s="304" t="str">
        <f t="shared" si="24"/>
        <v>42</v>
      </c>
      <c r="Z100" s="86" t="str">
        <f t="shared" si="25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4"/>
        <v/>
      </c>
      <c r="E101" s="96"/>
      <c r="F101" s="91" t="str">
        <f t="shared" si="15"/>
        <v/>
      </c>
      <c r="G101" s="129"/>
      <c r="H101" s="91" t="str">
        <f t="shared" si="16"/>
        <v/>
      </c>
      <c r="I101" s="91" t="str">
        <f t="shared" si="17"/>
        <v/>
      </c>
      <c r="J101" s="128"/>
      <c r="K101" s="128"/>
      <c r="L101" s="128"/>
      <c r="M101" s="95"/>
      <c r="O101" s="86" t="str">
        <f t="shared" si="18"/>
        <v/>
      </c>
      <c r="P101" s="86" t="str">
        <f t="shared" si="19"/>
        <v/>
      </c>
      <c r="Q101" s="86" t="str">
        <f t="shared" si="20"/>
        <v/>
      </c>
      <c r="R101" s="86" t="str">
        <f t="shared" si="21"/>
        <v/>
      </c>
      <c r="V101" s="86">
        <v>4231</v>
      </c>
      <c r="W101" s="86" t="s">
        <v>162</v>
      </c>
      <c r="Y101" s="304" t="str">
        <f t="shared" si="24"/>
        <v>42</v>
      </c>
      <c r="Z101" s="86" t="str">
        <f t="shared" si="25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4"/>
        <v/>
      </c>
      <c r="E102" s="96"/>
      <c r="F102" s="91" t="str">
        <f t="shared" si="15"/>
        <v/>
      </c>
      <c r="G102" s="129"/>
      <c r="H102" s="91" t="str">
        <f t="shared" si="16"/>
        <v/>
      </c>
      <c r="I102" s="91" t="str">
        <f t="shared" si="17"/>
        <v/>
      </c>
      <c r="J102" s="128"/>
      <c r="K102" s="128"/>
      <c r="L102" s="128"/>
      <c r="M102" s="95"/>
      <c r="O102" s="86" t="str">
        <f t="shared" si="18"/>
        <v/>
      </c>
      <c r="P102" s="86" t="str">
        <f t="shared" si="19"/>
        <v/>
      </c>
      <c r="Q102" s="86" t="str">
        <f t="shared" si="20"/>
        <v/>
      </c>
      <c r="R102" s="86" t="str">
        <f t="shared" si="21"/>
        <v/>
      </c>
      <c r="V102" s="86">
        <v>4233</v>
      </c>
      <c r="W102" s="86" t="s">
        <v>170</v>
      </c>
      <c r="Y102" s="304" t="str">
        <f t="shared" ref="Y102:Y129" si="26">LEFT(V102,2)</f>
        <v>42</v>
      </c>
      <c r="Z102" s="86" t="str">
        <f t="shared" si="25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4"/>
        <v/>
      </c>
      <c r="E103" s="96"/>
      <c r="F103" s="91" t="str">
        <f t="shared" si="15"/>
        <v/>
      </c>
      <c r="G103" s="129"/>
      <c r="H103" s="91" t="str">
        <f t="shared" si="16"/>
        <v/>
      </c>
      <c r="I103" s="91" t="str">
        <f t="shared" si="17"/>
        <v/>
      </c>
      <c r="J103" s="128"/>
      <c r="K103" s="128"/>
      <c r="L103" s="128"/>
      <c r="M103" s="95"/>
      <c r="O103" s="86" t="str">
        <f t="shared" si="18"/>
        <v/>
      </c>
      <c r="P103" s="86" t="str">
        <f t="shared" si="19"/>
        <v/>
      </c>
      <c r="Q103" s="86" t="str">
        <f t="shared" si="20"/>
        <v/>
      </c>
      <c r="R103" s="86" t="str">
        <f t="shared" si="21"/>
        <v/>
      </c>
      <c r="V103" s="86">
        <v>4241</v>
      </c>
      <c r="W103" s="86" t="s">
        <v>107</v>
      </c>
      <c r="Y103" s="304" t="str">
        <f t="shared" si="26"/>
        <v>42</v>
      </c>
      <c r="Z103" s="86" t="str">
        <f t="shared" si="25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4"/>
        <v/>
      </c>
      <c r="E104" s="96"/>
      <c r="F104" s="91" t="str">
        <f t="shared" si="15"/>
        <v/>
      </c>
      <c r="G104" s="129"/>
      <c r="H104" s="91" t="str">
        <f t="shared" si="16"/>
        <v/>
      </c>
      <c r="I104" s="91" t="str">
        <f t="shared" si="17"/>
        <v/>
      </c>
      <c r="J104" s="128"/>
      <c r="K104" s="128"/>
      <c r="L104" s="128"/>
      <c r="M104" s="95"/>
      <c r="O104" s="86" t="str">
        <f t="shared" si="18"/>
        <v/>
      </c>
      <c r="P104" s="86" t="str">
        <f t="shared" si="19"/>
        <v/>
      </c>
      <c r="Q104" s="86" t="str">
        <f t="shared" si="20"/>
        <v/>
      </c>
      <c r="R104" s="86" t="str">
        <f t="shared" si="21"/>
        <v/>
      </c>
      <c r="V104" s="86">
        <v>4242</v>
      </c>
      <c r="W104" s="86" t="s">
        <v>139</v>
      </c>
      <c r="Y104" s="304" t="str">
        <f t="shared" si="26"/>
        <v>42</v>
      </c>
      <c r="Z104" s="86" t="str">
        <f t="shared" si="25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4"/>
        <v/>
      </c>
      <c r="E105" s="96"/>
      <c r="F105" s="91" t="str">
        <f t="shared" si="15"/>
        <v/>
      </c>
      <c r="G105" s="129"/>
      <c r="H105" s="91" t="str">
        <f t="shared" si="16"/>
        <v/>
      </c>
      <c r="I105" s="91" t="str">
        <f t="shared" si="17"/>
        <v/>
      </c>
      <c r="J105" s="128"/>
      <c r="K105" s="128"/>
      <c r="L105" s="128"/>
      <c r="M105" s="95"/>
      <c r="O105" s="86" t="str">
        <f t="shared" si="18"/>
        <v/>
      </c>
      <c r="P105" s="86" t="str">
        <f t="shared" si="19"/>
        <v/>
      </c>
      <c r="Q105" s="86" t="str">
        <f t="shared" si="20"/>
        <v/>
      </c>
      <c r="R105" s="86" t="str">
        <f t="shared" si="21"/>
        <v/>
      </c>
      <c r="V105" s="86">
        <v>4244</v>
      </c>
      <c r="W105" s="86" t="s">
        <v>171</v>
      </c>
      <c r="Y105" s="304" t="str">
        <f t="shared" si="26"/>
        <v>42</v>
      </c>
      <c r="Z105" s="86" t="str">
        <f t="shared" si="25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4"/>
        <v/>
      </c>
      <c r="E106" s="96"/>
      <c r="F106" s="91" t="str">
        <f t="shared" si="15"/>
        <v/>
      </c>
      <c r="G106" s="129"/>
      <c r="H106" s="91" t="str">
        <f t="shared" si="16"/>
        <v/>
      </c>
      <c r="I106" s="91" t="str">
        <f t="shared" si="17"/>
        <v/>
      </c>
      <c r="J106" s="128"/>
      <c r="K106" s="128"/>
      <c r="L106" s="128"/>
      <c r="M106" s="95"/>
      <c r="O106" s="86" t="str">
        <f t="shared" si="18"/>
        <v/>
      </c>
      <c r="P106" s="86" t="str">
        <f t="shared" si="19"/>
        <v/>
      </c>
      <c r="Q106" s="86" t="str">
        <f t="shared" si="20"/>
        <v/>
      </c>
      <c r="R106" s="86" t="str">
        <f t="shared" si="21"/>
        <v/>
      </c>
      <c r="V106" s="86">
        <v>4251</v>
      </c>
      <c r="W106" s="86" t="s">
        <v>163</v>
      </c>
      <c r="Y106" s="304" t="str">
        <f t="shared" si="26"/>
        <v>42</v>
      </c>
      <c r="Z106" s="86" t="str">
        <f t="shared" si="25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4"/>
        <v/>
      </c>
      <c r="E107" s="96"/>
      <c r="F107" s="91" t="str">
        <f t="shared" si="15"/>
        <v/>
      </c>
      <c r="G107" s="129"/>
      <c r="H107" s="91" t="str">
        <f t="shared" si="16"/>
        <v/>
      </c>
      <c r="I107" s="91" t="str">
        <f t="shared" si="17"/>
        <v/>
      </c>
      <c r="J107" s="128"/>
      <c r="K107" s="128"/>
      <c r="L107" s="128"/>
      <c r="M107" s="95"/>
      <c r="O107" s="86" t="str">
        <f t="shared" si="18"/>
        <v/>
      </c>
      <c r="P107" s="86" t="str">
        <f t="shared" si="19"/>
        <v/>
      </c>
      <c r="Q107" s="86" t="str">
        <f t="shared" si="20"/>
        <v/>
      </c>
      <c r="R107" s="86" t="str">
        <f t="shared" si="21"/>
        <v/>
      </c>
      <c r="V107" s="86">
        <v>4252</v>
      </c>
      <c r="W107" s="86" t="s">
        <v>164</v>
      </c>
      <c r="Y107" s="304" t="str">
        <f t="shared" si="26"/>
        <v>42</v>
      </c>
      <c r="Z107" s="86" t="str">
        <f t="shared" si="25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4"/>
        <v/>
      </c>
      <c r="E108" s="96"/>
      <c r="F108" s="91" t="str">
        <f t="shared" si="15"/>
        <v/>
      </c>
      <c r="G108" s="129"/>
      <c r="H108" s="91" t="str">
        <f t="shared" si="16"/>
        <v/>
      </c>
      <c r="I108" s="91" t="str">
        <f t="shared" si="17"/>
        <v/>
      </c>
      <c r="J108" s="128"/>
      <c r="K108" s="128"/>
      <c r="L108" s="128"/>
      <c r="M108" s="95"/>
      <c r="O108" s="86" t="str">
        <f t="shared" si="18"/>
        <v/>
      </c>
      <c r="P108" s="86" t="str">
        <f t="shared" si="19"/>
        <v/>
      </c>
      <c r="Q108" s="86" t="str">
        <f t="shared" si="20"/>
        <v/>
      </c>
      <c r="R108" s="86" t="str">
        <f t="shared" si="21"/>
        <v/>
      </c>
      <c r="V108" s="86">
        <v>4262</v>
      </c>
      <c r="W108" s="86" t="s">
        <v>108</v>
      </c>
      <c r="Y108" s="304" t="str">
        <f t="shared" si="26"/>
        <v>42</v>
      </c>
      <c r="Z108" s="86" t="str">
        <f t="shared" si="25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4"/>
        <v/>
      </c>
      <c r="E109" s="96"/>
      <c r="F109" s="91" t="str">
        <f t="shared" si="15"/>
        <v/>
      </c>
      <c r="G109" s="129"/>
      <c r="H109" s="91" t="str">
        <f t="shared" si="16"/>
        <v/>
      </c>
      <c r="I109" s="91" t="str">
        <f t="shared" si="17"/>
        <v/>
      </c>
      <c r="J109" s="128"/>
      <c r="K109" s="128"/>
      <c r="L109" s="128"/>
      <c r="M109" s="95"/>
      <c r="O109" s="86" t="str">
        <f t="shared" si="18"/>
        <v/>
      </c>
      <c r="P109" s="86" t="str">
        <f t="shared" si="19"/>
        <v/>
      </c>
      <c r="Q109" s="86" t="str">
        <f t="shared" si="20"/>
        <v/>
      </c>
      <c r="R109" s="86" t="str">
        <f t="shared" si="21"/>
        <v/>
      </c>
      <c r="V109" s="86">
        <v>4263</v>
      </c>
      <c r="W109" s="86" t="s">
        <v>165</v>
      </c>
      <c r="Y109" s="304" t="str">
        <f t="shared" si="26"/>
        <v>42</v>
      </c>
      <c r="Z109" s="86" t="str">
        <f t="shared" si="25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4"/>
        <v/>
      </c>
      <c r="E110" s="96"/>
      <c r="F110" s="91" t="str">
        <f t="shared" si="15"/>
        <v/>
      </c>
      <c r="G110" s="129"/>
      <c r="H110" s="91" t="str">
        <f t="shared" si="16"/>
        <v/>
      </c>
      <c r="I110" s="91" t="str">
        <f t="shared" si="17"/>
        <v/>
      </c>
      <c r="J110" s="128"/>
      <c r="K110" s="128"/>
      <c r="L110" s="128"/>
      <c r="M110" s="95"/>
      <c r="O110" s="86" t="str">
        <f t="shared" si="18"/>
        <v/>
      </c>
      <c r="P110" s="86" t="str">
        <f t="shared" si="19"/>
        <v/>
      </c>
      <c r="Q110" s="86" t="str">
        <f t="shared" si="20"/>
        <v/>
      </c>
      <c r="R110" s="86" t="str">
        <f t="shared" si="21"/>
        <v/>
      </c>
      <c r="V110" s="86">
        <v>4264</v>
      </c>
      <c r="W110" s="86" t="s">
        <v>120</v>
      </c>
      <c r="Y110" s="304" t="str">
        <f t="shared" si="26"/>
        <v>42</v>
      </c>
      <c r="Z110" s="86" t="str">
        <f t="shared" si="25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4"/>
        <v/>
      </c>
      <c r="E111" s="96"/>
      <c r="F111" s="91" t="str">
        <f t="shared" si="15"/>
        <v/>
      </c>
      <c r="G111" s="129"/>
      <c r="H111" s="91" t="str">
        <f t="shared" si="16"/>
        <v/>
      </c>
      <c r="I111" s="91" t="str">
        <f t="shared" si="17"/>
        <v/>
      </c>
      <c r="J111" s="128"/>
      <c r="K111" s="128"/>
      <c r="L111" s="128"/>
      <c r="M111" s="95"/>
      <c r="O111" s="86" t="str">
        <f t="shared" si="18"/>
        <v/>
      </c>
      <c r="P111" s="86" t="str">
        <f t="shared" si="19"/>
        <v/>
      </c>
      <c r="Q111" s="86" t="str">
        <f t="shared" si="20"/>
        <v/>
      </c>
      <c r="R111" s="86" t="str">
        <f t="shared" si="21"/>
        <v/>
      </c>
      <c r="V111" s="86">
        <v>4312</v>
      </c>
      <c r="W111" s="86" t="s">
        <v>122</v>
      </c>
      <c r="Y111" s="304" t="str">
        <f t="shared" si="26"/>
        <v>43</v>
      </c>
      <c r="Z111" s="86" t="str">
        <f t="shared" si="25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4"/>
        <v/>
      </c>
      <c r="E112" s="96"/>
      <c r="F112" s="91" t="str">
        <f t="shared" si="15"/>
        <v/>
      </c>
      <c r="G112" s="129"/>
      <c r="H112" s="91" t="str">
        <f t="shared" si="16"/>
        <v/>
      </c>
      <c r="I112" s="91" t="str">
        <f t="shared" si="17"/>
        <v/>
      </c>
      <c r="J112" s="128"/>
      <c r="K112" s="128"/>
      <c r="L112" s="128"/>
      <c r="M112" s="95"/>
      <c r="O112" s="86" t="str">
        <f t="shared" si="18"/>
        <v/>
      </c>
      <c r="P112" s="86" t="str">
        <f t="shared" si="19"/>
        <v/>
      </c>
      <c r="Q112" s="86" t="str">
        <f t="shared" si="20"/>
        <v/>
      </c>
      <c r="R112" s="86" t="str">
        <f t="shared" si="21"/>
        <v/>
      </c>
      <c r="V112" s="86">
        <v>4411</v>
      </c>
      <c r="W112" s="86" t="s">
        <v>166</v>
      </c>
      <c r="Y112" s="304" t="str">
        <f t="shared" si="26"/>
        <v>44</v>
      </c>
      <c r="Z112" s="86" t="str">
        <f t="shared" si="25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4"/>
        <v/>
      </c>
      <c r="E113" s="96"/>
      <c r="F113" s="91" t="str">
        <f t="shared" si="15"/>
        <v/>
      </c>
      <c r="G113" s="129"/>
      <c r="H113" s="91" t="str">
        <f t="shared" si="16"/>
        <v/>
      </c>
      <c r="I113" s="91" t="str">
        <f t="shared" si="17"/>
        <v/>
      </c>
      <c r="J113" s="128"/>
      <c r="K113" s="128"/>
      <c r="L113" s="128"/>
      <c r="M113" s="95"/>
      <c r="O113" s="86" t="str">
        <f t="shared" si="18"/>
        <v/>
      </c>
      <c r="P113" s="86" t="str">
        <f t="shared" si="19"/>
        <v/>
      </c>
      <c r="Q113" s="86" t="str">
        <f t="shared" si="20"/>
        <v/>
      </c>
      <c r="R113" s="86" t="str">
        <f t="shared" si="21"/>
        <v/>
      </c>
      <c r="V113" s="86">
        <v>4511</v>
      </c>
      <c r="W113" s="86" t="s">
        <v>121</v>
      </c>
      <c r="Y113" s="304" t="str">
        <f t="shared" si="26"/>
        <v>45</v>
      </c>
      <c r="Z113" s="86" t="str">
        <f t="shared" si="25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4"/>
        <v/>
      </c>
      <c r="E114" s="96"/>
      <c r="F114" s="91" t="str">
        <f t="shared" si="15"/>
        <v/>
      </c>
      <c r="G114" s="129"/>
      <c r="H114" s="91" t="str">
        <f t="shared" si="16"/>
        <v/>
      </c>
      <c r="I114" s="91" t="str">
        <f t="shared" si="17"/>
        <v/>
      </c>
      <c r="J114" s="128"/>
      <c r="K114" s="128"/>
      <c r="L114" s="128"/>
      <c r="M114" s="95"/>
      <c r="O114" s="86" t="str">
        <f t="shared" si="18"/>
        <v/>
      </c>
      <c r="P114" s="86" t="str">
        <f t="shared" si="19"/>
        <v/>
      </c>
      <c r="Q114" s="86" t="str">
        <f t="shared" si="20"/>
        <v/>
      </c>
      <c r="R114" s="86" t="str">
        <f t="shared" si="21"/>
        <v/>
      </c>
      <c r="V114" s="86">
        <v>4521</v>
      </c>
      <c r="W114" s="86" t="s">
        <v>140</v>
      </c>
      <c r="Y114" s="304" t="str">
        <f t="shared" si="26"/>
        <v>45</v>
      </c>
      <c r="Z114" s="86" t="str">
        <f t="shared" si="25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4"/>
        <v/>
      </c>
      <c r="E115" s="96"/>
      <c r="F115" s="91" t="str">
        <f t="shared" si="15"/>
        <v/>
      </c>
      <c r="G115" s="129"/>
      <c r="H115" s="91" t="str">
        <f t="shared" si="16"/>
        <v/>
      </c>
      <c r="I115" s="91" t="str">
        <f t="shared" si="17"/>
        <v/>
      </c>
      <c r="J115" s="128"/>
      <c r="K115" s="128"/>
      <c r="L115" s="128"/>
      <c r="M115" s="95"/>
      <c r="O115" s="86" t="str">
        <f t="shared" si="18"/>
        <v/>
      </c>
      <c r="P115" s="86" t="str">
        <f t="shared" si="19"/>
        <v/>
      </c>
      <c r="Q115" s="86" t="str">
        <f t="shared" si="20"/>
        <v/>
      </c>
      <c r="R115" s="86" t="str">
        <f t="shared" si="21"/>
        <v/>
      </c>
      <c r="V115" s="86">
        <v>4531</v>
      </c>
      <c r="W115" s="86" t="s">
        <v>183</v>
      </c>
      <c r="Y115" s="304" t="str">
        <f t="shared" si="26"/>
        <v>45</v>
      </c>
      <c r="Z115" s="86" t="str">
        <f t="shared" si="25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4"/>
        <v/>
      </c>
      <c r="E116" s="96"/>
      <c r="F116" s="91" t="str">
        <f t="shared" si="15"/>
        <v/>
      </c>
      <c r="G116" s="129"/>
      <c r="H116" s="91" t="str">
        <f t="shared" si="16"/>
        <v/>
      </c>
      <c r="I116" s="91" t="str">
        <f t="shared" si="17"/>
        <v/>
      </c>
      <c r="J116" s="128"/>
      <c r="K116" s="128"/>
      <c r="L116" s="128"/>
      <c r="M116" s="95"/>
      <c r="O116" s="86" t="str">
        <f t="shared" si="18"/>
        <v/>
      </c>
      <c r="P116" s="86" t="str">
        <f t="shared" si="19"/>
        <v/>
      </c>
      <c r="Q116" s="86" t="str">
        <f t="shared" si="20"/>
        <v/>
      </c>
      <c r="R116" s="86" t="str">
        <f t="shared" si="21"/>
        <v/>
      </c>
      <c r="V116" s="86">
        <v>4541</v>
      </c>
      <c r="W116" s="86" t="s">
        <v>135</v>
      </c>
      <c r="Y116" s="304" t="str">
        <f t="shared" si="26"/>
        <v>45</v>
      </c>
      <c r="Z116" s="86" t="str">
        <f t="shared" si="25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4"/>
        <v/>
      </c>
      <c r="E117" s="96"/>
      <c r="F117" s="91" t="str">
        <f t="shared" si="15"/>
        <v/>
      </c>
      <c r="G117" s="129"/>
      <c r="H117" s="91" t="str">
        <f t="shared" si="16"/>
        <v/>
      </c>
      <c r="I117" s="91" t="str">
        <f t="shared" si="17"/>
        <v/>
      </c>
      <c r="J117" s="128"/>
      <c r="K117" s="128"/>
      <c r="L117" s="128"/>
      <c r="M117" s="95"/>
      <c r="O117" s="86" t="str">
        <f t="shared" si="18"/>
        <v/>
      </c>
      <c r="P117" s="86" t="str">
        <f t="shared" si="19"/>
        <v/>
      </c>
      <c r="Q117" s="86" t="str">
        <f t="shared" si="20"/>
        <v/>
      </c>
      <c r="R117" s="86" t="str">
        <f t="shared" si="21"/>
        <v/>
      </c>
      <c r="V117" s="86">
        <v>5121</v>
      </c>
      <c r="W117" s="86" t="s">
        <v>191</v>
      </c>
      <c r="Y117" s="304" t="str">
        <f t="shared" si="26"/>
        <v>51</v>
      </c>
      <c r="Z117" s="86" t="str">
        <f t="shared" si="25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4"/>
        <v/>
      </c>
      <c r="E118" s="96"/>
      <c r="F118" s="91" t="str">
        <f t="shared" si="15"/>
        <v/>
      </c>
      <c r="G118" s="129"/>
      <c r="H118" s="91" t="str">
        <f t="shared" si="16"/>
        <v/>
      </c>
      <c r="I118" s="91" t="str">
        <f t="shared" si="17"/>
        <v/>
      </c>
      <c r="J118" s="128"/>
      <c r="K118" s="128"/>
      <c r="L118" s="128"/>
      <c r="M118" s="95"/>
      <c r="O118" s="86" t="str">
        <f t="shared" si="18"/>
        <v/>
      </c>
      <c r="P118" s="86" t="str">
        <f t="shared" si="19"/>
        <v/>
      </c>
      <c r="Q118" s="86" t="str">
        <f t="shared" si="20"/>
        <v/>
      </c>
      <c r="R118" s="86" t="str">
        <f t="shared" si="21"/>
        <v/>
      </c>
      <c r="V118" s="86">
        <v>5443</v>
      </c>
      <c r="W118" s="86" t="s">
        <v>167</v>
      </c>
      <c r="Y118" s="304" t="str">
        <f t="shared" si="26"/>
        <v>54</v>
      </c>
      <c r="Z118" s="86" t="str">
        <f t="shared" si="25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4"/>
        <v/>
      </c>
      <c r="E119" s="96"/>
      <c r="F119" s="91" t="str">
        <f t="shared" si="15"/>
        <v/>
      </c>
      <c r="G119" s="129"/>
      <c r="H119" s="91" t="str">
        <f t="shared" si="16"/>
        <v/>
      </c>
      <c r="I119" s="91" t="str">
        <f t="shared" si="17"/>
        <v/>
      </c>
      <c r="J119" s="128"/>
      <c r="K119" s="128"/>
      <c r="L119" s="128"/>
      <c r="M119" s="95"/>
      <c r="O119" s="86" t="str">
        <f t="shared" si="18"/>
        <v/>
      </c>
      <c r="P119" s="86" t="str">
        <f t="shared" si="19"/>
        <v/>
      </c>
      <c r="Q119" s="86" t="str">
        <f t="shared" si="20"/>
        <v/>
      </c>
      <c r="R119" s="86" t="str">
        <f t="shared" si="21"/>
        <v/>
      </c>
      <c r="V119" s="86">
        <v>5121</v>
      </c>
      <c r="W119" s="86" t="s">
        <v>640</v>
      </c>
      <c r="Y119" s="304" t="str">
        <f t="shared" si="26"/>
        <v>51</v>
      </c>
      <c r="Z119" s="86" t="str">
        <f t="shared" ref="Z119:Z129" si="27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4"/>
        <v/>
      </c>
      <c r="E120" s="96"/>
      <c r="F120" s="91" t="str">
        <f t="shared" si="15"/>
        <v/>
      </c>
      <c r="G120" s="129"/>
      <c r="H120" s="91" t="str">
        <f t="shared" si="16"/>
        <v/>
      </c>
      <c r="I120" s="91" t="str">
        <f t="shared" si="17"/>
        <v/>
      </c>
      <c r="J120" s="128"/>
      <c r="K120" s="128"/>
      <c r="L120" s="128"/>
      <c r="M120" s="95"/>
      <c r="O120" s="86" t="str">
        <f t="shared" si="18"/>
        <v/>
      </c>
      <c r="P120" s="86" t="str">
        <f t="shared" si="19"/>
        <v/>
      </c>
      <c r="Q120" s="86" t="str">
        <f t="shared" si="20"/>
        <v/>
      </c>
      <c r="R120" s="86" t="str">
        <f t="shared" si="21"/>
        <v/>
      </c>
      <c r="V120" s="86">
        <v>5122</v>
      </c>
      <c r="W120" s="86" t="s">
        <v>641</v>
      </c>
      <c r="Y120" s="304" t="str">
        <f t="shared" si="26"/>
        <v>51</v>
      </c>
      <c r="Z120" s="86" t="str">
        <f t="shared" si="27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4"/>
        <v/>
      </c>
      <c r="E121" s="96"/>
      <c r="F121" s="91" t="str">
        <f t="shared" si="15"/>
        <v/>
      </c>
      <c r="G121" s="129"/>
      <c r="H121" s="91" t="str">
        <f t="shared" si="16"/>
        <v/>
      </c>
      <c r="I121" s="91" t="str">
        <f t="shared" si="17"/>
        <v/>
      </c>
      <c r="J121" s="128"/>
      <c r="K121" s="128"/>
      <c r="L121" s="128"/>
      <c r="M121" s="95"/>
      <c r="O121" s="86" t="str">
        <f t="shared" si="18"/>
        <v/>
      </c>
      <c r="P121" s="86" t="str">
        <f t="shared" si="19"/>
        <v/>
      </c>
      <c r="Q121" s="86" t="str">
        <f t="shared" si="20"/>
        <v/>
      </c>
      <c r="R121" s="86" t="str">
        <f t="shared" si="21"/>
        <v/>
      </c>
      <c r="V121" s="86">
        <v>5141</v>
      </c>
      <c r="W121" s="86" t="s">
        <v>642</v>
      </c>
      <c r="Y121" s="304" t="str">
        <f t="shared" si="26"/>
        <v>51</v>
      </c>
      <c r="Z121" s="86" t="str">
        <f t="shared" si="27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4"/>
        <v/>
      </c>
      <c r="E122" s="96"/>
      <c r="F122" s="91" t="str">
        <f t="shared" si="15"/>
        <v/>
      </c>
      <c r="G122" s="129"/>
      <c r="H122" s="91" t="str">
        <f t="shared" si="16"/>
        <v/>
      </c>
      <c r="I122" s="91" t="str">
        <f t="shared" si="17"/>
        <v/>
      </c>
      <c r="J122" s="128"/>
      <c r="K122" s="128"/>
      <c r="L122" s="128"/>
      <c r="M122" s="95"/>
      <c r="O122" s="86" t="str">
        <f t="shared" si="18"/>
        <v/>
      </c>
      <c r="P122" s="86" t="str">
        <f t="shared" si="19"/>
        <v/>
      </c>
      <c r="Q122" s="86" t="str">
        <f t="shared" si="20"/>
        <v/>
      </c>
      <c r="R122" s="86" t="str">
        <f t="shared" si="21"/>
        <v/>
      </c>
      <c r="V122" s="86">
        <v>5181</v>
      </c>
      <c r="W122" s="86" t="s">
        <v>643</v>
      </c>
      <c r="Y122" s="304" t="str">
        <f t="shared" si="26"/>
        <v>51</v>
      </c>
      <c r="Z122" s="86" t="str">
        <f t="shared" si="27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4"/>
        <v/>
      </c>
      <c r="E123" s="96"/>
      <c r="F123" s="91" t="str">
        <f t="shared" si="15"/>
        <v/>
      </c>
      <c r="G123" s="129"/>
      <c r="H123" s="91" t="str">
        <f t="shared" si="16"/>
        <v/>
      </c>
      <c r="I123" s="91" t="str">
        <f t="shared" si="17"/>
        <v/>
      </c>
      <c r="J123" s="128"/>
      <c r="K123" s="128"/>
      <c r="L123" s="128"/>
      <c r="M123" s="95"/>
      <c r="O123" s="86" t="str">
        <f t="shared" si="18"/>
        <v/>
      </c>
      <c r="P123" s="86" t="str">
        <f t="shared" si="19"/>
        <v/>
      </c>
      <c r="Q123" s="86" t="str">
        <f t="shared" si="20"/>
        <v/>
      </c>
      <c r="R123" s="86" t="str">
        <f t="shared" si="21"/>
        <v/>
      </c>
      <c r="V123" s="86">
        <v>5183</v>
      </c>
      <c r="W123" s="86" t="s">
        <v>644</v>
      </c>
      <c r="Y123" s="304" t="str">
        <f t="shared" si="26"/>
        <v>51</v>
      </c>
      <c r="Z123" s="86" t="str">
        <f t="shared" si="27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4"/>
        <v/>
      </c>
      <c r="E124" s="96"/>
      <c r="F124" s="91" t="str">
        <f t="shared" si="15"/>
        <v/>
      </c>
      <c r="G124" s="129"/>
      <c r="H124" s="91" t="str">
        <f t="shared" si="16"/>
        <v/>
      </c>
      <c r="I124" s="91" t="str">
        <f t="shared" si="17"/>
        <v/>
      </c>
      <c r="J124" s="128"/>
      <c r="K124" s="128"/>
      <c r="L124" s="128"/>
      <c r="M124" s="95"/>
      <c r="O124" s="86" t="str">
        <f t="shared" si="18"/>
        <v/>
      </c>
      <c r="P124" s="86" t="str">
        <f t="shared" si="19"/>
        <v/>
      </c>
      <c r="Q124" s="86" t="str">
        <f t="shared" si="20"/>
        <v/>
      </c>
      <c r="R124" s="86" t="str">
        <f t="shared" si="21"/>
        <v/>
      </c>
      <c r="V124" s="86">
        <v>5422</v>
      </c>
      <c r="W124" s="86" t="s">
        <v>645</v>
      </c>
      <c r="Y124" s="304" t="str">
        <f t="shared" si="26"/>
        <v>54</v>
      </c>
      <c r="Z124" s="86" t="str">
        <f t="shared" si="27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4"/>
        <v/>
      </c>
      <c r="E125" s="96"/>
      <c r="F125" s="91" t="str">
        <f t="shared" si="15"/>
        <v/>
      </c>
      <c r="G125" s="129"/>
      <c r="H125" s="91" t="str">
        <f t="shared" si="16"/>
        <v/>
      </c>
      <c r="I125" s="91" t="str">
        <f t="shared" si="17"/>
        <v/>
      </c>
      <c r="J125" s="128"/>
      <c r="K125" s="128"/>
      <c r="L125" s="128"/>
      <c r="M125" s="95"/>
      <c r="O125" s="86" t="str">
        <f t="shared" si="18"/>
        <v/>
      </c>
      <c r="P125" s="86" t="str">
        <f t="shared" si="19"/>
        <v/>
      </c>
      <c r="Q125" s="86" t="str">
        <f t="shared" si="20"/>
        <v/>
      </c>
      <c r="R125" s="86" t="str">
        <f t="shared" si="21"/>
        <v/>
      </c>
      <c r="V125" s="86">
        <v>5431</v>
      </c>
      <c r="W125" s="86" t="s">
        <v>265</v>
      </c>
      <c r="Y125" s="304" t="str">
        <f t="shared" si="26"/>
        <v>54</v>
      </c>
      <c r="Z125" s="86" t="str">
        <f t="shared" si="27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4"/>
        <v/>
      </c>
      <c r="E126" s="96"/>
      <c r="F126" s="91" t="str">
        <f t="shared" si="15"/>
        <v/>
      </c>
      <c r="G126" s="129"/>
      <c r="H126" s="91" t="str">
        <f t="shared" si="16"/>
        <v/>
      </c>
      <c r="I126" s="91" t="str">
        <f t="shared" si="17"/>
        <v/>
      </c>
      <c r="J126" s="128"/>
      <c r="K126" s="128"/>
      <c r="L126" s="128"/>
      <c r="M126" s="95"/>
      <c r="O126" s="86" t="str">
        <f t="shared" si="18"/>
        <v/>
      </c>
      <c r="P126" s="86" t="str">
        <f t="shared" si="19"/>
        <v/>
      </c>
      <c r="Q126" s="86" t="str">
        <f t="shared" si="20"/>
        <v/>
      </c>
      <c r="R126" s="86" t="str">
        <f t="shared" si="21"/>
        <v/>
      </c>
      <c r="V126" s="86">
        <v>5443</v>
      </c>
      <c r="W126" s="86" t="s">
        <v>646</v>
      </c>
      <c r="Y126" s="304" t="str">
        <f t="shared" si="26"/>
        <v>54</v>
      </c>
      <c r="Z126" s="86" t="str">
        <f t="shared" si="27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4"/>
        <v/>
      </c>
      <c r="E127" s="96"/>
      <c r="F127" s="91" t="str">
        <f t="shared" si="15"/>
        <v/>
      </c>
      <c r="G127" s="129"/>
      <c r="H127" s="91" t="str">
        <f t="shared" si="16"/>
        <v/>
      </c>
      <c r="I127" s="91" t="str">
        <f t="shared" si="17"/>
        <v/>
      </c>
      <c r="J127" s="128"/>
      <c r="K127" s="128"/>
      <c r="L127" s="128"/>
      <c r="M127" s="95"/>
      <c r="O127" s="86" t="str">
        <f t="shared" si="18"/>
        <v/>
      </c>
      <c r="P127" s="86" t="str">
        <f t="shared" si="19"/>
        <v/>
      </c>
      <c r="Q127" s="86" t="str">
        <f t="shared" si="20"/>
        <v/>
      </c>
      <c r="R127" s="86" t="str">
        <f t="shared" si="21"/>
        <v/>
      </c>
      <c r="V127" s="86">
        <v>5445</v>
      </c>
      <c r="W127" s="86" t="s">
        <v>647</v>
      </c>
      <c r="Y127" s="304" t="str">
        <f t="shared" si="26"/>
        <v>54</v>
      </c>
      <c r="Z127" s="86" t="str">
        <f t="shared" si="27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4"/>
        <v/>
      </c>
      <c r="E128" s="96"/>
      <c r="F128" s="91" t="str">
        <f t="shared" si="15"/>
        <v/>
      </c>
      <c r="G128" s="129"/>
      <c r="H128" s="91" t="str">
        <f t="shared" si="16"/>
        <v/>
      </c>
      <c r="I128" s="91" t="str">
        <f t="shared" si="17"/>
        <v/>
      </c>
      <c r="J128" s="128"/>
      <c r="K128" s="128"/>
      <c r="L128" s="128"/>
      <c r="M128" s="95"/>
      <c r="O128" s="86" t="str">
        <f t="shared" si="18"/>
        <v/>
      </c>
      <c r="P128" s="86" t="str">
        <f t="shared" si="19"/>
        <v/>
      </c>
      <c r="Q128" s="86" t="str">
        <f t="shared" si="20"/>
        <v/>
      </c>
      <c r="R128" s="86" t="str">
        <f t="shared" si="21"/>
        <v/>
      </c>
      <c r="V128" s="86">
        <v>5453</v>
      </c>
      <c r="W128" s="86" t="s">
        <v>648</v>
      </c>
      <c r="Y128" s="304" t="str">
        <f t="shared" si="26"/>
        <v>54</v>
      </c>
      <c r="Z128" s="86" t="str">
        <f t="shared" si="27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4"/>
        <v/>
      </c>
      <c r="E129" s="96"/>
      <c r="F129" s="91" t="str">
        <f t="shared" si="15"/>
        <v/>
      </c>
      <c r="G129" s="129"/>
      <c r="H129" s="91" t="str">
        <f t="shared" si="16"/>
        <v/>
      </c>
      <c r="I129" s="91" t="str">
        <f t="shared" si="17"/>
        <v/>
      </c>
      <c r="J129" s="128"/>
      <c r="K129" s="128"/>
      <c r="L129" s="128"/>
      <c r="M129" s="95"/>
      <c r="O129" s="86" t="str">
        <f t="shared" si="18"/>
        <v/>
      </c>
      <c r="P129" s="86" t="str">
        <f t="shared" si="19"/>
        <v/>
      </c>
      <c r="Q129" s="86" t="str">
        <f t="shared" si="20"/>
        <v/>
      </c>
      <c r="R129" s="86" t="str">
        <f t="shared" si="21"/>
        <v/>
      </c>
      <c r="V129" s="86">
        <v>5472</v>
      </c>
      <c r="W129" s="86" t="s">
        <v>649</v>
      </c>
      <c r="Y129" s="304" t="str">
        <f t="shared" si="26"/>
        <v>54</v>
      </c>
      <c r="Z129" s="86" t="str">
        <f t="shared" si="27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4"/>
        <v/>
      </c>
      <c r="E130" s="96"/>
      <c r="F130" s="91" t="str">
        <f t="shared" si="15"/>
        <v/>
      </c>
      <c r="G130" s="129"/>
      <c r="H130" s="91" t="str">
        <f t="shared" si="16"/>
        <v/>
      </c>
      <c r="I130" s="91" t="str">
        <f t="shared" si="17"/>
        <v/>
      </c>
      <c r="J130" s="128"/>
      <c r="K130" s="128"/>
      <c r="L130" s="128"/>
      <c r="M130" s="95"/>
      <c r="O130" s="86" t="str">
        <f t="shared" si="18"/>
        <v/>
      </c>
      <c r="P130" s="86" t="str">
        <f t="shared" si="19"/>
        <v/>
      </c>
      <c r="Q130" s="86" t="str">
        <f t="shared" si="20"/>
        <v/>
      </c>
      <c r="R130" s="86" t="str">
        <f t="shared" si="21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8">IFERROR(VLOOKUP(C131,$S$6:$T$24,2,FALSE),"")</f>
        <v/>
      </c>
      <c r="E131" s="96"/>
      <c r="F131" s="91" t="str">
        <f t="shared" si="15"/>
        <v/>
      </c>
      <c r="G131" s="129"/>
      <c r="H131" s="91" t="str">
        <f t="shared" si="16"/>
        <v/>
      </c>
      <c r="I131" s="91" t="str">
        <f t="shared" si="17"/>
        <v/>
      </c>
      <c r="J131" s="128"/>
      <c r="K131" s="128"/>
      <c r="L131" s="128"/>
      <c r="M131" s="95"/>
      <c r="O131" s="86" t="str">
        <f t="shared" si="18"/>
        <v/>
      </c>
      <c r="P131" s="86" t="str">
        <f t="shared" si="19"/>
        <v/>
      </c>
      <c r="Q131" s="86" t="str">
        <f t="shared" si="20"/>
        <v/>
      </c>
      <c r="R131" s="86" t="str">
        <f t="shared" si="21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8"/>
        <v/>
      </c>
      <c r="E132" s="96"/>
      <c r="F132" s="91" t="str">
        <f t="shared" ref="F132:F195" si="29">IFERROR(VLOOKUP(E132,$V$5:$X$129,2,FALSE),"")</f>
        <v/>
      </c>
      <c r="G132" s="129"/>
      <c r="H132" s="91" t="str">
        <f t="shared" ref="H132:H195" si="30">IFERROR(VLOOKUP(G132,$AB$6:$AC$327,2,FALSE),"")</f>
        <v/>
      </c>
      <c r="I132" s="91" t="str">
        <f t="shared" ref="I132:I195" si="31">IFERROR(VLOOKUP(G132,$AB$6:$AF$327,3,FALSE),"")</f>
        <v/>
      </c>
      <c r="J132" s="128"/>
      <c r="K132" s="128"/>
      <c r="L132" s="128"/>
      <c r="M132" s="95"/>
      <c r="O132" s="86" t="str">
        <f t="shared" ref="O132:O195" si="32">LEFT(E132,3)</f>
        <v/>
      </c>
      <c r="P132" s="86" t="str">
        <f t="shared" ref="P132:P195" si="33">LEFT(E132,2)</f>
        <v/>
      </c>
      <c r="Q132" s="86" t="str">
        <f t="shared" ref="Q132:Q195" si="34">LEFT(C132,3)</f>
        <v/>
      </c>
      <c r="R132" s="86" t="str">
        <f t="shared" ref="R132:R195" si="35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8"/>
        <v/>
      </c>
      <c r="E133" s="96"/>
      <c r="F133" s="91" t="str">
        <f t="shared" si="29"/>
        <v/>
      </c>
      <c r="G133" s="129"/>
      <c r="H133" s="91" t="str">
        <f t="shared" si="30"/>
        <v/>
      </c>
      <c r="I133" s="91" t="str">
        <f t="shared" si="31"/>
        <v/>
      </c>
      <c r="J133" s="128"/>
      <c r="K133" s="128"/>
      <c r="L133" s="128"/>
      <c r="M133" s="95"/>
      <c r="O133" s="86" t="str">
        <f t="shared" si="32"/>
        <v/>
      </c>
      <c r="P133" s="86" t="str">
        <f t="shared" si="33"/>
        <v/>
      </c>
      <c r="Q133" s="86" t="str">
        <f t="shared" si="34"/>
        <v/>
      </c>
      <c r="R133" s="86" t="str">
        <f t="shared" si="35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8"/>
        <v/>
      </c>
      <c r="E134" s="96"/>
      <c r="F134" s="91" t="str">
        <f t="shared" si="29"/>
        <v/>
      </c>
      <c r="G134" s="129"/>
      <c r="H134" s="91" t="str">
        <f t="shared" si="30"/>
        <v/>
      </c>
      <c r="I134" s="91" t="str">
        <f t="shared" si="31"/>
        <v/>
      </c>
      <c r="J134" s="128"/>
      <c r="K134" s="128"/>
      <c r="L134" s="128"/>
      <c r="M134" s="95"/>
      <c r="O134" s="86" t="str">
        <f t="shared" si="32"/>
        <v/>
      </c>
      <c r="P134" s="86" t="str">
        <f t="shared" si="33"/>
        <v/>
      </c>
      <c r="Q134" s="86" t="str">
        <f t="shared" si="34"/>
        <v/>
      </c>
      <c r="R134" s="86" t="str">
        <f t="shared" si="35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8"/>
        <v/>
      </c>
      <c r="E135" s="96"/>
      <c r="F135" s="91" t="str">
        <f t="shared" si="29"/>
        <v/>
      </c>
      <c r="G135" s="129"/>
      <c r="H135" s="91" t="str">
        <f t="shared" si="30"/>
        <v/>
      </c>
      <c r="I135" s="91" t="str">
        <f t="shared" si="31"/>
        <v/>
      </c>
      <c r="J135" s="128"/>
      <c r="K135" s="128"/>
      <c r="L135" s="128"/>
      <c r="M135" s="95"/>
      <c r="O135" s="86" t="str">
        <f t="shared" si="32"/>
        <v/>
      </c>
      <c r="P135" s="86" t="str">
        <f t="shared" si="33"/>
        <v/>
      </c>
      <c r="Q135" s="86" t="str">
        <f t="shared" si="34"/>
        <v/>
      </c>
      <c r="R135" s="86" t="str">
        <f t="shared" si="35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8"/>
        <v/>
      </c>
      <c r="E136" s="96"/>
      <c r="F136" s="91" t="str">
        <f t="shared" si="29"/>
        <v/>
      </c>
      <c r="G136" s="129"/>
      <c r="H136" s="91" t="str">
        <f t="shared" si="30"/>
        <v/>
      </c>
      <c r="I136" s="91" t="str">
        <f t="shared" si="31"/>
        <v/>
      </c>
      <c r="J136" s="128"/>
      <c r="K136" s="128"/>
      <c r="L136" s="128"/>
      <c r="M136" s="95"/>
      <c r="O136" s="86" t="str">
        <f t="shared" si="32"/>
        <v/>
      </c>
      <c r="P136" s="86" t="str">
        <f t="shared" si="33"/>
        <v/>
      </c>
      <c r="Q136" s="86" t="str">
        <f t="shared" si="34"/>
        <v/>
      </c>
      <c r="R136" s="86" t="str">
        <f t="shared" si="35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8"/>
        <v/>
      </c>
      <c r="E137" s="96"/>
      <c r="F137" s="91" t="str">
        <f t="shared" si="29"/>
        <v/>
      </c>
      <c r="G137" s="129"/>
      <c r="H137" s="91" t="str">
        <f t="shared" si="30"/>
        <v/>
      </c>
      <c r="I137" s="91" t="str">
        <f t="shared" si="31"/>
        <v/>
      </c>
      <c r="J137" s="128"/>
      <c r="K137" s="128"/>
      <c r="L137" s="128"/>
      <c r="M137" s="95"/>
      <c r="O137" s="86" t="str">
        <f t="shared" si="32"/>
        <v/>
      </c>
      <c r="P137" s="86" t="str">
        <f t="shared" si="33"/>
        <v/>
      </c>
      <c r="Q137" s="86" t="str">
        <f t="shared" si="34"/>
        <v/>
      </c>
      <c r="R137" s="86" t="str">
        <f t="shared" si="35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8"/>
        <v/>
      </c>
      <c r="E138" s="96"/>
      <c r="F138" s="91" t="str">
        <f t="shared" si="29"/>
        <v/>
      </c>
      <c r="G138" s="129"/>
      <c r="H138" s="91" t="str">
        <f t="shared" si="30"/>
        <v/>
      </c>
      <c r="I138" s="91" t="str">
        <f t="shared" si="31"/>
        <v/>
      </c>
      <c r="J138" s="128"/>
      <c r="K138" s="128"/>
      <c r="L138" s="128"/>
      <c r="M138" s="95"/>
      <c r="O138" s="86" t="str">
        <f t="shared" si="32"/>
        <v/>
      </c>
      <c r="P138" s="86" t="str">
        <f t="shared" si="33"/>
        <v/>
      </c>
      <c r="Q138" s="86" t="str">
        <f t="shared" si="34"/>
        <v/>
      </c>
      <c r="R138" s="86" t="str">
        <f t="shared" si="35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8"/>
        <v/>
      </c>
      <c r="E139" s="96"/>
      <c r="F139" s="91" t="str">
        <f t="shared" si="29"/>
        <v/>
      </c>
      <c r="G139" s="129"/>
      <c r="H139" s="91" t="str">
        <f t="shared" si="30"/>
        <v/>
      </c>
      <c r="I139" s="91" t="str">
        <f t="shared" si="31"/>
        <v/>
      </c>
      <c r="J139" s="128"/>
      <c r="K139" s="128"/>
      <c r="L139" s="128"/>
      <c r="M139" s="95"/>
      <c r="O139" s="86" t="str">
        <f t="shared" si="32"/>
        <v/>
      </c>
      <c r="P139" s="86" t="str">
        <f t="shared" si="33"/>
        <v/>
      </c>
      <c r="Q139" s="86" t="str">
        <f t="shared" si="34"/>
        <v/>
      </c>
      <c r="R139" s="86" t="str">
        <f t="shared" si="35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8"/>
        <v/>
      </c>
      <c r="E140" s="96"/>
      <c r="F140" s="91" t="str">
        <f t="shared" si="29"/>
        <v/>
      </c>
      <c r="G140" s="129"/>
      <c r="H140" s="91" t="str">
        <f t="shared" si="30"/>
        <v/>
      </c>
      <c r="I140" s="91" t="str">
        <f t="shared" si="31"/>
        <v/>
      </c>
      <c r="J140" s="128"/>
      <c r="K140" s="128"/>
      <c r="L140" s="128"/>
      <c r="M140" s="95"/>
      <c r="O140" s="86" t="str">
        <f t="shared" si="32"/>
        <v/>
      </c>
      <c r="P140" s="86" t="str">
        <f t="shared" si="33"/>
        <v/>
      </c>
      <c r="Q140" s="86" t="str">
        <f t="shared" si="34"/>
        <v/>
      </c>
      <c r="R140" s="86" t="str">
        <f t="shared" si="35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8"/>
        <v/>
      </c>
      <c r="E141" s="96"/>
      <c r="F141" s="91" t="str">
        <f t="shared" si="29"/>
        <v/>
      </c>
      <c r="G141" s="129"/>
      <c r="H141" s="91" t="str">
        <f t="shared" si="30"/>
        <v/>
      </c>
      <c r="I141" s="91" t="str">
        <f t="shared" si="31"/>
        <v/>
      </c>
      <c r="J141" s="128"/>
      <c r="K141" s="128"/>
      <c r="L141" s="128"/>
      <c r="M141" s="95"/>
      <c r="O141" s="86" t="str">
        <f t="shared" si="32"/>
        <v/>
      </c>
      <c r="P141" s="86" t="str">
        <f t="shared" si="33"/>
        <v/>
      </c>
      <c r="Q141" s="86" t="str">
        <f t="shared" si="34"/>
        <v/>
      </c>
      <c r="R141" s="86" t="str">
        <f t="shared" si="35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8"/>
        <v/>
      </c>
      <c r="E142" s="96"/>
      <c r="F142" s="91" t="str">
        <f t="shared" si="29"/>
        <v/>
      </c>
      <c r="G142" s="129"/>
      <c r="H142" s="91" t="str">
        <f t="shared" si="30"/>
        <v/>
      </c>
      <c r="I142" s="91" t="str">
        <f t="shared" si="31"/>
        <v/>
      </c>
      <c r="J142" s="128"/>
      <c r="K142" s="128"/>
      <c r="L142" s="128"/>
      <c r="M142" s="95"/>
      <c r="O142" s="86" t="str">
        <f t="shared" si="32"/>
        <v/>
      </c>
      <c r="P142" s="86" t="str">
        <f t="shared" si="33"/>
        <v/>
      </c>
      <c r="Q142" s="86" t="str">
        <f t="shared" si="34"/>
        <v/>
      </c>
      <c r="R142" s="86" t="str">
        <f t="shared" si="35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8"/>
        <v/>
      </c>
      <c r="E143" s="96"/>
      <c r="F143" s="91" t="str">
        <f t="shared" si="29"/>
        <v/>
      </c>
      <c r="G143" s="129"/>
      <c r="H143" s="91" t="str">
        <f t="shared" si="30"/>
        <v/>
      </c>
      <c r="I143" s="91" t="str">
        <f t="shared" si="31"/>
        <v/>
      </c>
      <c r="J143" s="128"/>
      <c r="K143" s="128"/>
      <c r="L143" s="128"/>
      <c r="M143" s="95"/>
      <c r="O143" s="86" t="str">
        <f t="shared" si="32"/>
        <v/>
      </c>
      <c r="P143" s="86" t="str">
        <f t="shared" si="33"/>
        <v/>
      </c>
      <c r="Q143" s="86" t="str">
        <f t="shared" si="34"/>
        <v/>
      </c>
      <c r="R143" s="86" t="str">
        <f t="shared" si="35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8"/>
        <v/>
      </c>
      <c r="E144" s="96"/>
      <c r="F144" s="91" t="str">
        <f t="shared" si="29"/>
        <v/>
      </c>
      <c r="G144" s="129"/>
      <c r="H144" s="91" t="str">
        <f t="shared" si="30"/>
        <v/>
      </c>
      <c r="I144" s="91" t="str">
        <f t="shared" si="31"/>
        <v/>
      </c>
      <c r="J144" s="128"/>
      <c r="K144" s="128"/>
      <c r="L144" s="128"/>
      <c r="M144" s="95"/>
      <c r="O144" s="86" t="str">
        <f t="shared" si="32"/>
        <v/>
      </c>
      <c r="P144" s="86" t="str">
        <f t="shared" si="33"/>
        <v/>
      </c>
      <c r="Q144" s="86" t="str">
        <f t="shared" si="34"/>
        <v/>
      </c>
      <c r="R144" s="86" t="str">
        <f t="shared" si="35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8"/>
        <v/>
      </c>
      <c r="E145" s="96"/>
      <c r="F145" s="91" t="str">
        <f t="shared" si="29"/>
        <v/>
      </c>
      <c r="G145" s="129"/>
      <c r="H145" s="91" t="str">
        <f t="shared" si="30"/>
        <v/>
      </c>
      <c r="I145" s="91" t="str">
        <f t="shared" si="31"/>
        <v/>
      </c>
      <c r="J145" s="128"/>
      <c r="K145" s="128"/>
      <c r="L145" s="128"/>
      <c r="M145" s="95"/>
      <c r="O145" s="86" t="str">
        <f t="shared" si="32"/>
        <v/>
      </c>
      <c r="P145" s="86" t="str">
        <f t="shared" si="33"/>
        <v/>
      </c>
      <c r="Q145" s="86" t="str">
        <f t="shared" si="34"/>
        <v/>
      </c>
      <c r="R145" s="86" t="str">
        <f t="shared" si="35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8"/>
        <v/>
      </c>
      <c r="E146" s="96"/>
      <c r="F146" s="91" t="str">
        <f t="shared" si="29"/>
        <v/>
      </c>
      <c r="G146" s="129"/>
      <c r="H146" s="91" t="str">
        <f t="shared" si="30"/>
        <v/>
      </c>
      <c r="I146" s="91" t="str">
        <f t="shared" si="31"/>
        <v/>
      </c>
      <c r="J146" s="128"/>
      <c r="K146" s="128"/>
      <c r="L146" s="128"/>
      <c r="M146" s="95"/>
      <c r="O146" s="86" t="str">
        <f t="shared" si="32"/>
        <v/>
      </c>
      <c r="P146" s="86" t="str">
        <f t="shared" si="33"/>
        <v/>
      </c>
      <c r="Q146" s="86" t="str">
        <f t="shared" si="34"/>
        <v/>
      </c>
      <c r="R146" s="86" t="str">
        <f t="shared" si="35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8"/>
        <v/>
      </c>
      <c r="E147" s="96"/>
      <c r="F147" s="91" t="str">
        <f t="shared" si="29"/>
        <v/>
      </c>
      <c r="G147" s="129"/>
      <c r="H147" s="91" t="str">
        <f t="shared" si="30"/>
        <v/>
      </c>
      <c r="I147" s="91" t="str">
        <f t="shared" si="31"/>
        <v/>
      </c>
      <c r="J147" s="128"/>
      <c r="K147" s="128"/>
      <c r="L147" s="128"/>
      <c r="M147" s="95"/>
      <c r="O147" s="86" t="str">
        <f t="shared" si="32"/>
        <v/>
      </c>
      <c r="P147" s="86" t="str">
        <f t="shared" si="33"/>
        <v/>
      </c>
      <c r="Q147" s="86" t="str">
        <f t="shared" si="34"/>
        <v/>
      </c>
      <c r="R147" s="86" t="str">
        <f t="shared" si="35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8"/>
        <v/>
      </c>
      <c r="E148" s="96"/>
      <c r="F148" s="91" t="str">
        <f t="shared" si="29"/>
        <v/>
      </c>
      <c r="G148" s="129"/>
      <c r="H148" s="91" t="str">
        <f t="shared" si="30"/>
        <v/>
      </c>
      <c r="I148" s="91" t="str">
        <f t="shared" si="31"/>
        <v/>
      </c>
      <c r="J148" s="128"/>
      <c r="K148" s="128"/>
      <c r="L148" s="128"/>
      <c r="M148" s="95"/>
      <c r="O148" s="86" t="str">
        <f t="shared" si="32"/>
        <v/>
      </c>
      <c r="P148" s="86" t="str">
        <f t="shared" si="33"/>
        <v/>
      </c>
      <c r="Q148" s="86" t="str">
        <f t="shared" si="34"/>
        <v/>
      </c>
      <c r="R148" s="86" t="str">
        <f t="shared" si="35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8"/>
        <v/>
      </c>
      <c r="E149" s="96"/>
      <c r="F149" s="91" t="str">
        <f t="shared" si="29"/>
        <v/>
      </c>
      <c r="G149" s="129"/>
      <c r="H149" s="91" t="str">
        <f t="shared" si="30"/>
        <v/>
      </c>
      <c r="I149" s="91" t="str">
        <f t="shared" si="31"/>
        <v/>
      </c>
      <c r="J149" s="328"/>
      <c r="K149" s="328"/>
      <c r="L149" s="328"/>
      <c r="M149" s="95"/>
      <c r="O149" s="86" t="str">
        <f t="shared" si="32"/>
        <v/>
      </c>
      <c r="P149" s="86" t="str">
        <f t="shared" si="33"/>
        <v/>
      </c>
      <c r="Q149" s="86" t="str">
        <f t="shared" si="34"/>
        <v/>
      </c>
      <c r="R149" s="86" t="str">
        <f t="shared" si="35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8"/>
        <v/>
      </c>
      <c r="E150" s="96"/>
      <c r="F150" s="91" t="str">
        <f t="shared" si="29"/>
        <v/>
      </c>
      <c r="G150" s="129"/>
      <c r="H150" s="91" t="str">
        <f t="shared" si="30"/>
        <v/>
      </c>
      <c r="I150" s="91" t="str">
        <f t="shared" si="31"/>
        <v/>
      </c>
      <c r="J150" s="328"/>
      <c r="K150" s="328"/>
      <c r="L150" s="328"/>
      <c r="M150" s="95"/>
      <c r="N150" s="343">
        <f>SUM(J3:J144)</f>
        <v>4916995</v>
      </c>
      <c r="O150" s="86" t="str">
        <f t="shared" si="32"/>
        <v/>
      </c>
      <c r="P150" s="86" t="str">
        <f t="shared" si="33"/>
        <v/>
      </c>
      <c r="Q150" s="86" t="str">
        <f t="shared" si="34"/>
        <v/>
      </c>
      <c r="R150" s="86" t="str">
        <f t="shared" si="35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8"/>
        <v/>
      </c>
      <c r="E151" s="96"/>
      <c r="F151" s="91" t="str">
        <f t="shared" si="29"/>
        <v/>
      </c>
      <c r="G151" s="129"/>
      <c r="H151" s="91" t="str">
        <f t="shared" si="30"/>
        <v/>
      </c>
      <c r="I151" s="91" t="str">
        <f t="shared" si="31"/>
        <v/>
      </c>
      <c r="J151" s="328"/>
      <c r="K151" s="328"/>
      <c r="L151" s="328"/>
      <c r="M151" s="95"/>
      <c r="N151" s="343">
        <f>SUM('Unos rashoda P4'!H3:H102)</f>
        <v>103569</v>
      </c>
      <c r="O151" s="86" t="str">
        <f t="shared" si="32"/>
        <v/>
      </c>
      <c r="P151" s="86" t="str">
        <f t="shared" si="33"/>
        <v/>
      </c>
      <c r="Q151" s="86" t="str">
        <f t="shared" si="34"/>
        <v/>
      </c>
      <c r="R151" s="86" t="str">
        <f t="shared" si="35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8"/>
        <v/>
      </c>
      <c r="E152" s="96"/>
      <c r="F152" s="91" t="str">
        <f t="shared" si="29"/>
        <v/>
      </c>
      <c r="G152" s="129"/>
      <c r="H152" s="91" t="str">
        <f t="shared" si="30"/>
        <v/>
      </c>
      <c r="I152" s="91" t="str">
        <f t="shared" si="31"/>
        <v/>
      </c>
      <c r="J152" s="328"/>
      <c r="K152" s="328"/>
      <c r="L152" s="328"/>
      <c r="M152" s="95"/>
      <c r="N152" s="343">
        <f>+N151+N150</f>
        <v>5020564</v>
      </c>
      <c r="O152" s="86" t="str">
        <f t="shared" si="32"/>
        <v/>
      </c>
      <c r="P152" s="86" t="str">
        <f t="shared" si="33"/>
        <v/>
      </c>
      <c r="Q152" s="86" t="str">
        <f t="shared" si="34"/>
        <v/>
      </c>
      <c r="R152" s="86" t="str">
        <f t="shared" si="35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8"/>
        <v/>
      </c>
      <c r="E153" s="96"/>
      <c r="F153" s="91" t="str">
        <f t="shared" si="29"/>
        <v/>
      </c>
      <c r="G153" s="129"/>
      <c r="H153" s="91" t="str">
        <f t="shared" si="30"/>
        <v/>
      </c>
      <c r="I153" s="91" t="str">
        <f t="shared" si="31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2"/>
        <v/>
      </c>
      <c r="P153" s="86" t="str">
        <f t="shared" si="33"/>
        <v/>
      </c>
      <c r="Q153" s="86" t="str">
        <f t="shared" si="34"/>
        <v/>
      </c>
      <c r="R153" s="86" t="str">
        <f t="shared" si="35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8"/>
        <v/>
      </c>
      <c r="E154" s="96"/>
      <c r="F154" s="91" t="str">
        <f t="shared" si="29"/>
        <v/>
      </c>
      <c r="G154" s="129"/>
      <c r="H154" s="91" t="str">
        <f t="shared" si="30"/>
        <v/>
      </c>
      <c r="I154" s="91" t="str">
        <f t="shared" si="31"/>
        <v/>
      </c>
      <c r="J154" s="328"/>
      <c r="K154" s="328"/>
      <c r="L154" s="328"/>
      <c r="M154" s="95"/>
      <c r="N154" s="343">
        <f>+N152+N153</f>
        <v>5020564</v>
      </c>
      <c r="O154" s="86" t="str">
        <f t="shared" si="32"/>
        <v/>
      </c>
      <c r="P154" s="86" t="str">
        <f t="shared" si="33"/>
        <v/>
      </c>
      <c r="Q154" s="86" t="str">
        <f t="shared" si="34"/>
        <v/>
      </c>
      <c r="R154" s="86" t="str">
        <f t="shared" si="35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8"/>
        <v/>
      </c>
      <c r="E155" s="96"/>
      <c r="F155" s="91" t="str">
        <f t="shared" si="29"/>
        <v/>
      </c>
      <c r="G155" s="129"/>
      <c r="H155" s="91" t="str">
        <f t="shared" si="30"/>
        <v/>
      </c>
      <c r="I155" s="91" t="str">
        <f t="shared" si="31"/>
        <v/>
      </c>
      <c r="J155" s="328"/>
      <c r="K155" s="328"/>
      <c r="L155" s="328"/>
      <c r="M155" s="95"/>
      <c r="O155" s="86" t="str">
        <f t="shared" si="32"/>
        <v/>
      </c>
      <c r="P155" s="86" t="str">
        <f t="shared" si="33"/>
        <v/>
      </c>
      <c r="Q155" s="86" t="str">
        <f t="shared" si="34"/>
        <v/>
      </c>
      <c r="R155" s="86" t="str">
        <f t="shared" si="35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8"/>
        <v/>
      </c>
      <c r="E156" s="96"/>
      <c r="F156" s="91" t="str">
        <f t="shared" si="29"/>
        <v/>
      </c>
      <c r="G156" s="129"/>
      <c r="H156" s="91" t="str">
        <f t="shared" si="30"/>
        <v/>
      </c>
      <c r="I156" s="91" t="str">
        <f t="shared" si="31"/>
        <v/>
      </c>
      <c r="J156" s="128"/>
      <c r="K156" s="128"/>
      <c r="L156" s="128"/>
      <c r="M156" s="95"/>
      <c r="O156" s="86" t="str">
        <f t="shared" si="32"/>
        <v/>
      </c>
      <c r="P156" s="86" t="str">
        <f t="shared" si="33"/>
        <v/>
      </c>
      <c r="Q156" s="86" t="str">
        <f t="shared" si="34"/>
        <v/>
      </c>
      <c r="R156" s="86" t="str">
        <f t="shared" si="35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8"/>
        <v/>
      </c>
      <c r="E157" s="96"/>
      <c r="F157" s="91" t="str">
        <f t="shared" si="29"/>
        <v/>
      </c>
      <c r="G157" s="129"/>
      <c r="H157" s="91" t="str">
        <f t="shared" si="30"/>
        <v/>
      </c>
      <c r="I157" s="91" t="str">
        <f t="shared" si="31"/>
        <v/>
      </c>
      <c r="J157" s="128"/>
      <c r="K157" s="128"/>
      <c r="L157" s="128"/>
      <c r="M157" s="95"/>
      <c r="N157" s="343"/>
      <c r="O157" s="86" t="str">
        <f t="shared" si="32"/>
        <v/>
      </c>
      <c r="P157" s="86" t="str">
        <f t="shared" si="33"/>
        <v/>
      </c>
      <c r="Q157" s="86" t="str">
        <f t="shared" si="34"/>
        <v/>
      </c>
      <c r="R157" s="86" t="str">
        <f t="shared" si="35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8"/>
        <v/>
      </c>
      <c r="E158" s="96"/>
      <c r="F158" s="91" t="str">
        <f t="shared" si="29"/>
        <v/>
      </c>
      <c r="G158" s="129"/>
      <c r="H158" s="91" t="str">
        <f t="shared" si="30"/>
        <v/>
      </c>
      <c r="I158" s="91" t="str">
        <f t="shared" si="31"/>
        <v/>
      </c>
      <c r="J158" s="128"/>
      <c r="K158" s="128"/>
      <c r="L158" s="128"/>
      <c r="M158" s="95"/>
      <c r="O158" s="86" t="str">
        <f t="shared" si="32"/>
        <v/>
      </c>
      <c r="P158" s="86" t="str">
        <f t="shared" si="33"/>
        <v/>
      </c>
      <c r="Q158" s="86" t="str">
        <f t="shared" si="34"/>
        <v/>
      </c>
      <c r="R158" s="86" t="str">
        <f t="shared" si="35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8"/>
        <v/>
      </c>
      <c r="E159" s="96"/>
      <c r="F159" s="91" t="str">
        <f t="shared" si="29"/>
        <v/>
      </c>
      <c r="G159" s="129"/>
      <c r="H159" s="91" t="str">
        <f t="shared" si="30"/>
        <v/>
      </c>
      <c r="I159" s="91" t="str">
        <f t="shared" si="31"/>
        <v/>
      </c>
      <c r="J159" s="128"/>
      <c r="K159" s="128"/>
      <c r="L159" s="128"/>
      <c r="M159" s="95"/>
      <c r="N159" s="343"/>
      <c r="O159" s="86" t="str">
        <f t="shared" si="32"/>
        <v/>
      </c>
      <c r="P159" s="86" t="str">
        <f t="shared" si="33"/>
        <v/>
      </c>
      <c r="Q159" s="86" t="str">
        <f t="shared" si="34"/>
        <v/>
      </c>
      <c r="R159" s="86" t="str">
        <f t="shared" si="35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8"/>
        <v/>
      </c>
      <c r="E160" s="96"/>
      <c r="F160" s="91" t="str">
        <f t="shared" si="29"/>
        <v/>
      </c>
      <c r="G160" s="129"/>
      <c r="H160" s="91" t="str">
        <f t="shared" si="30"/>
        <v/>
      </c>
      <c r="I160" s="91" t="str">
        <f t="shared" si="31"/>
        <v/>
      </c>
      <c r="J160" s="128"/>
      <c r="K160" s="128"/>
      <c r="L160" s="128"/>
      <c r="M160" s="95"/>
      <c r="O160" s="86" t="str">
        <f t="shared" si="32"/>
        <v/>
      </c>
      <c r="P160" s="86" t="str">
        <f t="shared" si="33"/>
        <v/>
      </c>
      <c r="Q160" s="86" t="str">
        <f t="shared" si="34"/>
        <v/>
      </c>
      <c r="R160" s="86" t="str">
        <f t="shared" si="35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8"/>
        <v/>
      </c>
      <c r="E161" s="96"/>
      <c r="F161" s="91" t="str">
        <f t="shared" si="29"/>
        <v/>
      </c>
      <c r="G161" s="129"/>
      <c r="H161" s="91" t="str">
        <f t="shared" si="30"/>
        <v/>
      </c>
      <c r="I161" s="91" t="str">
        <f t="shared" si="31"/>
        <v/>
      </c>
      <c r="J161" s="128"/>
      <c r="K161" s="128"/>
      <c r="L161" s="128"/>
      <c r="M161" s="95"/>
      <c r="O161" s="86" t="str">
        <f t="shared" si="32"/>
        <v/>
      </c>
      <c r="P161" s="86" t="str">
        <f t="shared" si="33"/>
        <v/>
      </c>
      <c r="Q161" s="86" t="str">
        <f t="shared" si="34"/>
        <v/>
      </c>
      <c r="R161" s="86" t="str">
        <f t="shared" si="35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8"/>
        <v/>
      </c>
      <c r="E162" s="96"/>
      <c r="F162" s="91" t="str">
        <f t="shared" si="29"/>
        <v/>
      </c>
      <c r="G162" s="129"/>
      <c r="H162" s="91" t="str">
        <f t="shared" si="30"/>
        <v/>
      </c>
      <c r="I162" s="91" t="str">
        <f t="shared" si="31"/>
        <v/>
      </c>
      <c r="J162" s="128"/>
      <c r="K162" s="128"/>
      <c r="L162" s="128"/>
      <c r="M162" s="95"/>
      <c r="O162" s="86" t="str">
        <f t="shared" si="32"/>
        <v/>
      </c>
      <c r="P162" s="86" t="str">
        <f t="shared" si="33"/>
        <v/>
      </c>
      <c r="Q162" s="86" t="str">
        <f t="shared" si="34"/>
        <v/>
      </c>
      <c r="R162" s="86" t="str">
        <f t="shared" si="35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8"/>
        <v/>
      </c>
      <c r="E163" s="96"/>
      <c r="F163" s="91" t="str">
        <f t="shared" si="29"/>
        <v/>
      </c>
      <c r="G163" s="129"/>
      <c r="H163" s="91" t="str">
        <f t="shared" si="30"/>
        <v/>
      </c>
      <c r="I163" s="91" t="str">
        <f t="shared" si="31"/>
        <v/>
      </c>
      <c r="J163" s="128"/>
      <c r="K163" s="128"/>
      <c r="L163" s="128"/>
      <c r="M163" s="95"/>
      <c r="O163" s="86" t="str">
        <f t="shared" si="32"/>
        <v/>
      </c>
      <c r="P163" s="86" t="str">
        <f t="shared" si="33"/>
        <v/>
      </c>
      <c r="Q163" s="86" t="str">
        <f t="shared" si="34"/>
        <v/>
      </c>
      <c r="R163" s="86" t="str">
        <f t="shared" si="35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8"/>
        <v/>
      </c>
      <c r="E164" s="96"/>
      <c r="F164" s="91" t="str">
        <f t="shared" si="29"/>
        <v/>
      </c>
      <c r="G164" s="129"/>
      <c r="H164" s="91" t="str">
        <f t="shared" si="30"/>
        <v/>
      </c>
      <c r="I164" s="91" t="str">
        <f t="shared" si="31"/>
        <v/>
      </c>
      <c r="J164" s="128"/>
      <c r="K164" s="128"/>
      <c r="L164" s="128"/>
      <c r="M164" s="95"/>
      <c r="O164" s="86" t="str">
        <f t="shared" si="32"/>
        <v/>
      </c>
      <c r="P164" s="86" t="str">
        <f t="shared" si="33"/>
        <v/>
      </c>
      <c r="Q164" s="86" t="str">
        <f t="shared" si="34"/>
        <v/>
      </c>
      <c r="R164" s="86" t="str">
        <f t="shared" si="35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8"/>
        <v/>
      </c>
      <c r="E165" s="96"/>
      <c r="F165" s="91" t="str">
        <f t="shared" si="29"/>
        <v/>
      </c>
      <c r="G165" s="129"/>
      <c r="H165" s="91" t="str">
        <f t="shared" si="30"/>
        <v/>
      </c>
      <c r="I165" s="91" t="str">
        <f t="shared" si="31"/>
        <v/>
      </c>
      <c r="J165" s="128"/>
      <c r="K165" s="128"/>
      <c r="L165" s="128"/>
      <c r="M165" s="95"/>
      <c r="O165" s="86" t="str">
        <f t="shared" si="32"/>
        <v/>
      </c>
      <c r="P165" s="86" t="str">
        <f t="shared" si="33"/>
        <v/>
      </c>
      <c r="Q165" s="86" t="str">
        <f t="shared" si="34"/>
        <v/>
      </c>
      <c r="R165" s="86" t="str">
        <f t="shared" si="35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8"/>
        <v/>
      </c>
      <c r="E166" s="96"/>
      <c r="F166" s="91" t="str">
        <f t="shared" si="29"/>
        <v/>
      </c>
      <c r="G166" s="129"/>
      <c r="H166" s="91" t="str">
        <f t="shared" si="30"/>
        <v/>
      </c>
      <c r="I166" s="91" t="str">
        <f t="shared" si="31"/>
        <v/>
      </c>
      <c r="J166" s="128"/>
      <c r="K166" s="128"/>
      <c r="L166" s="128"/>
      <c r="M166" s="95"/>
      <c r="O166" s="86" t="str">
        <f t="shared" si="32"/>
        <v/>
      </c>
      <c r="P166" s="86" t="str">
        <f t="shared" si="33"/>
        <v/>
      </c>
      <c r="Q166" s="86" t="str">
        <f t="shared" si="34"/>
        <v/>
      </c>
      <c r="R166" s="86" t="str">
        <f t="shared" si="35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8"/>
        <v/>
      </c>
      <c r="E167" s="96"/>
      <c r="F167" s="91" t="str">
        <f t="shared" si="29"/>
        <v/>
      </c>
      <c r="G167" s="129"/>
      <c r="H167" s="91" t="str">
        <f t="shared" si="30"/>
        <v/>
      </c>
      <c r="I167" s="91" t="str">
        <f t="shared" si="31"/>
        <v/>
      </c>
      <c r="J167" s="128"/>
      <c r="K167" s="128"/>
      <c r="L167" s="128"/>
      <c r="M167" s="95"/>
      <c r="O167" s="86" t="str">
        <f t="shared" si="32"/>
        <v/>
      </c>
      <c r="P167" s="86" t="str">
        <f t="shared" si="33"/>
        <v/>
      </c>
      <c r="Q167" s="86" t="str">
        <f t="shared" si="34"/>
        <v/>
      </c>
      <c r="R167" s="86" t="str">
        <f t="shared" si="35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8"/>
        <v/>
      </c>
      <c r="E168" s="96"/>
      <c r="F168" s="91" t="str">
        <f t="shared" si="29"/>
        <v/>
      </c>
      <c r="G168" s="129"/>
      <c r="H168" s="91" t="str">
        <f t="shared" si="30"/>
        <v/>
      </c>
      <c r="I168" s="91" t="str">
        <f t="shared" si="31"/>
        <v/>
      </c>
      <c r="J168" s="128"/>
      <c r="K168" s="128"/>
      <c r="L168" s="128"/>
      <c r="M168" s="95"/>
      <c r="O168" s="86" t="str">
        <f t="shared" si="32"/>
        <v/>
      </c>
      <c r="P168" s="86" t="str">
        <f t="shared" si="33"/>
        <v/>
      </c>
      <c r="Q168" s="86" t="str">
        <f t="shared" si="34"/>
        <v/>
      </c>
      <c r="R168" s="86" t="str">
        <f t="shared" si="35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8"/>
        <v/>
      </c>
      <c r="E169" s="96"/>
      <c r="F169" s="91" t="str">
        <f t="shared" si="29"/>
        <v/>
      </c>
      <c r="G169" s="129"/>
      <c r="H169" s="91" t="str">
        <f t="shared" si="30"/>
        <v/>
      </c>
      <c r="I169" s="91" t="str">
        <f t="shared" si="31"/>
        <v/>
      </c>
      <c r="J169" s="128"/>
      <c r="K169" s="128"/>
      <c r="L169" s="128"/>
      <c r="M169" s="95"/>
      <c r="O169" s="86" t="str">
        <f t="shared" si="32"/>
        <v/>
      </c>
      <c r="P169" s="86" t="str">
        <f t="shared" si="33"/>
        <v/>
      </c>
      <c r="Q169" s="86" t="str">
        <f t="shared" si="34"/>
        <v/>
      </c>
      <c r="R169" s="86" t="str">
        <f t="shared" si="35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8"/>
        <v/>
      </c>
      <c r="E170" s="96"/>
      <c r="F170" s="91" t="str">
        <f t="shared" si="29"/>
        <v/>
      </c>
      <c r="G170" s="129"/>
      <c r="H170" s="91" t="str">
        <f t="shared" si="30"/>
        <v/>
      </c>
      <c r="I170" s="91" t="str">
        <f t="shared" si="31"/>
        <v/>
      </c>
      <c r="J170" s="128"/>
      <c r="K170" s="128"/>
      <c r="L170" s="128"/>
      <c r="M170" s="95"/>
      <c r="O170" s="86" t="str">
        <f t="shared" si="32"/>
        <v/>
      </c>
      <c r="P170" s="86" t="str">
        <f t="shared" si="33"/>
        <v/>
      </c>
      <c r="Q170" s="86" t="str">
        <f t="shared" si="34"/>
        <v/>
      </c>
      <c r="R170" s="86" t="str">
        <f t="shared" si="35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8"/>
        <v/>
      </c>
      <c r="E171" s="96"/>
      <c r="F171" s="91" t="str">
        <f t="shared" si="29"/>
        <v/>
      </c>
      <c r="G171" s="129"/>
      <c r="H171" s="91" t="str">
        <f t="shared" si="30"/>
        <v/>
      </c>
      <c r="I171" s="91" t="str">
        <f t="shared" si="31"/>
        <v/>
      </c>
      <c r="J171" s="128"/>
      <c r="K171" s="128"/>
      <c r="L171" s="128"/>
      <c r="M171" s="95"/>
      <c r="O171" s="86" t="str">
        <f t="shared" si="32"/>
        <v/>
      </c>
      <c r="P171" s="86" t="str">
        <f t="shared" si="33"/>
        <v/>
      </c>
      <c r="Q171" s="86" t="str">
        <f t="shared" si="34"/>
        <v/>
      </c>
      <c r="R171" s="86" t="str">
        <f t="shared" si="35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8"/>
        <v/>
      </c>
      <c r="E172" s="96"/>
      <c r="F172" s="91" t="str">
        <f t="shared" si="29"/>
        <v/>
      </c>
      <c r="G172" s="129"/>
      <c r="H172" s="91" t="str">
        <f t="shared" si="30"/>
        <v/>
      </c>
      <c r="I172" s="91" t="str">
        <f t="shared" si="31"/>
        <v/>
      </c>
      <c r="J172" s="128"/>
      <c r="K172" s="128"/>
      <c r="L172" s="128"/>
      <c r="M172" s="95"/>
      <c r="O172" s="86" t="str">
        <f t="shared" si="32"/>
        <v/>
      </c>
      <c r="P172" s="86" t="str">
        <f t="shared" si="33"/>
        <v/>
      </c>
      <c r="Q172" s="86" t="str">
        <f t="shared" si="34"/>
        <v/>
      </c>
      <c r="R172" s="86" t="str">
        <f t="shared" si="35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8"/>
        <v/>
      </c>
      <c r="E173" s="96"/>
      <c r="F173" s="91" t="str">
        <f t="shared" si="29"/>
        <v/>
      </c>
      <c r="G173" s="129"/>
      <c r="H173" s="91" t="str">
        <f t="shared" si="30"/>
        <v/>
      </c>
      <c r="I173" s="91" t="str">
        <f t="shared" si="31"/>
        <v/>
      </c>
      <c r="J173" s="128"/>
      <c r="K173" s="128"/>
      <c r="L173" s="128"/>
      <c r="M173" s="95"/>
      <c r="O173" s="86" t="str">
        <f t="shared" si="32"/>
        <v/>
      </c>
      <c r="P173" s="86" t="str">
        <f t="shared" si="33"/>
        <v/>
      </c>
      <c r="Q173" s="86" t="str">
        <f t="shared" si="34"/>
        <v/>
      </c>
      <c r="R173" s="86" t="str">
        <f t="shared" si="35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8"/>
        <v/>
      </c>
      <c r="E174" s="96"/>
      <c r="F174" s="91" t="str">
        <f t="shared" si="29"/>
        <v/>
      </c>
      <c r="G174" s="129"/>
      <c r="H174" s="91" t="str">
        <f t="shared" si="30"/>
        <v/>
      </c>
      <c r="I174" s="91" t="str">
        <f t="shared" si="31"/>
        <v/>
      </c>
      <c r="J174" s="128"/>
      <c r="K174" s="128"/>
      <c r="L174" s="128"/>
      <c r="M174" s="95"/>
      <c r="O174" s="86" t="str">
        <f t="shared" si="32"/>
        <v/>
      </c>
      <c r="P174" s="86" t="str">
        <f t="shared" si="33"/>
        <v/>
      </c>
      <c r="Q174" s="86" t="str">
        <f t="shared" si="34"/>
        <v/>
      </c>
      <c r="R174" s="86" t="str">
        <f t="shared" si="35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8"/>
        <v/>
      </c>
      <c r="E175" s="96"/>
      <c r="F175" s="91" t="str">
        <f t="shared" si="29"/>
        <v/>
      </c>
      <c r="G175" s="129"/>
      <c r="H175" s="91" t="str">
        <f t="shared" si="30"/>
        <v/>
      </c>
      <c r="I175" s="91" t="str">
        <f t="shared" si="31"/>
        <v/>
      </c>
      <c r="J175" s="128"/>
      <c r="K175" s="128"/>
      <c r="L175" s="128"/>
      <c r="M175" s="95"/>
      <c r="O175" s="86" t="str">
        <f t="shared" si="32"/>
        <v/>
      </c>
      <c r="P175" s="86" t="str">
        <f t="shared" si="33"/>
        <v/>
      </c>
      <c r="Q175" s="86" t="str">
        <f t="shared" si="34"/>
        <v/>
      </c>
      <c r="R175" s="86" t="str">
        <f t="shared" si="35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8"/>
        <v/>
      </c>
      <c r="E176" s="96"/>
      <c r="F176" s="91" t="str">
        <f t="shared" si="29"/>
        <v/>
      </c>
      <c r="G176" s="129"/>
      <c r="H176" s="91" t="str">
        <f t="shared" si="30"/>
        <v/>
      </c>
      <c r="I176" s="91" t="str">
        <f t="shared" si="31"/>
        <v/>
      </c>
      <c r="J176" s="128"/>
      <c r="K176" s="128"/>
      <c r="L176" s="128"/>
      <c r="M176" s="95"/>
      <c r="O176" s="86" t="str">
        <f t="shared" si="32"/>
        <v/>
      </c>
      <c r="P176" s="86" t="str">
        <f t="shared" si="33"/>
        <v/>
      </c>
      <c r="Q176" s="86" t="str">
        <f t="shared" si="34"/>
        <v/>
      </c>
      <c r="R176" s="86" t="str">
        <f t="shared" si="35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8"/>
        <v/>
      </c>
      <c r="E177" s="96"/>
      <c r="F177" s="91" t="str">
        <f t="shared" si="29"/>
        <v/>
      </c>
      <c r="G177" s="129"/>
      <c r="H177" s="91" t="str">
        <f t="shared" si="30"/>
        <v/>
      </c>
      <c r="I177" s="91" t="str">
        <f t="shared" si="31"/>
        <v/>
      </c>
      <c r="J177" s="128"/>
      <c r="K177" s="128"/>
      <c r="L177" s="128"/>
      <c r="M177" s="95"/>
      <c r="O177" s="86" t="str">
        <f t="shared" si="32"/>
        <v/>
      </c>
      <c r="P177" s="86" t="str">
        <f t="shared" si="33"/>
        <v/>
      </c>
      <c r="Q177" s="86" t="str">
        <f t="shared" si="34"/>
        <v/>
      </c>
      <c r="R177" s="86" t="str">
        <f t="shared" si="35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8"/>
        <v/>
      </c>
      <c r="E178" s="96"/>
      <c r="F178" s="91" t="str">
        <f t="shared" si="29"/>
        <v/>
      </c>
      <c r="G178" s="129"/>
      <c r="H178" s="91" t="str">
        <f t="shared" si="30"/>
        <v/>
      </c>
      <c r="I178" s="91" t="str">
        <f t="shared" si="31"/>
        <v/>
      </c>
      <c r="J178" s="128"/>
      <c r="K178" s="128"/>
      <c r="L178" s="128"/>
      <c r="M178" s="95"/>
      <c r="O178" s="86" t="str">
        <f t="shared" si="32"/>
        <v/>
      </c>
      <c r="P178" s="86" t="str">
        <f t="shared" si="33"/>
        <v/>
      </c>
      <c r="Q178" s="86" t="str">
        <f t="shared" si="34"/>
        <v/>
      </c>
      <c r="R178" s="86" t="str">
        <f t="shared" si="35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8"/>
        <v/>
      </c>
      <c r="E179" s="96"/>
      <c r="F179" s="91" t="str">
        <f t="shared" si="29"/>
        <v/>
      </c>
      <c r="G179" s="129"/>
      <c r="H179" s="91" t="str">
        <f t="shared" si="30"/>
        <v/>
      </c>
      <c r="I179" s="91" t="str">
        <f t="shared" si="31"/>
        <v/>
      </c>
      <c r="J179" s="128"/>
      <c r="K179" s="128"/>
      <c r="L179" s="128"/>
      <c r="M179" s="95"/>
      <c r="O179" s="86" t="str">
        <f t="shared" si="32"/>
        <v/>
      </c>
      <c r="P179" s="86" t="str">
        <f t="shared" si="33"/>
        <v/>
      </c>
      <c r="Q179" s="86" t="str">
        <f t="shared" si="34"/>
        <v/>
      </c>
      <c r="R179" s="86" t="str">
        <f t="shared" si="35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8"/>
        <v/>
      </c>
      <c r="E180" s="96"/>
      <c r="F180" s="91" t="str">
        <f t="shared" si="29"/>
        <v/>
      </c>
      <c r="G180" s="129"/>
      <c r="H180" s="91" t="str">
        <f t="shared" si="30"/>
        <v/>
      </c>
      <c r="I180" s="91" t="str">
        <f t="shared" si="31"/>
        <v/>
      </c>
      <c r="J180" s="128"/>
      <c r="K180" s="128"/>
      <c r="L180" s="128"/>
      <c r="M180" s="95"/>
      <c r="O180" s="86" t="str">
        <f t="shared" si="32"/>
        <v/>
      </c>
      <c r="P180" s="86" t="str">
        <f t="shared" si="33"/>
        <v/>
      </c>
      <c r="Q180" s="86" t="str">
        <f t="shared" si="34"/>
        <v/>
      </c>
      <c r="R180" s="86" t="str">
        <f t="shared" si="35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8"/>
        <v/>
      </c>
      <c r="E181" s="96"/>
      <c r="F181" s="91" t="str">
        <f t="shared" si="29"/>
        <v/>
      </c>
      <c r="G181" s="129"/>
      <c r="H181" s="91" t="str">
        <f t="shared" si="30"/>
        <v/>
      </c>
      <c r="I181" s="91" t="str">
        <f t="shared" si="31"/>
        <v/>
      </c>
      <c r="J181" s="128"/>
      <c r="K181" s="128"/>
      <c r="L181" s="128"/>
      <c r="M181" s="95"/>
      <c r="O181" s="86" t="str">
        <f t="shared" si="32"/>
        <v/>
      </c>
      <c r="P181" s="86" t="str">
        <f t="shared" si="33"/>
        <v/>
      </c>
      <c r="Q181" s="86" t="str">
        <f t="shared" si="34"/>
        <v/>
      </c>
      <c r="R181" s="86" t="str">
        <f t="shared" si="35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8"/>
        <v/>
      </c>
      <c r="E182" s="96"/>
      <c r="F182" s="91" t="str">
        <f t="shared" si="29"/>
        <v/>
      </c>
      <c r="G182" s="129"/>
      <c r="H182" s="91" t="str">
        <f t="shared" si="30"/>
        <v/>
      </c>
      <c r="I182" s="91" t="str">
        <f t="shared" si="31"/>
        <v/>
      </c>
      <c r="J182" s="128"/>
      <c r="K182" s="128"/>
      <c r="L182" s="128"/>
      <c r="M182" s="95"/>
      <c r="O182" s="86" t="str">
        <f t="shared" si="32"/>
        <v/>
      </c>
      <c r="P182" s="86" t="str">
        <f t="shared" si="33"/>
        <v/>
      </c>
      <c r="Q182" s="86" t="str">
        <f t="shared" si="34"/>
        <v/>
      </c>
      <c r="R182" s="86" t="str">
        <f t="shared" si="35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8"/>
        <v/>
      </c>
      <c r="E183" s="96"/>
      <c r="F183" s="91" t="str">
        <f t="shared" si="29"/>
        <v/>
      </c>
      <c r="G183" s="129"/>
      <c r="H183" s="91" t="str">
        <f t="shared" si="30"/>
        <v/>
      </c>
      <c r="I183" s="91" t="str">
        <f t="shared" si="31"/>
        <v/>
      </c>
      <c r="J183" s="128"/>
      <c r="K183" s="128"/>
      <c r="L183" s="128"/>
      <c r="M183" s="95"/>
      <c r="O183" s="86" t="str">
        <f t="shared" si="32"/>
        <v/>
      </c>
      <c r="P183" s="86" t="str">
        <f t="shared" si="33"/>
        <v/>
      </c>
      <c r="Q183" s="86" t="str">
        <f t="shared" si="34"/>
        <v/>
      </c>
      <c r="R183" s="86" t="str">
        <f t="shared" si="35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8"/>
        <v/>
      </c>
      <c r="E184" s="96"/>
      <c r="F184" s="91" t="str">
        <f t="shared" si="29"/>
        <v/>
      </c>
      <c r="G184" s="129"/>
      <c r="H184" s="91" t="str">
        <f t="shared" si="30"/>
        <v/>
      </c>
      <c r="I184" s="91" t="str">
        <f t="shared" si="31"/>
        <v/>
      </c>
      <c r="J184" s="128"/>
      <c r="K184" s="128"/>
      <c r="L184" s="128"/>
      <c r="M184" s="95"/>
      <c r="O184" s="86" t="str">
        <f t="shared" si="32"/>
        <v/>
      </c>
      <c r="P184" s="86" t="str">
        <f t="shared" si="33"/>
        <v/>
      </c>
      <c r="Q184" s="86" t="str">
        <f t="shared" si="34"/>
        <v/>
      </c>
      <c r="R184" s="86" t="str">
        <f t="shared" si="35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8"/>
        <v/>
      </c>
      <c r="E185" s="96"/>
      <c r="F185" s="91" t="str">
        <f t="shared" si="29"/>
        <v/>
      </c>
      <c r="G185" s="129"/>
      <c r="H185" s="91" t="str">
        <f t="shared" si="30"/>
        <v/>
      </c>
      <c r="I185" s="91" t="str">
        <f t="shared" si="31"/>
        <v/>
      </c>
      <c r="J185" s="128"/>
      <c r="K185" s="128"/>
      <c r="L185" s="128"/>
      <c r="M185" s="95"/>
      <c r="O185" s="86" t="str">
        <f t="shared" si="32"/>
        <v/>
      </c>
      <c r="P185" s="86" t="str">
        <f t="shared" si="33"/>
        <v/>
      </c>
      <c r="Q185" s="86" t="str">
        <f t="shared" si="34"/>
        <v/>
      </c>
      <c r="R185" s="86" t="str">
        <f t="shared" si="35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8"/>
        <v/>
      </c>
      <c r="E186" s="96"/>
      <c r="F186" s="91" t="str">
        <f t="shared" si="29"/>
        <v/>
      </c>
      <c r="G186" s="129"/>
      <c r="H186" s="91" t="str">
        <f t="shared" si="30"/>
        <v/>
      </c>
      <c r="I186" s="91" t="str">
        <f t="shared" si="31"/>
        <v/>
      </c>
      <c r="J186" s="128"/>
      <c r="K186" s="128"/>
      <c r="L186" s="128"/>
      <c r="M186" s="95"/>
      <c r="O186" s="86" t="str">
        <f t="shared" si="32"/>
        <v/>
      </c>
      <c r="P186" s="86" t="str">
        <f t="shared" si="33"/>
        <v/>
      </c>
      <c r="Q186" s="86" t="str">
        <f t="shared" si="34"/>
        <v/>
      </c>
      <c r="R186" s="86" t="str">
        <f t="shared" si="35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8"/>
        <v/>
      </c>
      <c r="E187" s="96"/>
      <c r="F187" s="91" t="str">
        <f t="shared" si="29"/>
        <v/>
      </c>
      <c r="G187" s="129"/>
      <c r="H187" s="91" t="str">
        <f t="shared" si="30"/>
        <v/>
      </c>
      <c r="I187" s="91" t="str">
        <f t="shared" si="31"/>
        <v/>
      </c>
      <c r="J187" s="128"/>
      <c r="K187" s="128"/>
      <c r="L187" s="128"/>
      <c r="M187" s="95"/>
      <c r="O187" s="86" t="str">
        <f t="shared" si="32"/>
        <v/>
      </c>
      <c r="P187" s="86" t="str">
        <f t="shared" si="33"/>
        <v/>
      </c>
      <c r="Q187" s="86" t="str">
        <f t="shared" si="34"/>
        <v/>
      </c>
      <c r="R187" s="86" t="str">
        <f t="shared" si="35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8"/>
        <v/>
      </c>
      <c r="E188" s="96"/>
      <c r="F188" s="91" t="str">
        <f t="shared" si="29"/>
        <v/>
      </c>
      <c r="G188" s="129"/>
      <c r="H188" s="91" t="str">
        <f t="shared" si="30"/>
        <v/>
      </c>
      <c r="I188" s="91" t="str">
        <f t="shared" si="31"/>
        <v/>
      </c>
      <c r="J188" s="128"/>
      <c r="K188" s="128"/>
      <c r="L188" s="128"/>
      <c r="M188" s="95"/>
      <c r="O188" s="86" t="str">
        <f t="shared" si="32"/>
        <v/>
      </c>
      <c r="P188" s="86" t="str">
        <f t="shared" si="33"/>
        <v/>
      </c>
      <c r="Q188" s="86" t="str">
        <f t="shared" si="34"/>
        <v/>
      </c>
      <c r="R188" s="86" t="str">
        <f t="shared" si="35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8"/>
        <v/>
      </c>
      <c r="E189" s="96"/>
      <c r="F189" s="91" t="str">
        <f t="shared" si="29"/>
        <v/>
      </c>
      <c r="G189" s="129"/>
      <c r="H189" s="91" t="str">
        <f t="shared" si="30"/>
        <v/>
      </c>
      <c r="I189" s="91" t="str">
        <f t="shared" si="31"/>
        <v/>
      </c>
      <c r="J189" s="128"/>
      <c r="K189" s="128"/>
      <c r="L189" s="128"/>
      <c r="M189" s="95"/>
      <c r="O189" s="86" t="str">
        <f t="shared" si="32"/>
        <v/>
      </c>
      <c r="P189" s="86" t="str">
        <f t="shared" si="33"/>
        <v/>
      </c>
      <c r="Q189" s="86" t="str">
        <f t="shared" si="34"/>
        <v/>
      </c>
      <c r="R189" s="86" t="str">
        <f t="shared" si="35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8"/>
        <v/>
      </c>
      <c r="E190" s="96"/>
      <c r="F190" s="91" t="str">
        <f t="shared" si="29"/>
        <v/>
      </c>
      <c r="G190" s="129"/>
      <c r="H190" s="91" t="str">
        <f t="shared" si="30"/>
        <v/>
      </c>
      <c r="I190" s="91" t="str">
        <f t="shared" si="31"/>
        <v/>
      </c>
      <c r="J190" s="128"/>
      <c r="K190" s="128"/>
      <c r="L190" s="128"/>
      <c r="M190" s="95"/>
      <c r="O190" s="86" t="str">
        <f t="shared" si="32"/>
        <v/>
      </c>
      <c r="P190" s="86" t="str">
        <f t="shared" si="33"/>
        <v/>
      </c>
      <c r="Q190" s="86" t="str">
        <f t="shared" si="34"/>
        <v/>
      </c>
      <c r="R190" s="86" t="str">
        <f t="shared" si="35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8"/>
        <v/>
      </c>
      <c r="E191" s="96"/>
      <c r="F191" s="91" t="str">
        <f t="shared" si="29"/>
        <v/>
      </c>
      <c r="G191" s="129"/>
      <c r="H191" s="91" t="str">
        <f t="shared" si="30"/>
        <v/>
      </c>
      <c r="I191" s="91" t="str">
        <f t="shared" si="31"/>
        <v/>
      </c>
      <c r="J191" s="128"/>
      <c r="K191" s="128"/>
      <c r="L191" s="128"/>
      <c r="M191" s="95"/>
      <c r="O191" s="86" t="str">
        <f t="shared" si="32"/>
        <v/>
      </c>
      <c r="P191" s="86" t="str">
        <f t="shared" si="33"/>
        <v/>
      </c>
      <c r="Q191" s="86" t="str">
        <f t="shared" si="34"/>
        <v/>
      </c>
      <c r="R191" s="86" t="str">
        <f t="shared" si="35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8"/>
        <v/>
      </c>
      <c r="E192" s="96"/>
      <c r="F192" s="91" t="str">
        <f t="shared" si="29"/>
        <v/>
      </c>
      <c r="G192" s="129"/>
      <c r="H192" s="91" t="str">
        <f t="shared" si="30"/>
        <v/>
      </c>
      <c r="I192" s="91" t="str">
        <f t="shared" si="31"/>
        <v/>
      </c>
      <c r="J192" s="128"/>
      <c r="K192" s="128"/>
      <c r="L192" s="128"/>
      <c r="M192" s="95"/>
      <c r="O192" s="86" t="str">
        <f t="shared" si="32"/>
        <v/>
      </c>
      <c r="P192" s="86" t="str">
        <f t="shared" si="33"/>
        <v/>
      </c>
      <c r="Q192" s="86" t="str">
        <f t="shared" si="34"/>
        <v/>
      </c>
      <c r="R192" s="86" t="str">
        <f t="shared" si="35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8"/>
        <v/>
      </c>
      <c r="E193" s="96"/>
      <c r="F193" s="91" t="str">
        <f t="shared" si="29"/>
        <v/>
      </c>
      <c r="G193" s="129"/>
      <c r="H193" s="91" t="str">
        <f t="shared" si="30"/>
        <v/>
      </c>
      <c r="I193" s="91" t="str">
        <f t="shared" si="31"/>
        <v/>
      </c>
      <c r="J193" s="128"/>
      <c r="K193" s="128"/>
      <c r="L193" s="128"/>
      <c r="M193" s="95"/>
      <c r="O193" s="86" t="str">
        <f t="shared" si="32"/>
        <v/>
      </c>
      <c r="P193" s="86" t="str">
        <f t="shared" si="33"/>
        <v/>
      </c>
      <c r="Q193" s="86" t="str">
        <f t="shared" si="34"/>
        <v/>
      </c>
      <c r="R193" s="86" t="str">
        <f t="shared" si="35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8"/>
        <v/>
      </c>
      <c r="E194" s="96"/>
      <c r="F194" s="91" t="str">
        <f t="shared" si="29"/>
        <v/>
      </c>
      <c r="G194" s="129"/>
      <c r="H194" s="91" t="str">
        <f t="shared" si="30"/>
        <v/>
      </c>
      <c r="I194" s="91" t="str">
        <f t="shared" si="31"/>
        <v/>
      </c>
      <c r="J194" s="128"/>
      <c r="K194" s="128"/>
      <c r="L194" s="128"/>
      <c r="M194" s="95"/>
      <c r="O194" s="86" t="str">
        <f t="shared" si="32"/>
        <v/>
      </c>
      <c r="P194" s="86" t="str">
        <f t="shared" si="33"/>
        <v/>
      </c>
      <c r="Q194" s="86" t="str">
        <f t="shared" si="34"/>
        <v/>
      </c>
      <c r="R194" s="86" t="str">
        <f t="shared" si="35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6">IFERROR(VLOOKUP(C195,$S$6:$T$24,2,FALSE),"")</f>
        <v/>
      </c>
      <c r="E195" s="96"/>
      <c r="F195" s="91" t="str">
        <f t="shared" si="29"/>
        <v/>
      </c>
      <c r="G195" s="129"/>
      <c r="H195" s="91" t="str">
        <f t="shared" si="30"/>
        <v/>
      </c>
      <c r="I195" s="91" t="str">
        <f t="shared" si="31"/>
        <v/>
      </c>
      <c r="J195" s="128"/>
      <c r="K195" s="128"/>
      <c r="L195" s="128"/>
      <c r="M195" s="95"/>
      <c r="O195" s="86" t="str">
        <f t="shared" si="32"/>
        <v/>
      </c>
      <c r="P195" s="86" t="str">
        <f t="shared" si="33"/>
        <v/>
      </c>
      <c r="Q195" s="86" t="str">
        <f t="shared" si="34"/>
        <v/>
      </c>
      <c r="R195" s="86" t="str">
        <f t="shared" si="35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6"/>
        <v/>
      </c>
      <c r="E196" s="96"/>
      <c r="F196" s="91" t="str">
        <f t="shared" ref="F196:F259" si="37">IFERROR(VLOOKUP(E196,$V$5:$X$129,2,FALSE),"")</f>
        <v/>
      </c>
      <c r="G196" s="129"/>
      <c r="H196" s="91" t="str">
        <f t="shared" ref="H196:H259" si="38">IFERROR(VLOOKUP(G196,$AB$6:$AC$327,2,FALSE),"")</f>
        <v/>
      </c>
      <c r="I196" s="91" t="str">
        <f t="shared" ref="I196:I259" si="39">IFERROR(VLOOKUP(G196,$AB$6:$AF$327,3,FALSE),"")</f>
        <v/>
      </c>
      <c r="J196" s="128"/>
      <c r="K196" s="128"/>
      <c r="L196" s="128"/>
      <c r="M196" s="95"/>
      <c r="O196" s="86" t="str">
        <f t="shared" ref="O196:O259" si="40">LEFT(E196,3)</f>
        <v/>
      </c>
      <c r="P196" s="86" t="str">
        <f t="shared" ref="P196:P259" si="41">LEFT(E196,2)</f>
        <v/>
      </c>
      <c r="Q196" s="86" t="str">
        <f t="shared" ref="Q196:Q259" si="42">LEFT(C196,3)</f>
        <v/>
      </c>
      <c r="R196" s="86" t="str">
        <f t="shared" ref="R196:R259" si="43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6"/>
        <v/>
      </c>
      <c r="E197" s="96"/>
      <c r="F197" s="91" t="str">
        <f t="shared" si="37"/>
        <v/>
      </c>
      <c r="G197" s="129"/>
      <c r="H197" s="91" t="str">
        <f t="shared" si="38"/>
        <v/>
      </c>
      <c r="I197" s="91" t="str">
        <f t="shared" si="39"/>
        <v/>
      </c>
      <c r="J197" s="128"/>
      <c r="K197" s="128"/>
      <c r="L197" s="128"/>
      <c r="M197" s="95"/>
      <c r="O197" s="86" t="str">
        <f t="shared" si="40"/>
        <v/>
      </c>
      <c r="P197" s="86" t="str">
        <f t="shared" si="41"/>
        <v/>
      </c>
      <c r="Q197" s="86" t="str">
        <f t="shared" si="42"/>
        <v/>
      </c>
      <c r="R197" s="86" t="str">
        <f t="shared" si="43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6"/>
        <v/>
      </c>
      <c r="E198" s="96"/>
      <c r="F198" s="91" t="str">
        <f t="shared" si="37"/>
        <v/>
      </c>
      <c r="G198" s="129"/>
      <c r="H198" s="91" t="str">
        <f t="shared" si="38"/>
        <v/>
      </c>
      <c r="I198" s="91" t="str">
        <f t="shared" si="39"/>
        <v/>
      </c>
      <c r="J198" s="128"/>
      <c r="K198" s="128"/>
      <c r="L198" s="128"/>
      <c r="M198" s="95"/>
      <c r="O198" s="86" t="str">
        <f t="shared" si="40"/>
        <v/>
      </c>
      <c r="P198" s="86" t="str">
        <f t="shared" si="41"/>
        <v/>
      </c>
      <c r="Q198" s="86" t="str">
        <f t="shared" si="42"/>
        <v/>
      </c>
      <c r="R198" s="86" t="str">
        <f t="shared" si="43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6"/>
        <v/>
      </c>
      <c r="E199" s="96"/>
      <c r="F199" s="91" t="str">
        <f t="shared" si="37"/>
        <v/>
      </c>
      <c r="G199" s="129"/>
      <c r="H199" s="91" t="str">
        <f t="shared" si="38"/>
        <v/>
      </c>
      <c r="I199" s="91" t="str">
        <f t="shared" si="39"/>
        <v/>
      </c>
      <c r="J199" s="128"/>
      <c r="K199" s="128"/>
      <c r="L199" s="128"/>
      <c r="M199" s="95"/>
      <c r="O199" s="86" t="str">
        <f t="shared" si="40"/>
        <v/>
      </c>
      <c r="P199" s="86" t="str">
        <f t="shared" si="41"/>
        <v/>
      </c>
      <c r="Q199" s="86" t="str">
        <f t="shared" si="42"/>
        <v/>
      </c>
      <c r="R199" s="86" t="str">
        <f t="shared" si="43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6"/>
        <v/>
      </c>
      <c r="E200" s="96"/>
      <c r="F200" s="91" t="str">
        <f t="shared" si="37"/>
        <v/>
      </c>
      <c r="G200" s="129"/>
      <c r="H200" s="91" t="str">
        <f t="shared" si="38"/>
        <v/>
      </c>
      <c r="I200" s="91" t="str">
        <f t="shared" si="39"/>
        <v/>
      </c>
      <c r="J200" s="128"/>
      <c r="K200" s="128"/>
      <c r="L200" s="128"/>
      <c r="M200" s="95"/>
      <c r="O200" s="86" t="str">
        <f t="shared" si="40"/>
        <v/>
      </c>
      <c r="P200" s="86" t="str">
        <f t="shared" si="41"/>
        <v/>
      </c>
      <c r="Q200" s="86" t="str">
        <f t="shared" si="42"/>
        <v/>
      </c>
      <c r="R200" s="86" t="str">
        <f t="shared" si="43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6"/>
        <v/>
      </c>
      <c r="E201" s="96"/>
      <c r="F201" s="91" t="str">
        <f t="shared" si="37"/>
        <v/>
      </c>
      <c r="G201" s="129"/>
      <c r="H201" s="91" t="str">
        <f t="shared" si="38"/>
        <v/>
      </c>
      <c r="I201" s="91" t="str">
        <f t="shared" si="39"/>
        <v/>
      </c>
      <c r="J201" s="128"/>
      <c r="K201" s="128"/>
      <c r="L201" s="128"/>
      <c r="M201" s="95"/>
      <c r="O201" s="86" t="str">
        <f t="shared" si="40"/>
        <v/>
      </c>
      <c r="P201" s="86" t="str">
        <f t="shared" si="41"/>
        <v/>
      </c>
      <c r="Q201" s="86" t="str">
        <f t="shared" si="42"/>
        <v/>
      </c>
      <c r="R201" s="86" t="str">
        <f t="shared" si="43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6"/>
        <v/>
      </c>
      <c r="E202" s="96"/>
      <c r="F202" s="91" t="str">
        <f t="shared" si="37"/>
        <v/>
      </c>
      <c r="G202" s="129"/>
      <c r="H202" s="91" t="str">
        <f t="shared" si="38"/>
        <v/>
      </c>
      <c r="I202" s="91" t="str">
        <f t="shared" si="39"/>
        <v/>
      </c>
      <c r="J202" s="128"/>
      <c r="K202" s="128"/>
      <c r="L202" s="128"/>
      <c r="M202" s="95"/>
      <c r="O202" s="86" t="str">
        <f t="shared" si="40"/>
        <v/>
      </c>
      <c r="P202" s="86" t="str">
        <f t="shared" si="41"/>
        <v/>
      </c>
      <c r="Q202" s="86" t="str">
        <f t="shared" si="42"/>
        <v/>
      </c>
      <c r="R202" s="86" t="str">
        <f t="shared" si="43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6"/>
        <v/>
      </c>
      <c r="E203" s="96"/>
      <c r="F203" s="91" t="str">
        <f t="shared" si="37"/>
        <v/>
      </c>
      <c r="G203" s="129"/>
      <c r="H203" s="91" t="str">
        <f t="shared" si="38"/>
        <v/>
      </c>
      <c r="I203" s="91" t="str">
        <f t="shared" si="39"/>
        <v/>
      </c>
      <c r="J203" s="128"/>
      <c r="K203" s="128"/>
      <c r="L203" s="128"/>
      <c r="M203" s="95"/>
      <c r="O203" s="86" t="str">
        <f t="shared" si="40"/>
        <v/>
      </c>
      <c r="P203" s="86" t="str">
        <f t="shared" si="41"/>
        <v/>
      </c>
      <c r="Q203" s="86" t="str">
        <f t="shared" si="42"/>
        <v/>
      </c>
      <c r="R203" s="86" t="str">
        <f t="shared" si="43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6"/>
        <v/>
      </c>
      <c r="E204" s="96"/>
      <c r="F204" s="91" t="str">
        <f t="shared" si="37"/>
        <v/>
      </c>
      <c r="G204" s="129"/>
      <c r="H204" s="91" t="str">
        <f t="shared" si="38"/>
        <v/>
      </c>
      <c r="I204" s="91" t="str">
        <f t="shared" si="39"/>
        <v/>
      </c>
      <c r="J204" s="128"/>
      <c r="K204" s="128"/>
      <c r="L204" s="128"/>
      <c r="M204" s="95"/>
      <c r="O204" s="86" t="str">
        <f t="shared" si="40"/>
        <v/>
      </c>
      <c r="P204" s="86" t="str">
        <f t="shared" si="41"/>
        <v/>
      </c>
      <c r="Q204" s="86" t="str">
        <f t="shared" si="42"/>
        <v/>
      </c>
      <c r="R204" s="86" t="str">
        <f t="shared" si="43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6"/>
        <v/>
      </c>
      <c r="E205" s="96"/>
      <c r="F205" s="91" t="str">
        <f t="shared" si="37"/>
        <v/>
      </c>
      <c r="G205" s="129"/>
      <c r="H205" s="91" t="str">
        <f t="shared" si="38"/>
        <v/>
      </c>
      <c r="I205" s="91" t="str">
        <f t="shared" si="39"/>
        <v/>
      </c>
      <c r="J205" s="128"/>
      <c r="K205" s="128"/>
      <c r="L205" s="128"/>
      <c r="M205" s="95"/>
      <c r="O205" s="86" t="str">
        <f t="shared" si="40"/>
        <v/>
      </c>
      <c r="P205" s="86" t="str">
        <f t="shared" si="41"/>
        <v/>
      </c>
      <c r="Q205" s="86" t="str">
        <f t="shared" si="42"/>
        <v/>
      </c>
      <c r="R205" s="86" t="str">
        <f t="shared" si="43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6"/>
        <v/>
      </c>
      <c r="E206" s="96"/>
      <c r="F206" s="91" t="str">
        <f t="shared" si="37"/>
        <v/>
      </c>
      <c r="G206" s="129"/>
      <c r="H206" s="91" t="str">
        <f t="shared" si="38"/>
        <v/>
      </c>
      <c r="I206" s="91" t="str">
        <f t="shared" si="39"/>
        <v/>
      </c>
      <c r="J206" s="128"/>
      <c r="K206" s="128"/>
      <c r="L206" s="128"/>
      <c r="M206" s="95"/>
      <c r="O206" s="86" t="str">
        <f t="shared" si="40"/>
        <v/>
      </c>
      <c r="P206" s="86" t="str">
        <f t="shared" si="41"/>
        <v/>
      </c>
      <c r="Q206" s="86" t="str">
        <f t="shared" si="42"/>
        <v/>
      </c>
      <c r="R206" s="86" t="str">
        <f t="shared" si="43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6"/>
        <v/>
      </c>
      <c r="E207" s="96"/>
      <c r="F207" s="91" t="str">
        <f t="shared" si="37"/>
        <v/>
      </c>
      <c r="G207" s="129"/>
      <c r="H207" s="91" t="str">
        <f t="shared" si="38"/>
        <v/>
      </c>
      <c r="I207" s="91" t="str">
        <f t="shared" si="39"/>
        <v/>
      </c>
      <c r="J207" s="128"/>
      <c r="K207" s="128"/>
      <c r="L207" s="128"/>
      <c r="M207" s="95"/>
      <c r="O207" s="86" t="str">
        <f t="shared" si="40"/>
        <v/>
      </c>
      <c r="P207" s="86" t="str">
        <f t="shared" si="41"/>
        <v/>
      </c>
      <c r="Q207" s="86" t="str">
        <f t="shared" si="42"/>
        <v/>
      </c>
      <c r="R207" s="86" t="str">
        <f t="shared" si="43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6"/>
        <v/>
      </c>
      <c r="E208" s="96"/>
      <c r="F208" s="91" t="str">
        <f t="shared" si="37"/>
        <v/>
      </c>
      <c r="G208" s="129"/>
      <c r="H208" s="91" t="str">
        <f t="shared" si="38"/>
        <v/>
      </c>
      <c r="I208" s="91" t="str">
        <f t="shared" si="39"/>
        <v/>
      </c>
      <c r="J208" s="128"/>
      <c r="K208" s="128"/>
      <c r="L208" s="128"/>
      <c r="M208" s="95"/>
      <c r="O208" s="86" t="str">
        <f t="shared" si="40"/>
        <v/>
      </c>
      <c r="P208" s="86" t="str">
        <f t="shared" si="41"/>
        <v/>
      </c>
      <c r="Q208" s="86" t="str">
        <f t="shared" si="42"/>
        <v/>
      </c>
      <c r="R208" s="86" t="str">
        <f t="shared" si="43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6"/>
        <v/>
      </c>
      <c r="E209" s="96"/>
      <c r="F209" s="91" t="str">
        <f t="shared" si="37"/>
        <v/>
      </c>
      <c r="G209" s="129"/>
      <c r="H209" s="91" t="str">
        <f t="shared" si="38"/>
        <v/>
      </c>
      <c r="I209" s="91" t="str">
        <f t="shared" si="39"/>
        <v/>
      </c>
      <c r="J209" s="128"/>
      <c r="K209" s="128"/>
      <c r="L209" s="128"/>
      <c r="M209" s="95"/>
      <c r="O209" s="86" t="str">
        <f t="shared" si="40"/>
        <v/>
      </c>
      <c r="P209" s="86" t="str">
        <f t="shared" si="41"/>
        <v/>
      </c>
      <c r="Q209" s="86" t="str">
        <f t="shared" si="42"/>
        <v/>
      </c>
      <c r="R209" s="86" t="str">
        <f t="shared" si="43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6"/>
        <v/>
      </c>
      <c r="E210" s="96"/>
      <c r="F210" s="91" t="str">
        <f t="shared" si="37"/>
        <v/>
      </c>
      <c r="G210" s="129"/>
      <c r="H210" s="91" t="str">
        <f t="shared" si="38"/>
        <v/>
      </c>
      <c r="I210" s="91" t="str">
        <f t="shared" si="39"/>
        <v/>
      </c>
      <c r="J210" s="128"/>
      <c r="K210" s="128"/>
      <c r="L210" s="128"/>
      <c r="M210" s="95"/>
      <c r="O210" s="86" t="str">
        <f t="shared" si="40"/>
        <v/>
      </c>
      <c r="P210" s="86" t="str">
        <f t="shared" si="41"/>
        <v/>
      </c>
      <c r="Q210" s="86" t="str">
        <f t="shared" si="42"/>
        <v/>
      </c>
      <c r="R210" s="86" t="str">
        <f t="shared" si="43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6"/>
        <v/>
      </c>
      <c r="E211" s="96"/>
      <c r="F211" s="91" t="str">
        <f t="shared" si="37"/>
        <v/>
      </c>
      <c r="G211" s="129"/>
      <c r="H211" s="91" t="str">
        <f t="shared" si="38"/>
        <v/>
      </c>
      <c r="I211" s="91" t="str">
        <f t="shared" si="39"/>
        <v/>
      </c>
      <c r="J211" s="128"/>
      <c r="K211" s="128"/>
      <c r="L211" s="128"/>
      <c r="M211" s="95"/>
      <c r="O211" s="86" t="str">
        <f t="shared" si="40"/>
        <v/>
      </c>
      <c r="P211" s="86" t="str">
        <f t="shared" si="41"/>
        <v/>
      </c>
      <c r="Q211" s="86" t="str">
        <f t="shared" si="42"/>
        <v/>
      </c>
      <c r="R211" s="86" t="str">
        <f t="shared" si="43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6"/>
        <v/>
      </c>
      <c r="E212" s="96"/>
      <c r="F212" s="91" t="str">
        <f t="shared" si="37"/>
        <v/>
      </c>
      <c r="G212" s="129"/>
      <c r="H212" s="91" t="str">
        <f t="shared" si="38"/>
        <v/>
      </c>
      <c r="I212" s="91" t="str">
        <f t="shared" si="39"/>
        <v/>
      </c>
      <c r="J212" s="128"/>
      <c r="K212" s="128"/>
      <c r="L212" s="128"/>
      <c r="M212" s="95"/>
      <c r="O212" s="86" t="str">
        <f t="shared" si="40"/>
        <v/>
      </c>
      <c r="P212" s="86" t="str">
        <f t="shared" si="41"/>
        <v/>
      </c>
      <c r="Q212" s="86" t="str">
        <f t="shared" si="42"/>
        <v/>
      </c>
      <c r="R212" s="86" t="str">
        <f t="shared" si="43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6"/>
        <v/>
      </c>
      <c r="E213" s="96"/>
      <c r="F213" s="91" t="str">
        <f t="shared" si="37"/>
        <v/>
      </c>
      <c r="G213" s="129"/>
      <c r="H213" s="91" t="str">
        <f t="shared" si="38"/>
        <v/>
      </c>
      <c r="I213" s="91" t="str">
        <f t="shared" si="39"/>
        <v/>
      </c>
      <c r="J213" s="128"/>
      <c r="K213" s="128"/>
      <c r="L213" s="128"/>
      <c r="M213" s="95"/>
      <c r="O213" s="86" t="str">
        <f t="shared" si="40"/>
        <v/>
      </c>
      <c r="P213" s="86" t="str">
        <f t="shared" si="41"/>
        <v/>
      </c>
      <c r="Q213" s="86" t="str">
        <f t="shared" si="42"/>
        <v/>
      </c>
      <c r="R213" s="86" t="str">
        <f t="shared" si="43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6"/>
        <v/>
      </c>
      <c r="E214" s="96"/>
      <c r="F214" s="91" t="str">
        <f t="shared" si="37"/>
        <v/>
      </c>
      <c r="G214" s="129"/>
      <c r="H214" s="91" t="str">
        <f t="shared" si="38"/>
        <v/>
      </c>
      <c r="I214" s="91" t="str">
        <f t="shared" si="39"/>
        <v/>
      </c>
      <c r="J214" s="128"/>
      <c r="K214" s="128"/>
      <c r="L214" s="128"/>
      <c r="M214" s="95"/>
      <c r="O214" s="86" t="str">
        <f t="shared" si="40"/>
        <v/>
      </c>
      <c r="P214" s="86" t="str">
        <f t="shared" si="41"/>
        <v/>
      </c>
      <c r="Q214" s="86" t="str">
        <f t="shared" si="42"/>
        <v/>
      </c>
      <c r="R214" s="86" t="str">
        <f t="shared" si="43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6"/>
        <v/>
      </c>
      <c r="E215" s="96"/>
      <c r="F215" s="91" t="str">
        <f t="shared" si="37"/>
        <v/>
      </c>
      <c r="G215" s="129"/>
      <c r="H215" s="91" t="str">
        <f t="shared" si="38"/>
        <v/>
      </c>
      <c r="I215" s="91" t="str">
        <f t="shared" si="39"/>
        <v/>
      </c>
      <c r="J215" s="128"/>
      <c r="K215" s="128"/>
      <c r="L215" s="128"/>
      <c r="M215" s="95"/>
      <c r="O215" s="86" t="str">
        <f t="shared" si="40"/>
        <v/>
      </c>
      <c r="P215" s="86" t="str">
        <f t="shared" si="41"/>
        <v/>
      </c>
      <c r="Q215" s="86" t="str">
        <f t="shared" si="42"/>
        <v/>
      </c>
      <c r="R215" s="86" t="str">
        <f t="shared" si="43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6"/>
        <v/>
      </c>
      <c r="E216" s="96"/>
      <c r="F216" s="91" t="str">
        <f t="shared" si="37"/>
        <v/>
      </c>
      <c r="G216" s="129"/>
      <c r="H216" s="91" t="str">
        <f t="shared" si="38"/>
        <v/>
      </c>
      <c r="I216" s="91" t="str">
        <f t="shared" si="39"/>
        <v/>
      </c>
      <c r="J216" s="128"/>
      <c r="K216" s="128"/>
      <c r="L216" s="128"/>
      <c r="M216" s="95"/>
      <c r="O216" s="86" t="str">
        <f t="shared" si="40"/>
        <v/>
      </c>
      <c r="P216" s="86" t="str">
        <f t="shared" si="41"/>
        <v/>
      </c>
      <c r="Q216" s="86" t="str">
        <f t="shared" si="42"/>
        <v/>
      </c>
      <c r="R216" s="86" t="str">
        <f t="shared" si="43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6"/>
        <v/>
      </c>
      <c r="E217" s="96"/>
      <c r="F217" s="91" t="str">
        <f t="shared" si="37"/>
        <v/>
      </c>
      <c r="G217" s="129"/>
      <c r="H217" s="91" t="str">
        <f t="shared" si="38"/>
        <v/>
      </c>
      <c r="I217" s="91" t="str">
        <f t="shared" si="39"/>
        <v/>
      </c>
      <c r="J217" s="128"/>
      <c r="K217" s="128"/>
      <c r="L217" s="128"/>
      <c r="M217" s="95"/>
      <c r="O217" s="86" t="str">
        <f t="shared" si="40"/>
        <v/>
      </c>
      <c r="P217" s="86" t="str">
        <f t="shared" si="41"/>
        <v/>
      </c>
      <c r="Q217" s="86" t="str">
        <f t="shared" si="42"/>
        <v/>
      </c>
      <c r="R217" s="86" t="str">
        <f t="shared" si="43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6"/>
        <v/>
      </c>
      <c r="E218" s="96"/>
      <c r="F218" s="91" t="str">
        <f t="shared" si="37"/>
        <v/>
      </c>
      <c r="G218" s="129"/>
      <c r="H218" s="91" t="str">
        <f t="shared" si="38"/>
        <v/>
      </c>
      <c r="I218" s="91" t="str">
        <f t="shared" si="39"/>
        <v/>
      </c>
      <c r="J218" s="128"/>
      <c r="K218" s="128"/>
      <c r="L218" s="128"/>
      <c r="M218" s="95"/>
      <c r="O218" s="86" t="str">
        <f t="shared" si="40"/>
        <v/>
      </c>
      <c r="P218" s="86" t="str">
        <f t="shared" si="41"/>
        <v/>
      </c>
      <c r="Q218" s="86" t="str">
        <f t="shared" si="42"/>
        <v/>
      </c>
      <c r="R218" s="86" t="str">
        <f t="shared" si="43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6"/>
        <v/>
      </c>
      <c r="E219" s="96"/>
      <c r="F219" s="91" t="str">
        <f t="shared" si="37"/>
        <v/>
      </c>
      <c r="G219" s="129"/>
      <c r="H219" s="91" t="str">
        <f t="shared" si="38"/>
        <v/>
      </c>
      <c r="I219" s="91" t="str">
        <f t="shared" si="39"/>
        <v/>
      </c>
      <c r="J219" s="128"/>
      <c r="K219" s="128"/>
      <c r="L219" s="128"/>
      <c r="M219" s="95"/>
      <c r="O219" s="86" t="str">
        <f t="shared" si="40"/>
        <v/>
      </c>
      <c r="P219" s="86" t="str">
        <f t="shared" si="41"/>
        <v/>
      </c>
      <c r="Q219" s="86" t="str">
        <f t="shared" si="42"/>
        <v/>
      </c>
      <c r="R219" s="86" t="str">
        <f t="shared" si="43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6"/>
        <v/>
      </c>
      <c r="E220" s="96"/>
      <c r="F220" s="91" t="str">
        <f t="shared" si="37"/>
        <v/>
      </c>
      <c r="G220" s="129"/>
      <c r="H220" s="91" t="str">
        <f t="shared" si="38"/>
        <v/>
      </c>
      <c r="I220" s="91" t="str">
        <f t="shared" si="39"/>
        <v/>
      </c>
      <c r="J220" s="128"/>
      <c r="K220" s="128"/>
      <c r="L220" s="128"/>
      <c r="M220" s="95"/>
      <c r="O220" s="86" t="str">
        <f t="shared" si="40"/>
        <v/>
      </c>
      <c r="P220" s="86" t="str">
        <f t="shared" si="41"/>
        <v/>
      </c>
      <c r="Q220" s="86" t="str">
        <f t="shared" si="42"/>
        <v/>
      </c>
      <c r="R220" s="86" t="str">
        <f t="shared" si="43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6"/>
        <v/>
      </c>
      <c r="E221" s="96"/>
      <c r="F221" s="91" t="str">
        <f t="shared" si="37"/>
        <v/>
      </c>
      <c r="G221" s="129"/>
      <c r="H221" s="91" t="str">
        <f t="shared" si="38"/>
        <v/>
      </c>
      <c r="I221" s="91" t="str">
        <f t="shared" si="39"/>
        <v/>
      </c>
      <c r="J221" s="128"/>
      <c r="K221" s="128"/>
      <c r="L221" s="128"/>
      <c r="M221" s="95"/>
      <c r="O221" s="86" t="str">
        <f t="shared" si="40"/>
        <v/>
      </c>
      <c r="P221" s="86" t="str">
        <f t="shared" si="41"/>
        <v/>
      </c>
      <c r="Q221" s="86" t="str">
        <f t="shared" si="42"/>
        <v/>
      </c>
      <c r="R221" s="86" t="str">
        <f t="shared" si="43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6"/>
        <v/>
      </c>
      <c r="E222" s="96"/>
      <c r="F222" s="91" t="str">
        <f t="shared" si="37"/>
        <v/>
      </c>
      <c r="G222" s="129"/>
      <c r="H222" s="91" t="str">
        <f t="shared" si="38"/>
        <v/>
      </c>
      <c r="I222" s="91" t="str">
        <f t="shared" si="39"/>
        <v/>
      </c>
      <c r="J222" s="128"/>
      <c r="K222" s="128"/>
      <c r="L222" s="128"/>
      <c r="M222" s="95"/>
      <c r="O222" s="86" t="str">
        <f t="shared" si="40"/>
        <v/>
      </c>
      <c r="P222" s="86" t="str">
        <f t="shared" si="41"/>
        <v/>
      </c>
      <c r="Q222" s="86" t="str">
        <f t="shared" si="42"/>
        <v/>
      </c>
      <c r="R222" s="86" t="str">
        <f t="shared" si="43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6"/>
        <v/>
      </c>
      <c r="E223" s="96"/>
      <c r="F223" s="91" t="str">
        <f t="shared" si="37"/>
        <v/>
      </c>
      <c r="G223" s="129"/>
      <c r="H223" s="91" t="str">
        <f t="shared" si="38"/>
        <v/>
      </c>
      <c r="I223" s="91" t="str">
        <f t="shared" si="39"/>
        <v/>
      </c>
      <c r="J223" s="128"/>
      <c r="K223" s="128"/>
      <c r="L223" s="128"/>
      <c r="M223" s="95"/>
      <c r="O223" s="86" t="str">
        <f t="shared" si="40"/>
        <v/>
      </c>
      <c r="P223" s="86" t="str">
        <f t="shared" si="41"/>
        <v/>
      </c>
      <c r="Q223" s="86" t="str">
        <f t="shared" si="42"/>
        <v/>
      </c>
      <c r="R223" s="86" t="str">
        <f t="shared" si="43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6"/>
        <v/>
      </c>
      <c r="E224" s="96"/>
      <c r="F224" s="91" t="str">
        <f t="shared" si="37"/>
        <v/>
      </c>
      <c r="G224" s="129"/>
      <c r="H224" s="91" t="str">
        <f t="shared" si="38"/>
        <v/>
      </c>
      <c r="I224" s="91" t="str">
        <f t="shared" si="39"/>
        <v/>
      </c>
      <c r="J224" s="128"/>
      <c r="K224" s="128"/>
      <c r="L224" s="128"/>
      <c r="M224" s="95"/>
      <c r="O224" s="86" t="str">
        <f t="shared" si="40"/>
        <v/>
      </c>
      <c r="P224" s="86" t="str">
        <f t="shared" si="41"/>
        <v/>
      </c>
      <c r="Q224" s="86" t="str">
        <f t="shared" si="42"/>
        <v/>
      </c>
      <c r="R224" s="86" t="str">
        <f t="shared" si="43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6"/>
        <v/>
      </c>
      <c r="E225" s="96"/>
      <c r="F225" s="91" t="str">
        <f t="shared" si="37"/>
        <v/>
      </c>
      <c r="G225" s="129"/>
      <c r="H225" s="91" t="str">
        <f t="shared" si="38"/>
        <v/>
      </c>
      <c r="I225" s="91" t="str">
        <f t="shared" si="39"/>
        <v/>
      </c>
      <c r="J225" s="128"/>
      <c r="K225" s="128"/>
      <c r="L225" s="128"/>
      <c r="M225" s="95"/>
      <c r="O225" s="86" t="str">
        <f t="shared" si="40"/>
        <v/>
      </c>
      <c r="P225" s="86" t="str">
        <f t="shared" si="41"/>
        <v/>
      </c>
      <c r="Q225" s="86" t="str">
        <f t="shared" si="42"/>
        <v/>
      </c>
      <c r="R225" s="86" t="str">
        <f t="shared" si="43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6"/>
        <v/>
      </c>
      <c r="E226" s="96"/>
      <c r="F226" s="91" t="str">
        <f t="shared" si="37"/>
        <v/>
      </c>
      <c r="G226" s="129"/>
      <c r="H226" s="91" t="str">
        <f t="shared" si="38"/>
        <v/>
      </c>
      <c r="I226" s="91" t="str">
        <f t="shared" si="39"/>
        <v/>
      </c>
      <c r="J226" s="128"/>
      <c r="K226" s="128"/>
      <c r="L226" s="128"/>
      <c r="M226" s="95"/>
      <c r="O226" s="86" t="str">
        <f t="shared" si="40"/>
        <v/>
      </c>
      <c r="P226" s="86" t="str">
        <f t="shared" si="41"/>
        <v/>
      </c>
      <c r="Q226" s="86" t="str">
        <f t="shared" si="42"/>
        <v/>
      </c>
      <c r="R226" s="86" t="str">
        <f t="shared" si="43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6"/>
        <v/>
      </c>
      <c r="E227" s="96"/>
      <c r="F227" s="91" t="str">
        <f t="shared" si="37"/>
        <v/>
      </c>
      <c r="G227" s="129"/>
      <c r="H227" s="91" t="str">
        <f t="shared" si="38"/>
        <v/>
      </c>
      <c r="I227" s="91" t="str">
        <f t="shared" si="39"/>
        <v/>
      </c>
      <c r="J227" s="128"/>
      <c r="K227" s="128"/>
      <c r="L227" s="128"/>
      <c r="M227" s="95"/>
      <c r="O227" s="86" t="str">
        <f t="shared" si="40"/>
        <v/>
      </c>
      <c r="P227" s="86" t="str">
        <f t="shared" si="41"/>
        <v/>
      </c>
      <c r="Q227" s="86" t="str">
        <f t="shared" si="42"/>
        <v/>
      </c>
      <c r="R227" s="86" t="str">
        <f t="shared" si="43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6"/>
        <v/>
      </c>
      <c r="E228" s="96"/>
      <c r="F228" s="91" t="str">
        <f t="shared" si="37"/>
        <v/>
      </c>
      <c r="G228" s="129"/>
      <c r="H228" s="91" t="str">
        <f t="shared" si="38"/>
        <v/>
      </c>
      <c r="I228" s="91" t="str">
        <f t="shared" si="39"/>
        <v/>
      </c>
      <c r="J228" s="128"/>
      <c r="K228" s="128"/>
      <c r="L228" s="128"/>
      <c r="M228" s="95"/>
      <c r="O228" s="86" t="str">
        <f t="shared" si="40"/>
        <v/>
      </c>
      <c r="P228" s="86" t="str">
        <f t="shared" si="41"/>
        <v/>
      </c>
      <c r="Q228" s="86" t="str">
        <f t="shared" si="42"/>
        <v/>
      </c>
      <c r="R228" s="86" t="str">
        <f t="shared" si="43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6"/>
        <v/>
      </c>
      <c r="E229" s="96"/>
      <c r="F229" s="91" t="str">
        <f t="shared" si="37"/>
        <v/>
      </c>
      <c r="G229" s="129"/>
      <c r="H229" s="91" t="str">
        <f t="shared" si="38"/>
        <v/>
      </c>
      <c r="I229" s="91" t="str">
        <f t="shared" si="39"/>
        <v/>
      </c>
      <c r="J229" s="128"/>
      <c r="K229" s="128"/>
      <c r="L229" s="128"/>
      <c r="M229" s="95"/>
      <c r="O229" s="86" t="str">
        <f t="shared" si="40"/>
        <v/>
      </c>
      <c r="P229" s="86" t="str">
        <f t="shared" si="41"/>
        <v/>
      </c>
      <c r="Q229" s="86" t="str">
        <f t="shared" si="42"/>
        <v/>
      </c>
      <c r="R229" s="86" t="str">
        <f t="shared" si="43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6"/>
        <v/>
      </c>
      <c r="E230" s="96"/>
      <c r="F230" s="91" t="str">
        <f t="shared" si="37"/>
        <v/>
      </c>
      <c r="G230" s="129"/>
      <c r="H230" s="91" t="str">
        <f t="shared" si="38"/>
        <v/>
      </c>
      <c r="I230" s="91" t="str">
        <f t="shared" si="39"/>
        <v/>
      </c>
      <c r="J230" s="128"/>
      <c r="K230" s="128"/>
      <c r="L230" s="128"/>
      <c r="M230" s="95"/>
      <c r="O230" s="86" t="str">
        <f t="shared" si="40"/>
        <v/>
      </c>
      <c r="P230" s="86" t="str">
        <f t="shared" si="41"/>
        <v/>
      </c>
      <c r="Q230" s="86" t="str">
        <f t="shared" si="42"/>
        <v/>
      </c>
      <c r="R230" s="86" t="str">
        <f t="shared" si="43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6"/>
        <v/>
      </c>
      <c r="E231" s="96"/>
      <c r="F231" s="91" t="str">
        <f t="shared" si="37"/>
        <v/>
      </c>
      <c r="G231" s="129"/>
      <c r="H231" s="91" t="str">
        <f t="shared" si="38"/>
        <v/>
      </c>
      <c r="I231" s="91" t="str">
        <f t="shared" si="39"/>
        <v/>
      </c>
      <c r="J231" s="128"/>
      <c r="K231" s="128"/>
      <c r="L231" s="128"/>
      <c r="M231" s="95"/>
      <c r="O231" s="86" t="str">
        <f t="shared" si="40"/>
        <v/>
      </c>
      <c r="P231" s="86" t="str">
        <f t="shared" si="41"/>
        <v/>
      </c>
      <c r="Q231" s="86" t="str">
        <f t="shared" si="42"/>
        <v/>
      </c>
      <c r="R231" s="86" t="str">
        <f t="shared" si="43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6"/>
        <v/>
      </c>
      <c r="E232" s="96"/>
      <c r="F232" s="91" t="str">
        <f t="shared" si="37"/>
        <v/>
      </c>
      <c r="G232" s="129"/>
      <c r="H232" s="91" t="str">
        <f t="shared" si="38"/>
        <v/>
      </c>
      <c r="I232" s="91" t="str">
        <f t="shared" si="39"/>
        <v/>
      </c>
      <c r="J232" s="128"/>
      <c r="K232" s="128"/>
      <c r="L232" s="128"/>
      <c r="M232" s="95"/>
      <c r="O232" s="86" t="str">
        <f t="shared" si="40"/>
        <v/>
      </c>
      <c r="P232" s="86" t="str">
        <f t="shared" si="41"/>
        <v/>
      </c>
      <c r="Q232" s="86" t="str">
        <f t="shared" si="42"/>
        <v/>
      </c>
      <c r="R232" s="86" t="str">
        <f t="shared" si="43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6"/>
        <v/>
      </c>
      <c r="E233" s="96"/>
      <c r="F233" s="91" t="str">
        <f t="shared" si="37"/>
        <v/>
      </c>
      <c r="G233" s="129"/>
      <c r="H233" s="91" t="str">
        <f t="shared" si="38"/>
        <v/>
      </c>
      <c r="I233" s="91" t="str">
        <f t="shared" si="39"/>
        <v/>
      </c>
      <c r="J233" s="128"/>
      <c r="K233" s="128"/>
      <c r="L233" s="128"/>
      <c r="M233" s="95"/>
      <c r="O233" s="86" t="str">
        <f t="shared" si="40"/>
        <v/>
      </c>
      <c r="P233" s="86" t="str">
        <f t="shared" si="41"/>
        <v/>
      </c>
      <c r="Q233" s="86" t="str">
        <f t="shared" si="42"/>
        <v/>
      </c>
      <c r="R233" s="86" t="str">
        <f t="shared" si="43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6"/>
        <v/>
      </c>
      <c r="E234" s="96"/>
      <c r="F234" s="91" t="str">
        <f t="shared" si="37"/>
        <v/>
      </c>
      <c r="G234" s="129"/>
      <c r="H234" s="91" t="str">
        <f t="shared" si="38"/>
        <v/>
      </c>
      <c r="I234" s="91" t="str">
        <f t="shared" si="39"/>
        <v/>
      </c>
      <c r="J234" s="128"/>
      <c r="K234" s="128"/>
      <c r="L234" s="128"/>
      <c r="M234" s="95"/>
      <c r="O234" s="86" t="str">
        <f t="shared" si="40"/>
        <v/>
      </c>
      <c r="P234" s="86" t="str">
        <f t="shared" si="41"/>
        <v/>
      </c>
      <c r="Q234" s="86" t="str">
        <f t="shared" si="42"/>
        <v/>
      </c>
      <c r="R234" s="86" t="str">
        <f t="shared" si="43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6"/>
        <v/>
      </c>
      <c r="E235" s="96"/>
      <c r="F235" s="91" t="str">
        <f t="shared" si="37"/>
        <v/>
      </c>
      <c r="G235" s="129"/>
      <c r="H235" s="91" t="str">
        <f t="shared" si="38"/>
        <v/>
      </c>
      <c r="I235" s="91" t="str">
        <f t="shared" si="39"/>
        <v/>
      </c>
      <c r="J235" s="128"/>
      <c r="K235" s="128"/>
      <c r="L235" s="128"/>
      <c r="M235" s="95"/>
      <c r="O235" s="86" t="str">
        <f t="shared" si="40"/>
        <v/>
      </c>
      <c r="P235" s="86" t="str">
        <f t="shared" si="41"/>
        <v/>
      </c>
      <c r="Q235" s="86" t="str">
        <f t="shared" si="42"/>
        <v/>
      </c>
      <c r="R235" s="86" t="str">
        <f t="shared" si="43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6"/>
        <v/>
      </c>
      <c r="E236" s="96"/>
      <c r="F236" s="91" t="str">
        <f t="shared" si="37"/>
        <v/>
      </c>
      <c r="G236" s="129"/>
      <c r="H236" s="91" t="str">
        <f t="shared" si="38"/>
        <v/>
      </c>
      <c r="I236" s="91" t="str">
        <f t="shared" si="39"/>
        <v/>
      </c>
      <c r="J236" s="128"/>
      <c r="K236" s="128"/>
      <c r="L236" s="128"/>
      <c r="M236" s="95"/>
      <c r="O236" s="86" t="str">
        <f t="shared" si="40"/>
        <v/>
      </c>
      <c r="P236" s="86" t="str">
        <f t="shared" si="41"/>
        <v/>
      </c>
      <c r="Q236" s="86" t="str">
        <f t="shared" si="42"/>
        <v/>
      </c>
      <c r="R236" s="86" t="str">
        <f t="shared" si="43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6"/>
        <v/>
      </c>
      <c r="E237" s="96"/>
      <c r="F237" s="91" t="str">
        <f t="shared" si="37"/>
        <v/>
      </c>
      <c r="G237" s="129"/>
      <c r="H237" s="91" t="str">
        <f t="shared" si="38"/>
        <v/>
      </c>
      <c r="I237" s="91" t="str">
        <f t="shared" si="39"/>
        <v/>
      </c>
      <c r="J237" s="128"/>
      <c r="K237" s="128"/>
      <c r="L237" s="128"/>
      <c r="M237" s="95"/>
      <c r="O237" s="86" t="str">
        <f t="shared" si="40"/>
        <v/>
      </c>
      <c r="P237" s="86" t="str">
        <f t="shared" si="41"/>
        <v/>
      </c>
      <c r="Q237" s="86" t="str">
        <f t="shared" si="42"/>
        <v/>
      </c>
      <c r="R237" s="86" t="str">
        <f t="shared" si="43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6"/>
        <v/>
      </c>
      <c r="E238" s="96"/>
      <c r="F238" s="91" t="str">
        <f t="shared" si="37"/>
        <v/>
      </c>
      <c r="G238" s="129"/>
      <c r="H238" s="91" t="str">
        <f t="shared" si="38"/>
        <v/>
      </c>
      <c r="I238" s="91" t="str">
        <f t="shared" si="39"/>
        <v/>
      </c>
      <c r="J238" s="128"/>
      <c r="K238" s="128"/>
      <c r="L238" s="128"/>
      <c r="M238" s="95"/>
      <c r="O238" s="86" t="str">
        <f t="shared" si="40"/>
        <v/>
      </c>
      <c r="P238" s="86" t="str">
        <f t="shared" si="41"/>
        <v/>
      </c>
      <c r="Q238" s="86" t="str">
        <f t="shared" si="42"/>
        <v/>
      </c>
      <c r="R238" s="86" t="str">
        <f t="shared" si="43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6"/>
        <v/>
      </c>
      <c r="E239" s="96"/>
      <c r="F239" s="91" t="str">
        <f t="shared" si="37"/>
        <v/>
      </c>
      <c r="G239" s="129"/>
      <c r="H239" s="91" t="str">
        <f t="shared" si="38"/>
        <v/>
      </c>
      <c r="I239" s="91" t="str">
        <f t="shared" si="39"/>
        <v/>
      </c>
      <c r="J239" s="128"/>
      <c r="K239" s="128"/>
      <c r="L239" s="128"/>
      <c r="M239" s="95"/>
      <c r="O239" s="86" t="str">
        <f t="shared" si="40"/>
        <v/>
      </c>
      <c r="P239" s="86" t="str">
        <f t="shared" si="41"/>
        <v/>
      </c>
      <c r="Q239" s="86" t="str">
        <f t="shared" si="42"/>
        <v/>
      </c>
      <c r="R239" s="86" t="str">
        <f t="shared" si="43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6"/>
        <v/>
      </c>
      <c r="E240" s="96"/>
      <c r="F240" s="91" t="str">
        <f t="shared" si="37"/>
        <v/>
      </c>
      <c r="G240" s="129"/>
      <c r="H240" s="91" t="str">
        <f t="shared" si="38"/>
        <v/>
      </c>
      <c r="I240" s="91" t="str">
        <f t="shared" si="39"/>
        <v/>
      </c>
      <c r="J240" s="128"/>
      <c r="K240" s="128"/>
      <c r="L240" s="128"/>
      <c r="M240" s="95"/>
      <c r="O240" s="86" t="str">
        <f t="shared" si="40"/>
        <v/>
      </c>
      <c r="P240" s="86" t="str">
        <f t="shared" si="41"/>
        <v/>
      </c>
      <c r="Q240" s="86" t="str">
        <f t="shared" si="42"/>
        <v/>
      </c>
      <c r="R240" s="86" t="str">
        <f t="shared" si="43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6"/>
        <v/>
      </c>
      <c r="E241" s="96"/>
      <c r="F241" s="91" t="str">
        <f t="shared" si="37"/>
        <v/>
      </c>
      <c r="G241" s="129"/>
      <c r="H241" s="91" t="str">
        <f t="shared" si="38"/>
        <v/>
      </c>
      <c r="I241" s="91" t="str">
        <f t="shared" si="39"/>
        <v/>
      </c>
      <c r="J241" s="128"/>
      <c r="K241" s="128"/>
      <c r="L241" s="128"/>
      <c r="M241" s="95"/>
      <c r="O241" s="86" t="str">
        <f t="shared" si="40"/>
        <v/>
      </c>
      <c r="P241" s="86" t="str">
        <f t="shared" si="41"/>
        <v/>
      </c>
      <c r="Q241" s="86" t="str">
        <f t="shared" si="42"/>
        <v/>
      </c>
      <c r="R241" s="86" t="str">
        <f t="shared" si="43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6"/>
        <v/>
      </c>
      <c r="E242" s="96"/>
      <c r="F242" s="91" t="str">
        <f t="shared" si="37"/>
        <v/>
      </c>
      <c r="G242" s="129"/>
      <c r="H242" s="91" t="str">
        <f t="shared" si="38"/>
        <v/>
      </c>
      <c r="I242" s="91" t="str">
        <f t="shared" si="39"/>
        <v/>
      </c>
      <c r="J242" s="128"/>
      <c r="K242" s="128"/>
      <c r="L242" s="128"/>
      <c r="M242" s="95"/>
      <c r="O242" s="86" t="str">
        <f t="shared" si="40"/>
        <v/>
      </c>
      <c r="P242" s="86" t="str">
        <f t="shared" si="41"/>
        <v/>
      </c>
      <c r="Q242" s="86" t="str">
        <f t="shared" si="42"/>
        <v/>
      </c>
      <c r="R242" s="86" t="str">
        <f t="shared" si="43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6"/>
        <v/>
      </c>
      <c r="E243" s="96"/>
      <c r="F243" s="91" t="str">
        <f t="shared" si="37"/>
        <v/>
      </c>
      <c r="G243" s="129"/>
      <c r="H243" s="91" t="str">
        <f t="shared" si="38"/>
        <v/>
      </c>
      <c r="I243" s="91" t="str">
        <f t="shared" si="39"/>
        <v/>
      </c>
      <c r="J243" s="128"/>
      <c r="K243" s="128"/>
      <c r="L243" s="128"/>
      <c r="M243" s="95"/>
      <c r="O243" s="86" t="str">
        <f t="shared" si="40"/>
        <v/>
      </c>
      <c r="P243" s="86" t="str">
        <f t="shared" si="41"/>
        <v/>
      </c>
      <c r="Q243" s="86" t="str">
        <f t="shared" si="42"/>
        <v/>
      </c>
      <c r="R243" s="86" t="str">
        <f t="shared" si="43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6"/>
        <v/>
      </c>
      <c r="E244" s="96"/>
      <c r="F244" s="91" t="str">
        <f t="shared" si="37"/>
        <v/>
      </c>
      <c r="G244" s="129"/>
      <c r="H244" s="91" t="str">
        <f t="shared" si="38"/>
        <v/>
      </c>
      <c r="I244" s="91" t="str">
        <f t="shared" si="39"/>
        <v/>
      </c>
      <c r="J244" s="128"/>
      <c r="K244" s="128"/>
      <c r="L244" s="128"/>
      <c r="M244" s="95"/>
      <c r="O244" s="86" t="str">
        <f t="shared" si="40"/>
        <v/>
      </c>
      <c r="P244" s="86" t="str">
        <f t="shared" si="41"/>
        <v/>
      </c>
      <c r="Q244" s="86" t="str">
        <f t="shared" si="42"/>
        <v/>
      </c>
      <c r="R244" s="86" t="str">
        <f t="shared" si="43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6"/>
        <v/>
      </c>
      <c r="E245" s="96"/>
      <c r="F245" s="91" t="str">
        <f t="shared" si="37"/>
        <v/>
      </c>
      <c r="G245" s="129"/>
      <c r="H245" s="91" t="str">
        <f t="shared" si="38"/>
        <v/>
      </c>
      <c r="I245" s="91" t="str">
        <f t="shared" si="39"/>
        <v/>
      </c>
      <c r="J245" s="128"/>
      <c r="K245" s="128"/>
      <c r="L245" s="128"/>
      <c r="M245" s="95"/>
      <c r="O245" s="86" t="str">
        <f t="shared" si="40"/>
        <v/>
      </c>
      <c r="P245" s="86" t="str">
        <f t="shared" si="41"/>
        <v/>
      </c>
      <c r="Q245" s="86" t="str">
        <f t="shared" si="42"/>
        <v/>
      </c>
      <c r="R245" s="86" t="str">
        <f t="shared" si="43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6"/>
        <v/>
      </c>
      <c r="E246" s="96"/>
      <c r="F246" s="91" t="str">
        <f t="shared" si="37"/>
        <v/>
      </c>
      <c r="G246" s="129"/>
      <c r="H246" s="91" t="str">
        <f t="shared" si="38"/>
        <v/>
      </c>
      <c r="I246" s="91" t="str">
        <f t="shared" si="39"/>
        <v/>
      </c>
      <c r="J246" s="128"/>
      <c r="K246" s="128"/>
      <c r="L246" s="128"/>
      <c r="M246" s="95"/>
      <c r="O246" s="86" t="str">
        <f t="shared" si="40"/>
        <v/>
      </c>
      <c r="P246" s="86" t="str">
        <f t="shared" si="41"/>
        <v/>
      </c>
      <c r="Q246" s="86" t="str">
        <f t="shared" si="42"/>
        <v/>
      </c>
      <c r="R246" s="86" t="str">
        <f t="shared" si="43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6"/>
        <v/>
      </c>
      <c r="E247" s="96"/>
      <c r="F247" s="91" t="str">
        <f t="shared" si="37"/>
        <v/>
      </c>
      <c r="G247" s="129"/>
      <c r="H247" s="91" t="str">
        <f t="shared" si="38"/>
        <v/>
      </c>
      <c r="I247" s="91" t="str">
        <f t="shared" si="39"/>
        <v/>
      </c>
      <c r="J247" s="128"/>
      <c r="K247" s="128"/>
      <c r="L247" s="128"/>
      <c r="M247" s="95"/>
      <c r="O247" s="86" t="str">
        <f t="shared" si="40"/>
        <v/>
      </c>
      <c r="P247" s="86" t="str">
        <f t="shared" si="41"/>
        <v/>
      </c>
      <c r="Q247" s="86" t="str">
        <f t="shared" si="42"/>
        <v/>
      </c>
      <c r="R247" s="86" t="str">
        <f t="shared" si="43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6"/>
        <v/>
      </c>
      <c r="E248" s="96"/>
      <c r="F248" s="91" t="str">
        <f t="shared" si="37"/>
        <v/>
      </c>
      <c r="G248" s="129"/>
      <c r="H248" s="91" t="str">
        <f t="shared" si="38"/>
        <v/>
      </c>
      <c r="I248" s="91" t="str">
        <f t="shared" si="39"/>
        <v/>
      </c>
      <c r="J248" s="128"/>
      <c r="K248" s="128"/>
      <c r="L248" s="128"/>
      <c r="M248" s="95"/>
      <c r="O248" s="86" t="str">
        <f t="shared" si="40"/>
        <v/>
      </c>
      <c r="P248" s="86" t="str">
        <f t="shared" si="41"/>
        <v/>
      </c>
      <c r="Q248" s="86" t="str">
        <f t="shared" si="42"/>
        <v/>
      </c>
      <c r="R248" s="86" t="str">
        <f t="shared" si="43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6"/>
        <v/>
      </c>
      <c r="E249" s="96"/>
      <c r="F249" s="91" t="str">
        <f t="shared" si="37"/>
        <v/>
      </c>
      <c r="G249" s="129"/>
      <c r="H249" s="91" t="str">
        <f t="shared" si="38"/>
        <v/>
      </c>
      <c r="I249" s="91" t="str">
        <f t="shared" si="39"/>
        <v/>
      </c>
      <c r="J249" s="128"/>
      <c r="K249" s="128"/>
      <c r="L249" s="128"/>
      <c r="M249" s="95"/>
      <c r="O249" s="86" t="str">
        <f t="shared" si="40"/>
        <v/>
      </c>
      <c r="P249" s="86" t="str">
        <f t="shared" si="41"/>
        <v/>
      </c>
      <c r="Q249" s="86" t="str">
        <f t="shared" si="42"/>
        <v/>
      </c>
      <c r="R249" s="86" t="str">
        <f t="shared" si="43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6"/>
        <v/>
      </c>
      <c r="E250" s="96"/>
      <c r="F250" s="91" t="str">
        <f t="shared" si="37"/>
        <v/>
      </c>
      <c r="G250" s="129"/>
      <c r="H250" s="91" t="str">
        <f t="shared" si="38"/>
        <v/>
      </c>
      <c r="I250" s="91" t="str">
        <f t="shared" si="39"/>
        <v/>
      </c>
      <c r="J250" s="128"/>
      <c r="K250" s="128"/>
      <c r="L250" s="128"/>
      <c r="M250" s="95"/>
      <c r="O250" s="86" t="str">
        <f t="shared" si="40"/>
        <v/>
      </c>
      <c r="P250" s="86" t="str">
        <f t="shared" si="41"/>
        <v/>
      </c>
      <c r="Q250" s="86" t="str">
        <f t="shared" si="42"/>
        <v/>
      </c>
      <c r="R250" s="86" t="str">
        <f t="shared" si="43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6"/>
        <v/>
      </c>
      <c r="E251" s="96"/>
      <c r="F251" s="91" t="str">
        <f t="shared" si="37"/>
        <v/>
      </c>
      <c r="G251" s="129"/>
      <c r="H251" s="91" t="str">
        <f t="shared" si="38"/>
        <v/>
      </c>
      <c r="I251" s="91" t="str">
        <f t="shared" si="39"/>
        <v/>
      </c>
      <c r="J251" s="128"/>
      <c r="K251" s="128"/>
      <c r="L251" s="128"/>
      <c r="M251" s="95"/>
      <c r="O251" s="86" t="str">
        <f t="shared" si="40"/>
        <v/>
      </c>
      <c r="P251" s="86" t="str">
        <f t="shared" si="41"/>
        <v/>
      </c>
      <c r="Q251" s="86" t="str">
        <f t="shared" si="42"/>
        <v/>
      </c>
      <c r="R251" s="86" t="str">
        <f t="shared" si="43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6"/>
        <v/>
      </c>
      <c r="E252" s="96"/>
      <c r="F252" s="91" t="str">
        <f t="shared" si="37"/>
        <v/>
      </c>
      <c r="G252" s="129"/>
      <c r="H252" s="91" t="str">
        <f t="shared" si="38"/>
        <v/>
      </c>
      <c r="I252" s="91" t="str">
        <f t="shared" si="39"/>
        <v/>
      </c>
      <c r="J252" s="128"/>
      <c r="K252" s="128"/>
      <c r="L252" s="128"/>
      <c r="M252" s="95"/>
      <c r="O252" s="86" t="str">
        <f t="shared" si="40"/>
        <v/>
      </c>
      <c r="P252" s="86" t="str">
        <f t="shared" si="41"/>
        <v/>
      </c>
      <c r="Q252" s="86" t="str">
        <f t="shared" si="42"/>
        <v/>
      </c>
      <c r="R252" s="86" t="str">
        <f t="shared" si="43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6"/>
        <v/>
      </c>
      <c r="E253" s="96"/>
      <c r="F253" s="91" t="str">
        <f t="shared" si="37"/>
        <v/>
      </c>
      <c r="G253" s="129"/>
      <c r="H253" s="91" t="str">
        <f t="shared" si="38"/>
        <v/>
      </c>
      <c r="I253" s="91" t="str">
        <f t="shared" si="39"/>
        <v/>
      </c>
      <c r="J253" s="128"/>
      <c r="K253" s="128"/>
      <c r="L253" s="128"/>
      <c r="M253" s="95"/>
      <c r="O253" s="86" t="str">
        <f t="shared" si="40"/>
        <v/>
      </c>
      <c r="P253" s="86" t="str">
        <f t="shared" si="41"/>
        <v/>
      </c>
      <c r="Q253" s="86" t="str">
        <f t="shared" si="42"/>
        <v/>
      </c>
      <c r="R253" s="86" t="str">
        <f t="shared" si="43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6"/>
        <v/>
      </c>
      <c r="E254" s="96"/>
      <c r="F254" s="91" t="str">
        <f t="shared" si="37"/>
        <v/>
      </c>
      <c r="G254" s="129"/>
      <c r="H254" s="91" t="str">
        <f t="shared" si="38"/>
        <v/>
      </c>
      <c r="I254" s="91" t="str">
        <f t="shared" si="39"/>
        <v/>
      </c>
      <c r="J254" s="128"/>
      <c r="K254" s="128"/>
      <c r="L254" s="128"/>
      <c r="M254" s="95"/>
      <c r="O254" s="86" t="str">
        <f t="shared" si="40"/>
        <v/>
      </c>
      <c r="P254" s="86" t="str">
        <f t="shared" si="41"/>
        <v/>
      </c>
      <c r="Q254" s="86" t="str">
        <f t="shared" si="42"/>
        <v/>
      </c>
      <c r="R254" s="86" t="str">
        <f t="shared" si="43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6"/>
        <v/>
      </c>
      <c r="E255" s="96"/>
      <c r="F255" s="91" t="str">
        <f t="shared" si="37"/>
        <v/>
      </c>
      <c r="G255" s="129"/>
      <c r="H255" s="91" t="str">
        <f t="shared" si="38"/>
        <v/>
      </c>
      <c r="I255" s="91" t="str">
        <f t="shared" si="39"/>
        <v/>
      </c>
      <c r="J255" s="128"/>
      <c r="K255" s="128"/>
      <c r="L255" s="128"/>
      <c r="M255" s="95"/>
      <c r="O255" s="86" t="str">
        <f t="shared" si="40"/>
        <v/>
      </c>
      <c r="P255" s="86" t="str">
        <f t="shared" si="41"/>
        <v/>
      </c>
      <c r="Q255" s="86" t="str">
        <f t="shared" si="42"/>
        <v/>
      </c>
      <c r="R255" s="86" t="str">
        <f t="shared" si="43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6"/>
        <v/>
      </c>
      <c r="E256" s="96"/>
      <c r="F256" s="91" t="str">
        <f t="shared" si="37"/>
        <v/>
      </c>
      <c r="G256" s="129"/>
      <c r="H256" s="91" t="str">
        <f t="shared" si="38"/>
        <v/>
      </c>
      <c r="I256" s="91" t="str">
        <f t="shared" si="39"/>
        <v/>
      </c>
      <c r="J256" s="128"/>
      <c r="K256" s="128"/>
      <c r="L256" s="128"/>
      <c r="M256" s="95"/>
      <c r="O256" s="86" t="str">
        <f t="shared" si="40"/>
        <v/>
      </c>
      <c r="P256" s="86" t="str">
        <f t="shared" si="41"/>
        <v/>
      </c>
      <c r="Q256" s="86" t="str">
        <f t="shared" si="42"/>
        <v/>
      </c>
      <c r="R256" s="86" t="str">
        <f t="shared" si="43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6"/>
        <v/>
      </c>
      <c r="E257" s="96"/>
      <c r="F257" s="91" t="str">
        <f t="shared" si="37"/>
        <v/>
      </c>
      <c r="G257" s="129"/>
      <c r="H257" s="91" t="str">
        <f t="shared" si="38"/>
        <v/>
      </c>
      <c r="I257" s="91" t="str">
        <f t="shared" si="39"/>
        <v/>
      </c>
      <c r="J257" s="128"/>
      <c r="K257" s="128"/>
      <c r="L257" s="128"/>
      <c r="M257" s="95"/>
      <c r="O257" s="86" t="str">
        <f t="shared" si="40"/>
        <v/>
      </c>
      <c r="P257" s="86" t="str">
        <f t="shared" si="41"/>
        <v/>
      </c>
      <c r="Q257" s="86" t="str">
        <f t="shared" si="42"/>
        <v/>
      </c>
      <c r="R257" s="86" t="str">
        <f t="shared" si="43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6"/>
        <v/>
      </c>
      <c r="E258" s="96"/>
      <c r="F258" s="91" t="str">
        <f t="shared" si="37"/>
        <v/>
      </c>
      <c r="G258" s="129"/>
      <c r="H258" s="91" t="str">
        <f t="shared" si="38"/>
        <v/>
      </c>
      <c r="I258" s="91" t="str">
        <f t="shared" si="39"/>
        <v/>
      </c>
      <c r="J258" s="128"/>
      <c r="K258" s="128"/>
      <c r="L258" s="128"/>
      <c r="M258" s="95"/>
      <c r="O258" s="86" t="str">
        <f t="shared" si="40"/>
        <v/>
      </c>
      <c r="P258" s="86" t="str">
        <f t="shared" si="41"/>
        <v/>
      </c>
      <c r="Q258" s="86" t="str">
        <f t="shared" si="42"/>
        <v/>
      </c>
      <c r="R258" s="86" t="str">
        <f t="shared" si="43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4">IFERROR(VLOOKUP(C259,$S$6:$T$24,2,FALSE),"")</f>
        <v/>
      </c>
      <c r="E259" s="96"/>
      <c r="F259" s="91" t="str">
        <f t="shared" si="37"/>
        <v/>
      </c>
      <c r="G259" s="129"/>
      <c r="H259" s="91" t="str">
        <f t="shared" si="38"/>
        <v/>
      </c>
      <c r="I259" s="91" t="str">
        <f t="shared" si="39"/>
        <v/>
      </c>
      <c r="J259" s="128"/>
      <c r="K259" s="128"/>
      <c r="L259" s="128"/>
      <c r="M259" s="95"/>
      <c r="O259" s="86" t="str">
        <f t="shared" si="40"/>
        <v/>
      </c>
      <c r="P259" s="86" t="str">
        <f t="shared" si="41"/>
        <v/>
      </c>
      <c r="Q259" s="86" t="str">
        <f t="shared" si="42"/>
        <v/>
      </c>
      <c r="R259" s="86" t="str">
        <f t="shared" si="43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4"/>
        <v/>
      </c>
      <c r="E260" s="96"/>
      <c r="F260" s="91" t="str">
        <f t="shared" ref="F260:F323" si="45">IFERROR(VLOOKUP(E260,$V$5:$X$129,2,FALSE),"")</f>
        <v/>
      </c>
      <c r="G260" s="129"/>
      <c r="H260" s="91" t="str">
        <f t="shared" ref="H260:H323" si="46">IFERROR(VLOOKUP(G260,$AB$6:$AC$327,2,FALSE),"")</f>
        <v/>
      </c>
      <c r="I260" s="91" t="str">
        <f t="shared" ref="I260:I323" si="47">IFERROR(VLOOKUP(G260,$AB$6:$AF$327,3,FALSE),"")</f>
        <v/>
      </c>
      <c r="J260" s="128"/>
      <c r="K260" s="128"/>
      <c r="L260" s="128"/>
      <c r="M260" s="95"/>
      <c r="O260" s="86" t="str">
        <f t="shared" ref="O260:O323" si="48">LEFT(E260,3)</f>
        <v/>
      </c>
      <c r="P260" s="86" t="str">
        <f t="shared" ref="P260:P323" si="49">LEFT(E260,2)</f>
        <v/>
      </c>
      <c r="Q260" s="86" t="str">
        <f t="shared" ref="Q260:Q323" si="50">LEFT(C260,3)</f>
        <v/>
      </c>
      <c r="R260" s="86" t="str">
        <f t="shared" ref="R260:R323" si="51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4"/>
        <v/>
      </c>
      <c r="E261" s="96"/>
      <c r="F261" s="91" t="str">
        <f t="shared" si="45"/>
        <v/>
      </c>
      <c r="G261" s="129"/>
      <c r="H261" s="91" t="str">
        <f t="shared" si="46"/>
        <v/>
      </c>
      <c r="I261" s="91" t="str">
        <f t="shared" si="47"/>
        <v/>
      </c>
      <c r="J261" s="128"/>
      <c r="K261" s="128"/>
      <c r="L261" s="128"/>
      <c r="M261" s="95"/>
      <c r="O261" s="86" t="str">
        <f t="shared" si="48"/>
        <v/>
      </c>
      <c r="P261" s="86" t="str">
        <f t="shared" si="49"/>
        <v/>
      </c>
      <c r="Q261" s="86" t="str">
        <f t="shared" si="50"/>
        <v/>
      </c>
      <c r="R261" s="86" t="str">
        <f t="shared" si="51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4"/>
        <v/>
      </c>
      <c r="E262" s="96"/>
      <c r="F262" s="91" t="str">
        <f t="shared" si="45"/>
        <v/>
      </c>
      <c r="G262" s="129"/>
      <c r="H262" s="91" t="str">
        <f t="shared" si="46"/>
        <v/>
      </c>
      <c r="I262" s="91" t="str">
        <f t="shared" si="47"/>
        <v/>
      </c>
      <c r="J262" s="128"/>
      <c r="K262" s="128"/>
      <c r="L262" s="128"/>
      <c r="M262" s="95"/>
      <c r="O262" s="86" t="str">
        <f t="shared" si="48"/>
        <v/>
      </c>
      <c r="P262" s="86" t="str">
        <f t="shared" si="49"/>
        <v/>
      </c>
      <c r="Q262" s="86" t="str">
        <f t="shared" si="50"/>
        <v/>
      </c>
      <c r="R262" s="86" t="str">
        <f t="shared" si="51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4"/>
        <v/>
      </c>
      <c r="E263" s="96"/>
      <c r="F263" s="91" t="str">
        <f t="shared" si="45"/>
        <v/>
      </c>
      <c r="G263" s="129"/>
      <c r="H263" s="91" t="str">
        <f t="shared" si="46"/>
        <v/>
      </c>
      <c r="I263" s="91" t="str">
        <f t="shared" si="47"/>
        <v/>
      </c>
      <c r="J263" s="128"/>
      <c r="K263" s="128"/>
      <c r="L263" s="128"/>
      <c r="M263" s="95"/>
      <c r="O263" s="86" t="str">
        <f t="shared" si="48"/>
        <v/>
      </c>
      <c r="P263" s="86" t="str">
        <f t="shared" si="49"/>
        <v/>
      </c>
      <c r="Q263" s="86" t="str">
        <f t="shared" si="50"/>
        <v/>
      </c>
      <c r="R263" s="86" t="str">
        <f t="shared" si="51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4"/>
        <v/>
      </c>
      <c r="E264" s="96"/>
      <c r="F264" s="91" t="str">
        <f t="shared" si="45"/>
        <v/>
      </c>
      <c r="G264" s="129"/>
      <c r="H264" s="91" t="str">
        <f t="shared" si="46"/>
        <v/>
      </c>
      <c r="I264" s="91" t="str">
        <f t="shared" si="47"/>
        <v/>
      </c>
      <c r="J264" s="128"/>
      <c r="K264" s="128"/>
      <c r="L264" s="128"/>
      <c r="M264" s="95"/>
      <c r="O264" s="86" t="str">
        <f t="shared" si="48"/>
        <v/>
      </c>
      <c r="P264" s="86" t="str">
        <f t="shared" si="49"/>
        <v/>
      </c>
      <c r="Q264" s="86" t="str">
        <f t="shared" si="50"/>
        <v/>
      </c>
      <c r="R264" s="86" t="str">
        <f t="shared" si="51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4"/>
        <v/>
      </c>
      <c r="E265" s="96"/>
      <c r="F265" s="91" t="str">
        <f t="shared" si="45"/>
        <v/>
      </c>
      <c r="G265" s="129"/>
      <c r="H265" s="91" t="str">
        <f t="shared" si="46"/>
        <v/>
      </c>
      <c r="I265" s="91" t="str">
        <f t="shared" si="47"/>
        <v/>
      </c>
      <c r="J265" s="128"/>
      <c r="K265" s="128"/>
      <c r="L265" s="128"/>
      <c r="M265" s="95"/>
      <c r="O265" s="86" t="str">
        <f t="shared" si="48"/>
        <v/>
      </c>
      <c r="P265" s="86" t="str">
        <f t="shared" si="49"/>
        <v/>
      </c>
      <c r="Q265" s="86" t="str">
        <f t="shared" si="50"/>
        <v/>
      </c>
      <c r="R265" s="86" t="str">
        <f t="shared" si="51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4"/>
        <v/>
      </c>
      <c r="E266" s="96"/>
      <c r="F266" s="91" t="str">
        <f t="shared" si="45"/>
        <v/>
      </c>
      <c r="G266" s="129"/>
      <c r="H266" s="91" t="str">
        <f t="shared" si="46"/>
        <v/>
      </c>
      <c r="I266" s="91" t="str">
        <f t="shared" si="47"/>
        <v/>
      </c>
      <c r="J266" s="128"/>
      <c r="K266" s="128"/>
      <c r="L266" s="128"/>
      <c r="M266" s="95"/>
      <c r="O266" s="86" t="str">
        <f t="shared" si="48"/>
        <v/>
      </c>
      <c r="P266" s="86" t="str">
        <f t="shared" si="49"/>
        <v/>
      </c>
      <c r="Q266" s="86" t="str">
        <f t="shared" si="50"/>
        <v/>
      </c>
      <c r="R266" s="86" t="str">
        <f t="shared" si="51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4"/>
        <v/>
      </c>
      <c r="E267" s="96"/>
      <c r="F267" s="91" t="str">
        <f t="shared" si="45"/>
        <v/>
      </c>
      <c r="G267" s="129"/>
      <c r="H267" s="91" t="str">
        <f t="shared" si="46"/>
        <v/>
      </c>
      <c r="I267" s="91" t="str">
        <f t="shared" si="47"/>
        <v/>
      </c>
      <c r="J267" s="128"/>
      <c r="K267" s="128"/>
      <c r="L267" s="128"/>
      <c r="M267" s="95"/>
      <c r="O267" s="86" t="str">
        <f t="shared" si="48"/>
        <v/>
      </c>
      <c r="P267" s="86" t="str">
        <f t="shared" si="49"/>
        <v/>
      </c>
      <c r="Q267" s="86" t="str">
        <f t="shared" si="50"/>
        <v/>
      </c>
      <c r="R267" s="86" t="str">
        <f t="shared" si="51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4"/>
        <v/>
      </c>
      <c r="E268" s="96"/>
      <c r="F268" s="91" t="str">
        <f t="shared" si="45"/>
        <v/>
      </c>
      <c r="G268" s="129"/>
      <c r="H268" s="91" t="str">
        <f t="shared" si="46"/>
        <v/>
      </c>
      <c r="I268" s="91" t="str">
        <f t="shared" si="47"/>
        <v/>
      </c>
      <c r="J268" s="128"/>
      <c r="K268" s="128"/>
      <c r="L268" s="128"/>
      <c r="M268" s="95"/>
      <c r="O268" s="86" t="str">
        <f t="shared" si="48"/>
        <v/>
      </c>
      <c r="P268" s="86" t="str">
        <f t="shared" si="49"/>
        <v/>
      </c>
      <c r="Q268" s="86" t="str">
        <f t="shared" si="50"/>
        <v/>
      </c>
      <c r="R268" s="86" t="str">
        <f t="shared" si="51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4"/>
        <v/>
      </c>
      <c r="E269" s="96"/>
      <c r="F269" s="91" t="str">
        <f t="shared" si="45"/>
        <v/>
      </c>
      <c r="G269" s="129"/>
      <c r="H269" s="91" t="str">
        <f t="shared" si="46"/>
        <v/>
      </c>
      <c r="I269" s="91" t="str">
        <f t="shared" si="47"/>
        <v/>
      </c>
      <c r="J269" s="128"/>
      <c r="K269" s="128"/>
      <c r="L269" s="128"/>
      <c r="M269" s="95"/>
      <c r="O269" s="86" t="str">
        <f t="shared" si="48"/>
        <v/>
      </c>
      <c r="P269" s="86" t="str">
        <f t="shared" si="49"/>
        <v/>
      </c>
      <c r="Q269" s="86" t="str">
        <f t="shared" si="50"/>
        <v/>
      </c>
      <c r="R269" s="86" t="str">
        <f t="shared" si="51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4"/>
        <v/>
      </c>
      <c r="E270" s="96"/>
      <c r="F270" s="91" t="str">
        <f t="shared" si="45"/>
        <v/>
      </c>
      <c r="G270" s="129"/>
      <c r="H270" s="91" t="str">
        <f t="shared" si="46"/>
        <v/>
      </c>
      <c r="I270" s="91" t="str">
        <f t="shared" si="47"/>
        <v/>
      </c>
      <c r="J270" s="128"/>
      <c r="K270" s="128"/>
      <c r="L270" s="128"/>
      <c r="M270" s="95"/>
      <c r="O270" s="86" t="str">
        <f t="shared" si="48"/>
        <v/>
      </c>
      <c r="P270" s="86" t="str">
        <f t="shared" si="49"/>
        <v/>
      </c>
      <c r="Q270" s="86" t="str">
        <f t="shared" si="50"/>
        <v/>
      </c>
      <c r="R270" s="86" t="str">
        <f t="shared" si="51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4"/>
        <v/>
      </c>
      <c r="E271" s="96"/>
      <c r="F271" s="91" t="str">
        <f t="shared" si="45"/>
        <v/>
      </c>
      <c r="G271" s="129"/>
      <c r="H271" s="91" t="str">
        <f t="shared" si="46"/>
        <v/>
      </c>
      <c r="I271" s="91" t="str">
        <f t="shared" si="47"/>
        <v/>
      </c>
      <c r="J271" s="128"/>
      <c r="K271" s="128"/>
      <c r="L271" s="128"/>
      <c r="M271" s="95"/>
      <c r="O271" s="86" t="str">
        <f t="shared" si="48"/>
        <v/>
      </c>
      <c r="P271" s="86" t="str">
        <f t="shared" si="49"/>
        <v/>
      </c>
      <c r="Q271" s="86" t="str">
        <f t="shared" si="50"/>
        <v/>
      </c>
      <c r="R271" s="86" t="str">
        <f t="shared" si="51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4"/>
        <v/>
      </c>
      <c r="E272" s="96"/>
      <c r="F272" s="91" t="str">
        <f t="shared" si="45"/>
        <v/>
      </c>
      <c r="G272" s="129"/>
      <c r="H272" s="91" t="str">
        <f t="shared" si="46"/>
        <v/>
      </c>
      <c r="I272" s="91" t="str">
        <f t="shared" si="47"/>
        <v/>
      </c>
      <c r="J272" s="128"/>
      <c r="K272" s="128"/>
      <c r="L272" s="128"/>
      <c r="M272" s="95"/>
      <c r="O272" s="86" t="str">
        <f t="shared" si="48"/>
        <v/>
      </c>
      <c r="P272" s="86" t="str">
        <f t="shared" si="49"/>
        <v/>
      </c>
      <c r="Q272" s="86" t="str">
        <f t="shared" si="50"/>
        <v/>
      </c>
      <c r="R272" s="86" t="str">
        <f t="shared" si="51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4"/>
        <v/>
      </c>
      <c r="E273" s="96"/>
      <c r="F273" s="91" t="str">
        <f t="shared" si="45"/>
        <v/>
      </c>
      <c r="G273" s="129"/>
      <c r="H273" s="91" t="str">
        <f t="shared" si="46"/>
        <v/>
      </c>
      <c r="I273" s="91" t="str">
        <f t="shared" si="47"/>
        <v/>
      </c>
      <c r="J273" s="128"/>
      <c r="K273" s="128"/>
      <c r="L273" s="128"/>
      <c r="M273" s="95"/>
      <c r="O273" s="86" t="str">
        <f t="shared" si="48"/>
        <v/>
      </c>
      <c r="P273" s="86" t="str">
        <f t="shared" si="49"/>
        <v/>
      </c>
      <c r="Q273" s="86" t="str">
        <f t="shared" si="50"/>
        <v/>
      </c>
      <c r="R273" s="86" t="str">
        <f t="shared" si="51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4"/>
        <v/>
      </c>
      <c r="E274" s="96"/>
      <c r="F274" s="91" t="str">
        <f t="shared" si="45"/>
        <v/>
      </c>
      <c r="G274" s="129"/>
      <c r="H274" s="91" t="str">
        <f t="shared" si="46"/>
        <v/>
      </c>
      <c r="I274" s="91" t="str">
        <f t="shared" si="47"/>
        <v/>
      </c>
      <c r="J274" s="128"/>
      <c r="K274" s="128"/>
      <c r="L274" s="128"/>
      <c r="M274" s="95"/>
      <c r="O274" s="86" t="str">
        <f t="shared" si="48"/>
        <v/>
      </c>
      <c r="P274" s="86" t="str">
        <f t="shared" si="49"/>
        <v/>
      </c>
      <c r="Q274" s="86" t="str">
        <f t="shared" si="50"/>
        <v/>
      </c>
      <c r="R274" s="86" t="str">
        <f t="shared" si="51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4"/>
        <v/>
      </c>
      <c r="E275" s="96"/>
      <c r="F275" s="91" t="str">
        <f t="shared" si="45"/>
        <v/>
      </c>
      <c r="G275" s="129"/>
      <c r="H275" s="91" t="str">
        <f t="shared" si="46"/>
        <v/>
      </c>
      <c r="I275" s="91" t="str">
        <f t="shared" si="47"/>
        <v/>
      </c>
      <c r="J275" s="128"/>
      <c r="K275" s="128"/>
      <c r="L275" s="128"/>
      <c r="M275" s="95"/>
      <c r="O275" s="86" t="str">
        <f t="shared" si="48"/>
        <v/>
      </c>
      <c r="P275" s="86" t="str">
        <f t="shared" si="49"/>
        <v/>
      </c>
      <c r="Q275" s="86" t="str">
        <f t="shared" si="50"/>
        <v/>
      </c>
      <c r="R275" s="86" t="str">
        <f t="shared" si="51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4"/>
        <v/>
      </c>
      <c r="E276" s="96"/>
      <c r="F276" s="91" t="str">
        <f t="shared" si="45"/>
        <v/>
      </c>
      <c r="G276" s="129"/>
      <c r="H276" s="91" t="str">
        <f t="shared" si="46"/>
        <v/>
      </c>
      <c r="I276" s="91" t="str">
        <f t="shared" si="47"/>
        <v/>
      </c>
      <c r="J276" s="128"/>
      <c r="K276" s="128"/>
      <c r="L276" s="128"/>
      <c r="M276" s="95"/>
      <c r="O276" s="86" t="str">
        <f t="shared" si="48"/>
        <v/>
      </c>
      <c r="P276" s="86" t="str">
        <f t="shared" si="49"/>
        <v/>
      </c>
      <c r="Q276" s="86" t="str">
        <f t="shared" si="50"/>
        <v/>
      </c>
      <c r="R276" s="86" t="str">
        <f t="shared" si="51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4"/>
        <v/>
      </c>
      <c r="E277" s="96"/>
      <c r="F277" s="91" t="str">
        <f t="shared" si="45"/>
        <v/>
      </c>
      <c r="G277" s="129"/>
      <c r="H277" s="91" t="str">
        <f t="shared" si="46"/>
        <v/>
      </c>
      <c r="I277" s="91" t="str">
        <f t="shared" si="47"/>
        <v/>
      </c>
      <c r="J277" s="128"/>
      <c r="K277" s="128"/>
      <c r="L277" s="128"/>
      <c r="M277" s="95"/>
      <c r="O277" s="86" t="str">
        <f t="shared" si="48"/>
        <v/>
      </c>
      <c r="P277" s="86" t="str">
        <f t="shared" si="49"/>
        <v/>
      </c>
      <c r="Q277" s="86" t="str">
        <f t="shared" si="50"/>
        <v/>
      </c>
      <c r="R277" s="86" t="str">
        <f t="shared" si="51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4"/>
        <v/>
      </c>
      <c r="E278" s="96"/>
      <c r="F278" s="91" t="str">
        <f t="shared" si="45"/>
        <v/>
      </c>
      <c r="G278" s="129"/>
      <c r="H278" s="91" t="str">
        <f t="shared" si="46"/>
        <v/>
      </c>
      <c r="I278" s="91" t="str">
        <f t="shared" si="47"/>
        <v/>
      </c>
      <c r="J278" s="128"/>
      <c r="K278" s="128"/>
      <c r="L278" s="128"/>
      <c r="M278" s="95"/>
      <c r="O278" s="86" t="str">
        <f t="shared" si="48"/>
        <v/>
      </c>
      <c r="P278" s="86" t="str">
        <f t="shared" si="49"/>
        <v/>
      </c>
      <c r="Q278" s="86" t="str">
        <f t="shared" si="50"/>
        <v/>
      </c>
      <c r="R278" s="86" t="str">
        <f t="shared" si="51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4"/>
        <v/>
      </c>
      <c r="E279" s="96"/>
      <c r="F279" s="91" t="str">
        <f t="shared" si="45"/>
        <v/>
      </c>
      <c r="G279" s="129"/>
      <c r="H279" s="91" t="str">
        <f t="shared" si="46"/>
        <v/>
      </c>
      <c r="I279" s="91" t="str">
        <f t="shared" si="47"/>
        <v/>
      </c>
      <c r="J279" s="128"/>
      <c r="K279" s="128"/>
      <c r="L279" s="128"/>
      <c r="M279" s="95"/>
      <c r="O279" s="86" t="str">
        <f t="shared" si="48"/>
        <v/>
      </c>
      <c r="P279" s="86" t="str">
        <f t="shared" si="49"/>
        <v/>
      </c>
      <c r="Q279" s="86" t="str">
        <f t="shared" si="50"/>
        <v/>
      </c>
      <c r="R279" s="86" t="str">
        <f t="shared" si="51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4"/>
        <v/>
      </c>
      <c r="E280" s="96"/>
      <c r="F280" s="91" t="str">
        <f t="shared" si="45"/>
        <v/>
      </c>
      <c r="G280" s="129"/>
      <c r="H280" s="91" t="str">
        <f t="shared" si="46"/>
        <v/>
      </c>
      <c r="I280" s="91" t="str">
        <f t="shared" si="47"/>
        <v/>
      </c>
      <c r="J280" s="128"/>
      <c r="K280" s="128"/>
      <c r="L280" s="128"/>
      <c r="M280" s="95"/>
      <c r="O280" s="86" t="str">
        <f t="shared" si="48"/>
        <v/>
      </c>
      <c r="P280" s="86" t="str">
        <f t="shared" si="49"/>
        <v/>
      </c>
      <c r="Q280" s="86" t="str">
        <f t="shared" si="50"/>
        <v/>
      </c>
      <c r="R280" s="86" t="str">
        <f t="shared" si="51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4"/>
        <v/>
      </c>
      <c r="E281" s="96"/>
      <c r="F281" s="91" t="str">
        <f t="shared" si="45"/>
        <v/>
      </c>
      <c r="G281" s="129"/>
      <c r="H281" s="91" t="str">
        <f t="shared" si="46"/>
        <v/>
      </c>
      <c r="I281" s="91" t="str">
        <f t="shared" si="47"/>
        <v/>
      </c>
      <c r="J281" s="128"/>
      <c r="K281" s="128"/>
      <c r="L281" s="128"/>
      <c r="M281" s="95"/>
      <c r="O281" s="86" t="str">
        <f t="shared" si="48"/>
        <v/>
      </c>
      <c r="P281" s="86" t="str">
        <f t="shared" si="49"/>
        <v/>
      </c>
      <c r="Q281" s="86" t="str">
        <f t="shared" si="50"/>
        <v/>
      </c>
      <c r="R281" s="86" t="str">
        <f t="shared" si="51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4"/>
        <v/>
      </c>
      <c r="E282" s="96"/>
      <c r="F282" s="91" t="str">
        <f t="shared" si="45"/>
        <v/>
      </c>
      <c r="G282" s="129"/>
      <c r="H282" s="91" t="str">
        <f t="shared" si="46"/>
        <v/>
      </c>
      <c r="I282" s="91" t="str">
        <f t="shared" si="47"/>
        <v/>
      </c>
      <c r="J282" s="128"/>
      <c r="K282" s="128"/>
      <c r="L282" s="128"/>
      <c r="M282" s="95"/>
      <c r="O282" s="86" t="str">
        <f t="shared" si="48"/>
        <v/>
      </c>
      <c r="P282" s="86" t="str">
        <f t="shared" si="49"/>
        <v/>
      </c>
      <c r="Q282" s="86" t="str">
        <f t="shared" si="50"/>
        <v/>
      </c>
      <c r="R282" s="86" t="str">
        <f t="shared" si="51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4"/>
        <v/>
      </c>
      <c r="E283" s="96"/>
      <c r="F283" s="91" t="str">
        <f t="shared" si="45"/>
        <v/>
      </c>
      <c r="G283" s="129"/>
      <c r="H283" s="91" t="str">
        <f t="shared" si="46"/>
        <v/>
      </c>
      <c r="I283" s="91" t="str">
        <f t="shared" si="47"/>
        <v/>
      </c>
      <c r="J283" s="128"/>
      <c r="K283" s="128"/>
      <c r="L283" s="128"/>
      <c r="M283" s="95"/>
      <c r="O283" s="86" t="str">
        <f t="shared" si="48"/>
        <v/>
      </c>
      <c r="P283" s="86" t="str">
        <f t="shared" si="49"/>
        <v/>
      </c>
      <c r="Q283" s="86" t="str">
        <f t="shared" si="50"/>
        <v/>
      </c>
      <c r="R283" s="86" t="str">
        <f t="shared" si="51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4"/>
        <v/>
      </c>
      <c r="E284" s="96"/>
      <c r="F284" s="91" t="str">
        <f t="shared" si="45"/>
        <v/>
      </c>
      <c r="G284" s="129"/>
      <c r="H284" s="91" t="str">
        <f t="shared" si="46"/>
        <v/>
      </c>
      <c r="I284" s="91" t="str">
        <f t="shared" si="47"/>
        <v/>
      </c>
      <c r="J284" s="128"/>
      <c r="K284" s="128"/>
      <c r="L284" s="128"/>
      <c r="M284" s="95"/>
      <c r="O284" s="86" t="str">
        <f t="shared" si="48"/>
        <v/>
      </c>
      <c r="P284" s="86" t="str">
        <f t="shared" si="49"/>
        <v/>
      </c>
      <c r="Q284" s="86" t="str">
        <f t="shared" si="50"/>
        <v/>
      </c>
      <c r="R284" s="86" t="str">
        <f t="shared" si="51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4"/>
        <v/>
      </c>
      <c r="E285" s="96"/>
      <c r="F285" s="91" t="str">
        <f t="shared" si="45"/>
        <v/>
      </c>
      <c r="G285" s="129"/>
      <c r="H285" s="91" t="str">
        <f t="shared" si="46"/>
        <v/>
      </c>
      <c r="I285" s="91" t="str">
        <f t="shared" si="47"/>
        <v/>
      </c>
      <c r="J285" s="128"/>
      <c r="K285" s="128"/>
      <c r="L285" s="128"/>
      <c r="M285" s="95"/>
      <c r="O285" s="86" t="str">
        <f t="shared" si="48"/>
        <v/>
      </c>
      <c r="P285" s="86" t="str">
        <f t="shared" si="49"/>
        <v/>
      </c>
      <c r="Q285" s="86" t="str">
        <f t="shared" si="50"/>
        <v/>
      </c>
      <c r="R285" s="86" t="str">
        <f t="shared" si="51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4"/>
        <v/>
      </c>
      <c r="E286" s="96"/>
      <c r="F286" s="91" t="str">
        <f t="shared" si="45"/>
        <v/>
      </c>
      <c r="G286" s="129"/>
      <c r="H286" s="91" t="str">
        <f t="shared" si="46"/>
        <v/>
      </c>
      <c r="I286" s="91" t="str">
        <f t="shared" si="47"/>
        <v/>
      </c>
      <c r="J286" s="128"/>
      <c r="K286" s="128"/>
      <c r="L286" s="128"/>
      <c r="M286" s="95"/>
      <c r="O286" s="86" t="str">
        <f t="shared" si="48"/>
        <v/>
      </c>
      <c r="P286" s="86" t="str">
        <f t="shared" si="49"/>
        <v/>
      </c>
      <c r="Q286" s="86" t="str">
        <f t="shared" si="50"/>
        <v/>
      </c>
      <c r="R286" s="86" t="str">
        <f t="shared" si="51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4"/>
        <v/>
      </c>
      <c r="E287" s="96"/>
      <c r="F287" s="91" t="str">
        <f t="shared" si="45"/>
        <v/>
      </c>
      <c r="G287" s="129"/>
      <c r="H287" s="91" t="str">
        <f t="shared" si="46"/>
        <v/>
      </c>
      <c r="I287" s="91" t="str">
        <f t="shared" si="47"/>
        <v/>
      </c>
      <c r="J287" s="128"/>
      <c r="K287" s="128"/>
      <c r="L287" s="128"/>
      <c r="M287" s="95"/>
      <c r="O287" s="86" t="str">
        <f t="shared" si="48"/>
        <v/>
      </c>
      <c r="P287" s="86" t="str">
        <f t="shared" si="49"/>
        <v/>
      </c>
      <c r="Q287" s="86" t="str">
        <f t="shared" si="50"/>
        <v/>
      </c>
      <c r="R287" s="86" t="str">
        <f t="shared" si="51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4"/>
        <v/>
      </c>
      <c r="E288" s="96"/>
      <c r="F288" s="91" t="str">
        <f t="shared" si="45"/>
        <v/>
      </c>
      <c r="G288" s="129"/>
      <c r="H288" s="91" t="str">
        <f t="shared" si="46"/>
        <v/>
      </c>
      <c r="I288" s="91" t="str">
        <f t="shared" si="47"/>
        <v/>
      </c>
      <c r="J288" s="128"/>
      <c r="K288" s="128"/>
      <c r="L288" s="128"/>
      <c r="M288" s="95"/>
      <c r="O288" s="86" t="str">
        <f t="shared" si="48"/>
        <v/>
      </c>
      <c r="P288" s="86" t="str">
        <f t="shared" si="49"/>
        <v/>
      </c>
      <c r="Q288" s="86" t="str">
        <f t="shared" si="50"/>
        <v/>
      </c>
      <c r="R288" s="86" t="str">
        <f t="shared" si="51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4"/>
        <v/>
      </c>
      <c r="E289" s="96"/>
      <c r="F289" s="91" t="str">
        <f t="shared" si="45"/>
        <v/>
      </c>
      <c r="G289" s="129"/>
      <c r="H289" s="91" t="str">
        <f t="shared" si="46"/>
        <v/>
      </c>
      <c r="I289" s="91" t="str">
        <f t="shared" si="47"/>
        <v/>
      </c>
      <c r="J289" s="128"/>
      <c r="K289" s="128"/>
      <c r="L289" s="128"/>
      <c r="M289" s="95"/>
      <c r="O289" s="86" t="str">
        <f t="shared" si="48"/>
        <v/>
      </c>
      <c r="P289" s="86" t="str">
        <f t="shared" si="49"/>
        <v/>
      </c>
      <c r="Q289" s="86" t="str">
        <f t="shared" si="50"/>
        <v/>
      </c>
      <c r="R289" s="86" t="str">
        <f t="shared" si="51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4"/>
        <v/>
      </c>
      <c r="E290" s="96"/>
      <c r="F290" s="91" t="str">
        <f t="shared" si="45"/>
        <v/>
      </c>
      <c r="G290" s="129"/>
      <c r="H290" s="91" t="str">
        <f t="shared" si="46"/>
        <v/>
      </c>
      <c r="I290" s="91" t="str">
        <f t="shared" si="47"/>
        <v/>
      </c>
      <c r="J290" s="128"/>
      <c r="K290" s="128"/>
      <c r="L290" s="128"/>
      <c r="M290" s="95"/>
      <c r="O290" s="86" t="str">
        <f t="shared" si="48"/>
        <v/>
      </c>
      <c r="P290" s="86" t="str">
        <f t="shared" si="49"/>
        <v/>
      </c>
      <c r="Q290" s="86" t="str">
        <f t="shared" si="50"/>
        <v/>
      </c>
      <c r="R290" s="86" t="str">
        <f t="shared" si="51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4"/>
        <v/>
      </c>
      <c r="E291" s="96"/>
      <c r="F291" s="91" t="str">
        <f t="shared" si="45"/>
        <v/>
      </c>
      <c r="G291" s="129"/>
      <c r="H291" s="91" t="str">
        <f t="shared" si="46"/>
        <v/>
      </c>
      <c r="I291" s="91" t="str">
        <f t="shared" si="47"/>
        <v/>
      </c>
      <c r="J291" s="128"/>
      <c r="K291" s="128"/>
      <c r="L291" s="128"/>
      <c r="M291" s="95"/>
      <c r="O291" s="86" t="str">
        <f t="shared" si="48"/>
        <v/>
      </c>
      <c r="P291" s="86" t="str">
        <f t="shared" si="49"/>
        <v/>
      </c>
      <c r="Q291" s="86" t="str">
        <f t="shared" si="50"/>
        <v/>
      </c>
      <c r="R291" s="86" t="str">
        <f t="shared" si="51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4"/>
        <v/>
      </c>
      <c r="E292" s="96"/>
      <c r="F292" s="91" t="str">
        <f t="shared" si="45"/>
        <v/>
      </c>
      <c r="G292" s="129"/>
      <c r="H292" s="91" t="str">
        <f t="shared" si="46"/>
        <v/>
      </c>
      <c r="I292" s="91" t="str">
        <f t="shared" si="47"/>
        <v/>
      </c>
      <c r="J292" s="128"/>
      <c r="K292" s="128"/>
      <c r="L292" s="128"/>
      <c r="M292" s="95"/>
      <c r="O292" s="86" t="str">
        <f t="shared" si="48"/>
        <v/>
      </c>
      <c r="P292" s="86" t="str">
        <f t="shared" si="49"/>
        <v/>
      </c>
      <c r="Q292" s="86" t="str">
        <f t="shared" si="50"/>
        <v/>
      </c>
      <c r="R292" s="86" t="str">
        <f t="shared" si="51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4"/>
        <v/>
      </c>
      <c r="E293" s="96"/>
      <c r="F293" s="91" t="str">
        <f t="shared" si="45"/>
        <v/>
      </c>
      <c r="G293" s="129"/>
      <c r="H293" s="91" t="str">
        <f t="shared" si="46"/>
        <v/>
      </c>
      <c r="I293" s="91" t="str">
        <f t="shared" si="47"/>
        <v/>
      </c>
      <c r="J293" s="128"/>
      <c r="K293" s="128"/>
      <c r="L293" s="128"/>
      <c r="M293" s="95"/>
      <c r="O293" s="86" t="str">
        <f t="shared" si="48"/>
        <v/>
      </c>
      <c r="P293" s="86" t="str">
        <f t="shared" si="49"/>
        <v/>
      </c>
      <c r="Q293" s="86" t="str">
        <f t="shared" si="50"/>
        <v/>
      </c>
      <c r="R293" s="86" t="str">
        <f t="shared" si="51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4"/>
        <v/>
      </c>
      <c r="E294" s="96"/>
      <c r="F294" s="91" t="str">
        <f t="shared" si="45"/>
        <v/>
      </c>
      <c r="G294" s="129"/>
      <c r="H294" s="91" t="str">
        <f t="shared" si="46"/>
        <v/>
      </c>
      <c r="I294" s="91" t="str">
        <f t="shared" si="47"/>
        <v/>
      </c>
      <c r="J294" s="128"/>
      <c r="K294" s="128"/>
      <c r="L294" s="128"/>
      <c r="M294" s="95"/>
      <c r="O294" s="86" t="str">
        <f t="shared" si="48"/>
        <v/>
      </c>
      <c r="P294" s="86" t="str">
        <f t="shared" si="49"/>
        <v/>
      </c>
      <c r="Q294" s="86" t="str">
        <f t="shared" si="50"/>
        <v/>
      </c>
      <c r="R294" s="86" t="str">
        <f t="shared" si="51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4"/>
        <v/>
      </c>
      <c r="E295" s="96"/>
      <c r="F295" s="91" t="str">
        <f t="shared" si="45"/>
        <v/>
      </c>
      <c r="G295" s="129"/>
      <c r="H295" s="91" t="str">
        <f t="shared" si="46"/>
        <v/>
      </c>
      <c r="I295" s="91" t="str">
        <f t="shared" si="47"/>
        <v/>
      </c>
      <c r="J295" s="128"/>
      <c r="K295" s="128"/>
      <c r="L295" s="128"/>
      <c r="M295" s="95"/>
      <c r="O295" s="86" t="str">
        <f t="shared" si="48"/>
        <v/>
      </c>
      <c r="P295" s="86" t="str">
        <f t="shared" si="49"/>
        <v/>
      </c>
      <c r="Q295" s="86" t="str">
        <f t="shared" si="50"/>
        <v/>
      </c>
      <c r="R295" s="86" t="str">
        <f t="shared" si="51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4"/>
        <v/>
      </c>
      <c r="E296" s="96"/>
      <c r="F296" s="91" t="str">
        <f t="shared" si="45"/>
        <v/>
      </c>
      <c r="G296" s="129"/>
      <c r="H296" s="91" t="str">
        <f t="shared" si="46"/>
        <v/>
      </c>
      <c r="I296" s="91" t="str">
        <f t="shared" si="47"/>
        <v/>
      </c>
      <c r="J296" s="128"/>
      <c r="K296" s="128"/>
      <c r="L296" s="128"/>
      <c r="M296" s="95"/>
      <c r="O296" s="86" t="str">
        <f t="shared" si="48"/>
        <v/>
      </c>
      <c r="P296" s="86" t="str">
        <f t="shared" si="49"/>
        <v/>
      </c>
      <c r="Q296" s="86" t="str">
        <f t="shared" si="50"/>
        <v/>
      </c>
      <c r="R296" s="86" t="str">
        <f t="shared" si="51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4"/>
        <v/>
      </c>
      <c r="E297" s="96"/>
      <c r="F297" s="91" t="str">
        <f t="shared" si="45"/>
        <v/>
      </c>
      <c r="G297" s="129"/>
      <c r="H297" s="91" t="str">
        <f t="shared" si="46"/>
        <v/>
      </c>
      <c r="I297" s="91" t="str">
        <f t="shared" si="47"/>
        <v/>
      </c>
      <c r="J297" s="128"/>
      <c r="K297" s="128"/>
      <c r="L297" s="128"/>
      <c r="M297" s="95"/>
      <c r="O297" s="86" t="str">
        <f t="shared" si="48"/>
        <v/>
      </c>
      <c r="P297" s="86" t="str">
        <f t="shared" si="49"/>
        <v/>
      </c>
      <c r="Q297" s="86" t="str">
        <f t="shared" si="50"/>
        <v/>
      </c>
      <c r="R297" s="86" t="str">
        <f t="shared" si="51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4"/>
        <v/>
      </c>
      <c r="E298" s="96"/>
      <c r="F298" s="91" t="str">
        <f t="shared" si="45"/>
        <v/>
      </c>
      <c r="G298" s="129"/>
      <c r="H298" s="91" t="str">
        <f t="shared" si="46"/>
        <v/>
      </c>
      <c r="I298" s="91" t="str">
        <f t="shared" si="47"/>
        <v/>
      </c>
      <c r="J298" s="128"/>
      <c r="K298" s="128"/>
      <c r="L298" s="128"/>
      <c r="M298" s="95"/>
      <c r="O298" s="86" t="str">
        <f t="shared" si="48"/>
        <v/>
      </c>
      <c r="P298" s="86" t="str">
        <f t="shared" si="49"/>
        <v/>
      </c>
      <c r="Q298" s="86" t="str">
        <f t="shared" si="50"/>
        <v/>
      </c>
      <c r="R298" s="86" t="str">
        <f t="shared" si="51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4"/>
        <v/>
      </c>
      <c r="E299" s="96"/>
      <c r="F299" s="91" t="str">
        <f t="shared" si="45"/>
        <v/>
      </c>
      <c r="G299" s="129"/>
      <c r="H299" s="91" t="str">
        <f t="shared" si="46"/>
        <v/>
      </c>
      <c r="I299" s="91" t="str">
        <f t="shared" si="47"/>
        <v/>
      </c>
      <c r="J299" s="128"/>
      <c r="K299" s="128"/>
      <c r="L299" s="128"/>
      <c r="M299" s="95"/>
      <c r="O299" s="86" t="str">
        <f t="shared" si="48"/>
        <v/>
      </c>
      <c r="P299" s="86" t="str">
        <f t="shared" si="49"/>
        <v/>
      </c>
      <c r="Q299" s="86" t="str">
        <f t="shared" si="50"/>
        <v/>
      </c>
      <c r="R299" s="86" t="str">
        <f t="shared" si="51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4"/>
        <v/>
      </c>
      <c r="E300" s="96"/>
      <c r="F300" s="91" t="str">
        <f t="shared" si="45"/>
        <v/>
      </c>
      <c r="G300" s="129"/>
      <c r="H300" s="91" t="str">
        <f t="shared" si="46"/>
        <v/>
      </c>
      <c r="I300" s="91" t="str">
        <f t="shared" si="47"/>
        <v/>
      </c>
      <c r="J300" s="128"/>
      <c r="K300" s="128"/>
      <c r="L300" s="128"/>
      <c r="M300" s="95"/>
      <c r="O300" s="86" t="str">
        <f t="shared" si="48"/>
        <v/>
      </c>
      <c r="P300" s="86" t="str">
        <f t="shared" si="49"/>
        <v/>
      </c>
      <c r="Q300" s="86" t="str">
        <f t="shared" si="50"/>
        <v/>
      </c>
      <c r="R300" s="86" t="str">
        <f t="shared" si="51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4"/>
        <v/>
      </c>
      <c r="E301" s="96"/>
      <c r="F301" s="91" t="str">
        <f t="shared" si="45"/>
        <v/>
      </c>
      <c r="G301" s="129"/>
      <c r="H301" s="91" t="str">
        <f t="shared" si="46"/>
        <v/>
      </c>
      <c r="I301" s="91" t="str">
        <f t="shared" si="47"/>
        <v/>
      </c>
      <c r="J301" s="128"/>
      <c r="K301" s="128"/>
      <c r="L301" s="128"/>
      <c r="M301" s="95"/>
      <c r="O301" s="86" t="str">
        <f t="shared" si="48"/>
        <v/>
      </c>
      <c r="P301" s="86" t="str">
        <f t="shared" si="49"/>
        <v/>
      </c>
      <c r="Q301" s="86" t="str">
        <f t="shared" si="50"/>
        <v/>
      </c>
      <c r="R301" s="86" t="str">
        <f t="shared" si="51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4"/>
        <v/>
      </c>
      <c r="E302" s="96"/>
      <c r="F302" s="91" t="str">
        <f t="shared" si="45"/>
        <v/>
      </c>
      <c r="G302" s="129"/>
      <c r="H302" s="91" t="str">
        <f t="shared" si="46"/>
        <v/>
      </c>
      <c r="I302" s="91" t="str">
        <f t="shared" si="47"/>
        <v/>
      </c>
      <c r="J302" s="128"/>
      <c r="K302" s="128"/>
      <c r="L302" s="128"/>
      <c r="M302" s="95"/>
      <c r="O302" s="86" t="str">
        <f t="shared" si="48"/>
        <v/>
      </c>
      <c r="P302" s="86" t="str">
        <f t="shared" si="49"/>
        <v/>
      </c>
      <c r="Q302" s="86" t="str">
        <f t="shared" si="50"/>
        <v/>
      </c>
      <c r="R302" s="86" t="str">
        <f t="shared" si="51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4"/>
        <v/>
      </c>
      <c r="E303" s="96"/>
      <c r="F303" s="91" t="str">
        <f t="shared" si="45"/>
        <v/>
      </c>
      <c r="G303" s="129"/>
      <c r="H303" s="91" t="str">
        <f t="shared" si="46"/>
        <v/>
      </c>
      <c r="I303" s="91" t="str">
        <f t="shared" si="47"/>
        <v/>
      </c>
      <c r="J303" s="128"/>
      <c r="K303" s="128"/>
      <c r="L303" s="128"/>
      <c r="M303" s="95"/>
      <c r="O303" s="86" t="str">
        <f t="shared" si="48"/>
        <v/>
      </c>
      <c r="P303" s="86" t="str">
        <f t="shared" si="49"/>
        <v/>
      </c>
      <c r="Q303" s="86" t="str">
        <f t="shared" si="50"/>
        <v/>
      </c>
      <c r="R303" s="86" t="str">
        <f t="shared" si="51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4"/>
        <v/>
      </c>
      <c r="E304" s="96"/>
      <c r="F304" s="91" t="str">
        <f t="shared" si="45"/>
        <v/>
      </c>
      <c r="G304" s="129"/>
      <c r="H304" s="91" t="str">
        <f t="shared" si="46"/>
        <v/>
      </c>
      <c r="I304" s="91" t="str">
        <f t="shared" si="47"/>
        <v/>
      </c>
      <c r="J304" s="128"/>
      <c r="K304" s="128"/>
      <c r="L304" s="128"/>
      <c r="M304" s="95"/>
      <c r="O304" s="86" t="str">
        <f t="shared" si="48"/>
        <v/>
      </c>
      <c r="P304" s="86" t="str">
        <f t="shared" si="49"/>
        <v/>
      </c>
      <c r="Q304" s="86" t="str">
        <f t="shared" si="50"/>
        <v/>
      </c>
      <c r="R304" s="86" t="str">
        <f t="shared" si="51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4"/>
        <v/>
      </c>
      <c r="E305" s="96"/>
      <c r="F305" s="91" t="str">
        <f t="shared" si="45"/>
        <v/>
      </c>
      <c r="G305" s="129"/>
      <c r="H305" s="91" t="str">
        <f t="shared" si="46"/>
        <v/>
      </c>
      <c r="I305" s="91" t="str">
        <f t="shared" si="47"/>
        <v/>
      </c>
      <c r="J305" s="128"/>
      <c r="K305" s="128"/>
      <c r="L305" s="128"/>
      <c r="M305" s="95"/>
      <c r="O305" s="86" t="str">
        <f t="shared" si="48"/>
        <v/>
      </c>
      <c r="P305" s="86" t="str">
        <f t="shared" si="49"/>
        <v/>
      </c>
      <c r="Q305" s="86" t="str">
        <f t="shared" si="50"/>
        <v/>
      </c>
      <c r="R305" s="86" t="str">
        <f t="shared" si="51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4"/>
        <v/>
      </c>
      <c r="E306" s="96"/>
      <c r="F306" s="91" t="str">
        <f t="shared" si="45"/>
        <v/>
      </c>
      <c r="G306" s="129"/>
      <c r="H306" s="91" t="str">
        <f t="shared" si="46"/>
        <v/>
      </c>
      <c r="I306" s="91" t="str">
        <f t="shared" si="47"/>
        <v/>
      </c>
      <c r="J306" s="128"/>
      <c r="K306" s="128"/>
      <c r="L306" s="128"/>
      <c r="M306" s="95"/>
      <c r="O306" s="86" t="str">
        <f t="shared" si="48"/>
        <v/>
      </c>
      <c r="P306" s="86" t="str">
        <f t="shared" si="49"/>
        <v/>
      </c>
      <c r="Q306" s="86" t="str">
        <f t="shared" si="50"/>
        <v/>
      </c>
      <c r="R306" s="86" t="str">
        <f t="shared" si="51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4"/>
        <v/>
      </c>
      <c r="E307" s="96"/>
      <c r="F307" s="91" t="str">
        <f t="shared" si="45"/>
        <v/>
      </c>
      <c r="G307" s="129"/>
      <c r="H307" s="91" t="str">
        <f t="shared" si="46"/>
        <v/>
      </c>
      <c r="I307" s="91" t="str">
        <f t="shared" si="47"/>
        <v/>
      </c>
      <c r="J307" s="128"/>
      <c r="K307" s="128"/>
      <c r="L307" s="128"/>
      <c r="M307" s="95"/>
      <c r="O307" s="86" t="str">
        <f t="shared" si="48"/>
        <v/>
      </c>
      <c r="P307" s="86" t="str">
        <f t="shared" si="49"/>
        <v/>
      </c>
      <c r="Q307" s="86" t="str">
        <f t="shared" si="50"/>
        <v/>
      </c>
      <c r="R307" s="86" t="str">
        <f t="shared" si="51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4"/>
        <v/>
      </c>
      <c r="E308" s="96"/>
      <c r="F308" s="91" t="str">
        <f t="shared" si="45"/>
        <v/>
      </c>
      <c r="G308" s="129"/>
      <c r="H308" s="91" t="str">
        <f t="shared" si="46"/>
        <v/>
      </c>
      <c r="I308" s="91" t="str">
        <f t="shared" si="47"/>
        <v/>
      </c>
      <c r="J308" s="128"/>
      <c r="K308" s="128"/>
      <c r="L308" s="128"/>
      <c r="M308" s="95"/>
      <c r="O308" s="86" t="str">
        <f t="shared" si="48"/>
        <v/>
      </c>
      <c r="P308" s="86" t="str">
        <f t="shared" si="49"/>
        <v/>
      </c>
      <c r="Q308" s="86" t="str">
        <f t="shared" si="50"/>
        <v/>
      </c>
      <c r="R308" s="86" t="str">
        <f t="shared" si="51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4"/>
        <v/>
      </c>
      <c r="E309" s="96"/>
      <c r="F309" s="91" t="str">
        <f t="shared" si="45"/>
        <v/>
      </c>
      <c r="G309" s="129"/>
      <c r="H309" s="91" t="str">
        <f t="shared" si="46"/>
        <v/>
      </c>
      <c r="I309" s="91" t="str">
        <f t="shared" si="47"/>
        <v/>
      </c>
      <c r="J309" s="128"/>
      <c r="K309" s="128"/>
      <c r="L309" s="128"/>
      <c r="M309" s="95"/>
      <c r="O309" s="86" t="str">
        <f t="shared" si="48"/>
        <v/>
      </c>
      <c r="P309" s="86" t="str">
        <f t="shared" si="49"/>
        <v/>
      </c>
      <c r="Q309" s="86" t="str">
        <f t="shared" si="50"/>
        <v/>
      </c>
      <c r="R309" s="86" t="str">
        <f t="shared" si="51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4"/>
        <v/>
      </c>
      <c r="E310" s="96"/>
      <c r="F310" s="91" t="str">
        <f t="shared" si="45"/>
        <v/>
      </c>
      <c r="G310" s="129"/>
      <c r="H310" s="91" t="str">
        <f t="shared" si="46"/>
        <v/>
      </c>
      <c r="I310" s="91" t="str">
        <f t="shared" si="47"/>
        <v/>
      </c>
      <c r="J310" s="128"/>
      <c r="K310" s="128"/>
      <c r="L310" s="128"/>
      <c r="M310" s="95"/>
      <c r="O310" s="86" t="str">
        <f t="shared" si="48"/>
        <v/>
      </c>
      <c r="P310" s="86" t="str">
        <f t="shared" si="49"/>
        <v/>
      </c>
      <c r="Q310" s="86" t="str">
        <f t="shared" si="50"/>
        <v/>
      </c>
      <c r="R310" s="86" t="str">
        <f t="shared" si="51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4"/>
        <v/>
      </c>
      <c r="E311" s="96"/>
      <c r="F311" s="91" t="str">
        <f t="shared" si="45"/>
        <v/>
      </c>
      <c r="G311" s="129"/>
      <c r="H311" s="91" t="str">
        <f t="shared" si="46"/>
        <v/>
      </c>
      <c r="I311" s="91" t="str">
        <f t="shared" si="47"/>
        <v/>
      </c>
      <c r="J311" s="128"/>
      <c r="K311" s="128"/>
      <c r="L311" s="128"/>
      <c r="M311" s="95"/>
      <c r="O311" s="86" t="str">
        <f t="shared" si="48"/>
        <v/>
      </c>
      <c r="P311" s="86" t="str">
        <f t="shared" si="49"/>
        <v/>
      </c>
      <c r="Q311" s="86" t="str">
        <f t="shared" si="50"/>
        <v/>
      </c>
      <c r="R311" s="86" t="str">
        <f t="shared" si="51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4"/>
        <v/>
      </c>
      <c r="E312" s="96"/>
      <c r="F312" s="91" t="str">
        <f t="shared" si="45"/>
        <v/>
      </c>
      <c r="G312" s="129"/>
      <c r="H312" s="91" t="str">
        <f t="shared" si="46"/>
        <v/>
      </c>
      <c r="I312" s="91" t="str">
        <f t="shared" si="47"/>
        <v/>
      </c>
      <c r="J312" s="128"/>
      <c r="K312" s="128"/>
      <c r="L312" s="128"/>
      <c r="M312" s="95"/>
      <c r="O312" s="86" t="str">
        <f t="shared" si="48"/>
        <v/>
      </c>
      <c r="P312" s="86" t="str">
        <f t="shared" si="49"/>
        <v/>
      </c>
      <c r="Q312" s="86" t="str">
        <f t="shared" si="50"/>
        <v/>
      </c>
      <c r="R312" s="86" t="str">
        <f t="shared" si="51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4"/>
        <v/>
      </c>
      <c r="E313" s="96"/>
      <c r="F313" s="91" t="str">
        <f t="shared" si="45"/>
        <v/>
      </c>
      <c r="G313" s="129"/>
      <c r="H313" s="91" t="str">
        <f t="shared" si="46"/>
        <v/>
      </c>
      <c r="I313" s="91" t="str">
        <f t="shared" si="47"/>
        <v/>
      </c>
      <c r="J313" s="128"/>
      <c r="K313" s="128"/>
      <c r="L313" s="128"/>
      <c r="M313" s="95"/>
      <c r="O313" s="86" t="str">
        <f t="shared" si="48"/>
        <v/>
      </c>
      <c r="P313" s="86" t="str">
        <f t="shared" si="49"/>
        <v/>
      </c>
      <c r="Q313" s="86" t="str">
        <f t="shared" si="50"/>
        <v/>
      </c>
      <c r="R313" s="86" t="str">
        <f t="shared" si="51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4"/>
        <v/>
      </c>
      <c r="E314" s="96"/>
      <c r="F314" s="91" t="str">
        <f t="shared" si="45"/>
        <v/>
      </c>
      <c r="G314" s="129"/>
      <c r="H314" s="91" t="str">
        <f t="shared" si="46"/>
        <v/>
      </c>
      <c r="I314" s="91" t="str">
        <f t="shared" si="47"/>
        <v/>
      </c>
      <c r="J314" s="128"/>
      <c r="K314" s="128"/>
      <c r="L314" s="128"/>
      <c r="M314" s="95"/>
      <c r="O314" s="86" t="str">
        <f t="shared" si="48"/>
        <v/>
      </c>
      <c r="P314" s="86" t="str">
        <f t="shared" si="49"/>
        <v/>
      </c>
      <c r="Q314" s="86" t="str">
        <f t="shared" si="50"/>
        <v/>
      </c>
      <c r="R314" s="86" t="str">
        <f t="shared" si="51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4"/>
        <v/>
      </c>
      <c r="E315" s="96"/>
      <c r="F315" s="91" t="str">
        <f t="shared" si="45"/>
        <v/>
      </c>
      <c r="G315" s="129"/>
      <c r="H315" s="91" t="str">
        <f t="shared" si="46"/>
        <v/>
      </c>
      <c r="I315" s="91" t="str">
        <f t="shared" si="47"/>
        <v/>
      </c>
      <c r="J315" s="128"/>
      <c r="K315" s="128"/>
      <c r="L315" s="128"/>
      <c r="M315" s="95"/>
      <c r="O315" s="86" t="str">
        <f t="shared" si="48"/>
        <v/>
      </c>
      <c r="P315" s="86" t="str">
        <f t="shared" si="49"/>
        <v/>
      </c>
      <c r="Q315" s="86" t="str">
        <f t="shared" si="50"/>
        <v/>
      </c>
      <c r="R315" s="86" t="str">
        <f t="shared" si="51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4"/>
        <v/>
      </c>
      <c r="E316" s="96"/>
      <c r="F316" s="91" t="str">
        <f t="shared" si="45"/>
        <v/>
      </c>
      <c r="G316" s="129"/>
      <c r="H316" s="91" t="str">
        <f t="shared" si="46"/>
        <v/>
      </c>
      <c r="I316" s="91" t="str">
        <f t="shared" si="47"/>
        <v/>
      </c>
      <c r="J316" s="128"/>
      <c r="K316" s="128"/>
      <c r="L316" s="128"/>
      <c r="M316" s="95"/>
      <c r="O316" s="86" t="str">
        <f t="shared" si="48"/>
        <v/>
      </c>
      <c r="P316" s="86" t="str">
        <f t="shared" si="49"/>
        <v/>
      </c>
      <c r="Q316" s="86" t="str">
        <f t="shared" si="50"/>
        <v/>
      </c>
      <c r="R316" s="86" t="str">
        <f t="shared" si="51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4"/>
        <v/>
      </c>
      <c r="E317" s="96"/>
      <c r="F317" s="91" t="str">
        <f t="shared" si="45"/>
        <v/>
      </c>
      <c r="G317" s="129"/>
      <c r="H317" s="91" t="str">
        <f t="shared" si="46"/>
        <v/>
      </c>
      <c r="I317" s="91" t="str">
        <f t="shared" si="47"/>
        <v/>
      </c>
      <c r="J317" s="128"/>
      <c r="K317" s="128"/>
      <c r="L317" s="128"/>
      <c r="M317" s="95"/>
      <c r="O317" s="86" t="str">
        <f t="shared" si="48"/>
        <v/>
      </c>
      <c r="P317" s="86" t="str">
        <f t="shared" si="49"/>
        <v/>
      </c>
      <c r="Q317" s="86" t="str">
        <f t="shared" si="50"/>
        <v/>
      </c>
      <c r="R317" s="86" t="str">
        <f t="shared" si="51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4"/>
        <v/>
      </c>
      <c r="E318" s="96"/>
      <c r="F318" s="91" t="str">
        <f t="shared" si="45"/>
        <v/>
      </c>
      <c r="G318" s="129"/>
      <c r="H318" s="91" t="str">
        <f t="shared" si="46"/>
        <v/>
      </c>
      <c r="I318" s="91" t="str">
        <f t="shared" si="47"/>
        <v/>
      </c>
      <c r="J318" s="128"/>
      <c r="K318" s="128"/>
      <c r="L318" s="128"/>
      <c r="M318" s="95"/>
      <c r="O318" s="86" t="str">
        <f t="shared" si="48"/>
        <v/>
      </c>
      <c r="P318" s="86" t="str">
        <f t="shared" si="49"/>
        <v/>
      </c>
      <c r="Q318" s="86" t="str">
        <f t="shared" si="50"/>
        <v/>
      </c>
      <c r="R318" s="86" t="str">
        <f t="shared" si="51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4"/>
        <v/>
      </c>
      <c r="E319" s="96"/>
      <c r="F319" s="91" t="str">
        <f t="shared" si="45"/>
        <v/>
      </c>
      <c r="G319" s="129"/>
      <c r="H319" s="91" t="str">
        <f t="shared" si="46"/>
        <v/>
      </c>
      <c r="I319" s="91" t="str">
        <f t="shared" si="47"/>
        <v/>
      </c>
      <c r="J319" s="128"/>
      <c r="K319" s="128"/>
      <c r="L319" s="128"/>
      <c r="M319" s="95"/>
      <c r="O319" s="86" t="str">
        <f t="shared" si="48"/>
        <v/>
      </c>
      <c r="P319" s="86" t="str">
        <f t="shared" si="49"/>
        <v/>
      </c>
      <c r="Q319" s="86" t="str">
        <f t="shared" si="50"/>
        <v/>
      </c>
      <c r="R319" s="86" t="str">
        <f t="shared" si="51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4"/>
        <v/>
      </c>
      <c r="E320" s="96"/>
      <c r="F320" s="91" t="str">
        <f t="shared" si="45"/>
        <v/>
      </c>
      <c r="G320" s="129"/>
      <c r="H320" s="91" t="str">
        <f t="shared" si="46"/>
        <v/>
      </c>
      <c r="I320" s="91" t="str">
        <f t="shared" si="47"/>
        <v/>
      </c>
      <c r="J320" s="128"/>
      <c r="K320" s="128"/>
      <c r="L320" s="128"/>
      <c r="M320" s="95"/>
      <c r="O320" s="86" t="str">
        <f t="shared" si="48"/>
        <v/>
      </c>
      <c r="P320" s="86" t="str">
        <f t="shared" si="49"/>
        <v/>
      </c>
      <c r="Q320" s="86" t="str">
        <f t="shared" si="50"/>
        <v/>
      </c>
      <c r="R320" s="86" t="str">
        <f t="shared" si="51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4"/>
        <v/>
      </c>
      <c r="E321" s="96"/>
      <c r="F321" s="91" t="str">
        <f t="shared" si="45"/>
        <v/>
      </c>
      <c r="G321" s="129"/>
      <c r="H321" s="91" t="str">
        <f t="shared" si="46"/>
        <v/>
      </c>
      <c r="I321" s="91" t="str">
        <f t="shared" si="47"/>
        <v/>
      </c>
      <c r="J321" s="128"/>
      <c r="K321" s="128"/>
      <c r="L321" s="128"/>
      <c r="M321" s="95"/>
      <c r="O321" s="86" t="str">
        <f t="shared" si="48"/>
        <v/>
      </c>
      <c r="P321" s="86" t="str">
        <f t="shared" si="49"/>
        <v/>
      </c>
      <c r="Q321" s="86" t="str">
        <f t="shared" si="50"/>
        <v/>
      </c>
      <c r="R321" s="86" t="str">
        <f t="shared" si="51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4"/>
        <v/>
      </c>
      <c r="E322" s="96"/>
      <c r="F322" s="91" t="str">
        <f t="shared" si="45"/>
        <v/>
      </c>
      <c r="G322" s="129"/>
      <c r="H322" s="91" t="str">
        <f t="shared" si="46"/>
        <v/>
      </c>
      <c r="I322" s="91" t="str">
        <f t="shared" si="47"/>
        <v/>
      </c>
      <c r="J322" s="128"/>
      <c r="K322" s="128"/>
      <c r="L322" s="128"/>
      <c r="M322" s="95"/>
      <c r="O322" s="86" t="str">
        <f t="shared" si="48"/>
        <v/>
      </c>
      <c r="P322" s="86" t="str">
        <f t="shared" si="49"/>
        <v/>
      </c>
      <c r="Q322" s="86" t="str">
        <f t="shared" si="50"/>
        <v/>
      </c>
      <c r="R322" s="86" t="str">
        <f t="shared" si="51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2">IFERROR(VLOOKUP(C323,$S$6:$T$24,2,FALSE),"")</f>
        <v/>
      </c>
      <c r="E323" s="96"/>
      <c r="F323" s="91" t="str">
        <f t="shared" si="45"/>
        <v/>
      </c>
      <c r="G323" s="129"/>
      <c r="H323" s="91" t="str">
        <f t="shared" si="46"/>
        <v/>
      </c>
      <c r="I323" s="91" t="str">
        <f t="shared" si="47"/>
        <v/>
      </c>
      <c r="J323" s="128"/>
      <c r="K323" s="128"/>
      <c r="L323" s="128"/>
      <c r="M323" s="95"/>
      <c r="O323" s="86" t="str">
        <f t="shared" si="48"/>
        <v/>
      </c>
      <c r="P323" s="86" t="str">
        <f t="shared" si="49"/>
        <v/>
      </c>
      <c r="Q323" s="86" t="str">
        <f t="shared" si="50"/>
        <v/>
      </c>
      <c r="R323" s="86" t="str">
        <f t="shared" si="51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2"/>
        <v/>
      </c>
      <c r="E324" s="96"/>
      <c r="F324" s="91" t="str">
        <f t="shared" ref="F324:F387" si="53">IFERROR(VLOOKUP(E324,$V$5:$X$129,2,FALSE),"")</f>
        <v/>
      </c>
      <c r="G324" s="129"/>
      <c r="H324" s="91" t="str">
        <f t="shared" ref="H324:H387" si="54">IFERROR(VLOOKUP(G324,$AB$6:$AC$327,2,FALSE),"")</f>
        <v/>
      </c>
      <c r="I324" s="91" t="str">
        <f t="shared" ref="I324:I387" si="55">IFERROR(VLOOKUP(G324,$AB$6:$AF$327,3,FALSE),"")</f>
        <v/>
      </c>
      <c r="J324" s="128"/>
      <c r="K324" s="128"/>
      <c r="L324" s="128"/>
      <c r="M324" s="95"/>
      <c r="O324" s="86" t="str">
        <f t="shared" ref="O324:O387" si="56">LEFT(E324,3)</f>
        <v/>
      </c>
      <c r="P324" s="86" t="str">
        <f t="shared" ref="P324:P387" si="57">LEFT(E324,2)</f>
        <v/>
      </c>
      <c r="Q324" s="86" t="str">
        <f t="shared" ref="Q324:Q387" si="58">LEFT(C324,3)</f>
        <v/>
      </c>
      <c r="R324" s="86" t="str">
        <f t="shared" ref="R324:R387" si="59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2"/>
        <v/>
      </c>
      <c r="E325" s="96"/>
      <c r="F325" s="91" t="str">
        <f t="shared" si="53"/>
        <v/>
      </c>
      <c r="G325" s="129"/>
      <c r="H325" s="91" t="str">
        <f t="shared" si="54"/>
        <v/>
      </c>
      <c r="I325" s="91" t="str">
        <f t="shared" si="55"/>
        <v/>
      </c>
      <c r="J325" s="128"/>
      <c r="K325" s="128"/>
      <c r="L325" s="128"/>
      <c r="M325" s="95"/>
      <c r="O325" s="86" t="str">
        <f t="shared" si="56"/>
        <v/>
      </c>
      <c r="P325" s="86" t="str">
        <f t="shared" si="57"/>
        <v/>
      </c>
      <c r="Q325" s="86" t="str">
        <f t="shared" si="58"/>
        <v/>
      </c>
      <c r="R325" s="86" t="str">
        <f t="shared" si="59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2"/>
        <v/>
      </c>
      <c r="E326" s="96"/>
      <c r="F326" s="91" t="str">
        <f t="shared" si="53"/>
        <v/>
      </c>
      <c r="G326" s="129"/>
      <c r="H326" s="91" t="str">
        <f t="shared" si="54"/>
        <v/>
      </c>
      <c r="I326" s="91" t="str">
        <f t="shared" si="55"/>
        <v/>
      </c>
      <c r="J326" s="128"/>
      <c r="K326" s="128"/>
      <c r="L326" s="128"/>
      <c r="M326" s="95"/>
      <c r="O326" s="86" t="str">
        <f t="shared" si="56"/>
        <v/>
      </c>
      <c r="P326" s="86" t="str">
        <f t="shared" si="57"/>
        <v/>
      </c>
      <c r="Q326" s="86" t="str">
        <f t="shared" si="58"/>
        <v/>
      </c>
      <c r="R326" s="86" t="str">
        <f t="shared" si="59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2"/>
        <v/>
      </c>
      <c r="E327" s="96"/>
      <c r="F327" s="91" t="str">
        <f t="shared" si="53"/>
        <v/>
      </c>
      <c r="G327" s="129"/>
      <c r="H327" s="91" t="str">
        <f t="shared" si="54"/>
        <v/>
      </c>
      <c r="I327" s="91" t="str">
        <f t="shared" si="55"/>
        <v/>
      </c>
      <c r="J327" s="128"/>
      <c r="K327" s="128"/>
      <c r="L327" s="128"/>
      <c r="M327" s="95"/>
      <c r="O327" s="86" t="str">
        <f t="shared" si="56"/>
        <v/>
      </c>
      <c r="P327" s="86" t="str">
        <f t="shared" si="57"/>
        <v/>
      </c>
      <c r="Q327" s="86" t="str">
        <f t="shared" si="58"/>
        <v/>
      </c>
      <c r="R327" s="86" t="str">
        <f t="shared" si="59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2"/>
        <v/>
      </c>
      <c r="E328" s="96"/>
      <c r="F328" s="91" t="str">
        <f t="shared" si="53"/>
        <v/>
      </c>
      <c r="G328" s="129"/>
      <c r="H328" s="91" t="str">
        <f t="shared" si="54"/>
        <v/>
      </c>
      <c r="I328" s="91" t="str">
        <f t="shared" si="55"/>
        <v/>
      </c>
      <c r="J328" s="128"/>
      <c r="K328" s="128"/>
      <c r="L328" s="128"/>
      <c r="M328" s="95"/>
      <c r="O328" s="86" t="str">
        <f t="shared" si="56"/>
        <v/>
      </c>
      <c r="P328" s="86" t="str">
        <f t="shared" si="57"/>
        <v/>
      </c>
      <c r="Q328" s="86" t="str">
        <f t="shared" si="58"/>
        <v/>
      </c>
      <c r="R328" s="86" t="str">
        <f t="shared" si="59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2"/>
        <v/>
      </c>
      <c r="E329" s="96"/>
      <c r="F329" s="91" t="str">
        <f t="shared" si="53"/>
        <v/>
      </c>
      <c r="G329" s="129"/>
      <c r="H329" s="91" t="str">
        <f t="shared" si="54"/>
        <v/>
      </c>
      <c r="I329" s="91" t="str">
        <f t="shared" si="55"/>
        <v/>
      </c>
      <c r="J329" s="128"/>
      <c r="K329" s="128"/>
      <c r="L329" s="128"/>
      <c r="M329" s="95"/>
      <c r="O329" s="86" t="str">
        <f t="shared" si="56"/>
        <v/>
      </c>
      <c r="P329" s="86" t="str">
        <f t="shared" si="57"/>
        <v/>
      </c>
      <c r="Q329" s="86" t="str">
        <f t="shared" si="58"/>
        <v/>
      </c>
      <c r="R329" s="86" t="str">
        <f t="shared" si="59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2"/>
        <v/>
      </c>
      <c r="E330" s="96"/>
      <c r="F330" s="91" t="str">
        <f t="shared" si="53"/>
        <v/>
      </c>
      <c r="G330" s="129"/>
      <c r="H330" s="91" t="str">
        <f t="shared" si="54"/>
        <v/>
      </c>
      <c r="I330" s="91" t="str">
        <f t="shared" si="55"/>
        <v/>
      </c>
      <c r="J330" s="128"/>
      <c r="K330" s="128"/>
      <c r="L330" s="128"/>
      <c r="M330" s="95"/>
      <c r="O330" s="86" t="str">
        <f t="shared" si="56"/>
        <v/>
      </c>
      <c r="P330" s="86" t="str">
        <f t="shared" si="57"/>
        <v/>
      </c>
      <c r="Q330" s="86" t="str">
        <f t="shared" si="58"/>
        <v/>
      </c>
      <c r="R330" s="86" t="str">
        <f t="shared" si="59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2"/>
        <v/>
      </c>
      <c r="E331" s="96"/>
      <c r="F331" s="91" t="str">
        <f t="shared" si="53"/>
        <v/>
      </c>
      <c r="G331" s="129"/>
      <c r="H331" s="91" t="str">
        <f t="shared" si="54"/>
        <v/>
      </c>
      <c r="I331" s="91" t="str">
        <f t="shared" si="55"/>
        <v/>
      </c>
      <c r="J331" s="128"/>
      <c r="K331" s="128"/>
      <c r="L331" s="128"/>
      <c r="M331" s="95"/>
      <c r="O331" s="86" t="str">
        <f t="shared" si="56"/>
        <v/>
      </c>
      <c r="P331" s="86" t="str">
        <f t="shared" si="57"/>
        <v/>
      </c>
      <c r="Q331" s="86" t="str">
        <f t="shared" si="58"/>
        <v/>
      </c>
      <c r="R331" s="86" t="str">
        <f t="shared" si="59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2"/>
        <v/>
      </c>
      <c r="E332" s="96"/>
      <c r="F332" s="91" t="str">
        <f t="shared" si="53"/>
        <v/>
      </c>
      <c r="G332" s="129"/>
      <c r="H332" s="91" t="str">
        <f t="shared" si="54"/>
        <v/>
      </c>
      <c r="I332" s="91" t="str">
        <f t="shared" si="55"/>
        <v/>
      </c>
      <c r="J332" s="128"/>
      <c r="K332" s="128"/>
      <c r="L332" s="128"/>
      <c r="M332" s="95"/>
      <c r="O332" s="86" t="str">
        <f t="shared" si="56"/>
        <v/>
      </c>
      <c r="P332" s="86" t="str">
        <f t="shared" si="57"/>
        <v/>
      </c>
      <c r="Q332" s="86" t="str">
        <f t="shared" si="58"/>
        <v/>
      </c>
      <c r="R332" s="86" t="str">
        <f t="shared" si="59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2"/>
        <v/>
      </c>
      <c r="E333" s="96"/>
      <c r="F333" s="91" t="str">
        <f t="shared" si="53"/>
        <v/>
      </c>
      <c r="G333" s="129"/>
      <c r="H333" s="91" t="str">
        <f t="shared" si="54"/>
        <v/>
      </c>
      <c r="I333" s="91" t="str">
        <f t="shared" si="55"/>
        <v/>
      </c>
      <c r="J333" s="128"/>
      <c r="K333" s="128"/>
      <c r="L333" s="128"/>
      <c r="M333" s="95"/>
      <c r="O333" s="86" t="str">
        <f t="shared" si="56"/>
        <v/>
      </c>
      <c r="P333" s="86" t="str">
        <f t="shared" si="57"/>
        <v/>
      </c>
      <c r="Q333" s="86" t="str">
        <f t="shared" si="58"/>
        <v/>
      </c>
      <c r="R333" s="86" t="str">
        <f t="shared" si="59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2"/>
        <v/>
      </c>
      <c r="E334" s="96"/>
      <c r="F334" s="91" t="str">
        <f t="shared" si="53"/>
        <v/>
      </c>
      <c r="G334" s="129"/>
      <c r="H334" s="91" t="str">
        <f t="shared" si="54"/>
        <v/>
      </c>
      <c r="I334" s="91" t="str">
        <f t="shared" si="55"/>
        <v/>
      </c>
      <c r="J334" s="128"/>
      <c r="K334" s="128"/>
      <c r="L334" s="128"/>
      <c r="M334" s="95"/>
      <c r="O334" s="86" t="str">
        <f t="shared" si="56"/>
        <v/>
      </c>
      <c r="P334" s="86" t="str">
        <f t="shared" si="57"/>
        <v/>
      </c>
      <c r="Q334" s="86" t="str">
        <f t="shared" si="58"/>
        <v/>
      </c>
      <c r="R334" s="86" t="str">
        <f t="shared" si="59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2"/>
        <v/>
      </c>
      <c r="E335" s="96"/>
      <c r="F335" s="91" t="str">
        <f t="shared" si="53"/>
        <v/>
      </c>
      <c r="G335" s="129"/>
      <c r="H335" s="91" t="str">
        <f t="shared" si="54"/>
        <v/>
      </c>
      <c r="I335" s="91" t="str">
        <f t="shared" si="55"/>
        <v/>
      </c>
      <c r="J335" s="128"/>
      <c r="K335" s="128"/>
      <c r="L335" s="128"/>
      <c r="M335" s="95"/>
      <c r="O335" s="86" t="str">
        <f t="shared" si="56"/>
        <v/>
      </c>
      <c r="P335" s="86" t="str">
        <f t="shared" si="57"/>
        <v/>
      </c>
      <c r="Q335" s="86" t="str">
        <f t="shared" si="58"/>
        <v/>
      </c>
      <c r="R335" s="86" t="str">
        <f t="shared" si="59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2"/>
        <v/>
      </c>
      <c r="E336" s="96"/>
      <c r="F336" s="91" t="str">
        <f t="shared" si="53"/>
        <v/>
      </c>
      <c r="G336" s="129"/>
      <c r="H336" s="91" t="str">
        <f t="shared" si="54"/>
        <v/>
      </c>
      <c r="I336" s="91" t="str">
        <f t="shared" si="55"/>
        <v/>
      </c>
      <c r="J336" s="128"/>
      <c r="K336" s="128"/>
      <c r="L336" s="128"/>
      <c r="M336" s="95"/>
      <c r="O336" s="86" t="str">
        <f t="shared" si="56"/>
        <v/>
      </c>
      <c r="P336" s="86" t="str">
        <f t="shared" si="57"/>
        <v/>
      </c>
      <c r="Q336" s="86" t="str">
        <f t="shared" si="58"/>
        <v/>
      </c>
      <c r="R336" s="86" t="str">
        <f t="shared" si="59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2"/>
        <v/>
      </c>
      <c r="E337" s="96"/>
      <c r="F337" s="91" t="str">
        <f t="shared" si="53"/>
        <v/>
      </c>
      <c r="G337" s="129"/>
      <c r="H337" s="91" t="str">
        <f t="shared" si="54"/>
        <v/>
      </c>
      <c r="I337" s="91" t="str">
        <f t="shared" si="55"/>
        <v/>
      </c>
      <c r="J337" s="128"/>
      <c r="K337" s="128"/>
      <c r="L337" s="128"/>
      <c r="M337" s="95"/>
      <c r="O337" s="86" t="str">
        <f t="shared" si="56"/>
        <v/>
      </c>
      <c r="P337" s="86" t="str">
        <f t="shared" si="57"/>
        <v/>
      </c>
      <c r="Q337" s="86" t="str">
        <f t="shared" si="58"/>
        <v/>
      </c>
      <c r="R337" s="86" t="str">
        <f t="shared" si="59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2"/>
        <v/>
      </c>
      <c r="E338" s="96"/>
      <c r="F338" s="91" t="str">
        <f t="shared" si="53"/>
        <v/>
      </c>
      <c r="G338" s="129"/>
      <c r="H338" s="91" t="str">
        <f t="shared" si="54"/>
        <v/>
      </c>
      <c r="I338" s="91" t="str">
        <f t="shared" si="55"/>
        <v/>
      </c>
      <c r="J338" s="128"/>
      <c r="K338" s="128"/>
      <c r="L338" s="128"/>
      <c r="M338" s="95"/>
      <c r="O338" s="86" t="str">
        <f t="shared" si="56"/>
        <v/>
      </c>
      <c r="P338" s="86" t="str">
        <f t="shared" si="57"/>
        <v/>
      </c>
      <c r="Q338" s="86" t="str">
        <f t="shared" si="58"/>
        <v/>
      </c>
      <c r="R338" s="86" t="str">
        <f t="shared" si="59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2"/>
        <v/>
      </c>
      <c r="E339" s="96"/>
      <c r="F339" s="91" t="str">
        <f t="shared" si="53"/>
        <v/>
      </c>
      <c r="G339" s="129"/>
      <c r="H339" s="91" t="str">
        <f t="shared" si="54"/>
        <v/>
      </c>
      <c r="I339" s="91" t="str">
        <f t="shared" si="55"/>
        <v/>
      </c>
      <c r="J339" s="128"/>
      <c r="K339" s="128"/>
      <c r="L339" s="128"/>
      <c r="M339" s="95"/>
      <c r="O339" s="86" t="str">
        <f t="shared" si="56"/>
        <v/>
      </c>
      <c r="P339" s="86" t="str">
        <f t="shared" si="57"/>
        <v/>
      </c>
      <c r="Q339" s="86" t="str">
        <f t="shared" si="58"/>
        <v/>
      </c>
      <c r="R339" s="86" t="str">
        <f t="shared" si="59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2"/>
        <v/>
      </c>
      <c r="E340" s="96"/>
      <c r="F340" s="91" t="str">
        <f t="shared" si="53"/>
        <v/>
      </c>
      <c r="G340" s="129"/>
      <c r="H340" s="91" t="str">
        <f t="shared" si="54"/>
        <v/>
      </c>
      <c r="I340" s="91" t="str">
        <f t="shared" si="55"/>
        <v/>
      </c>
      <c r="J340" s="128"/>
      <c r="K340" s="128"/>
      <c r="L340" s="128"/>
      <c r="M340" s="95"/>
      <c r="O340" s="86" t="str">
        <f t="shared" si="56"/>
        <v/>
      </c>
      <c r="P340" s="86" t="str">
        <f t="shared" si="57"/>
        <v/>
      </c>
      <c r="Q340" s="86" t="str">
        <f t="shared" si="58"/>
        <v/>
      </c>
      <c r="R340" s="86" t="str">
        <f t="shared" si="59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2"/>
        <v/>
      </c>
      <c r="E341" s="96"/>
      <c r="F341" s="91" t="str">
        <f t="shared" si="53"/>
        <v/>
      </c>
      <c r="G341" s="129"/>
      <c r="H341" s="91" t="str">
        <f t="shared" si="54"/>
        <v/>
      </c>
      <c r="I341" s="91" t="str">
        <f t="shared" si="55"/>
        <v/>
      </c>
      <c r="J341" s="128"/>
      <c r="K341" s="128"/>
      <c r="L341" s="128"/>
      <c r="M341" s="95"/>
      <c r="O341" s="86" t="str">
        <f t="shared" si="56"/>
        <v/>
      </c>
      <c r="P341" s="86" t="str">
        <f t="shared" si="57"/>
        <v/>
      </c>
      <c r="Q341" s="86" t="str">
        <f t="shared" si="58"/>
        <v/>
      </c>
      <c r="R341" s="86" t="str">
        <f t="shared" si="59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2"/>
        <v/>
      </c>
      <c r="E342" s="96"/>
      <c r="F342" s="91" t="str">
        <f t="shared" si="53"/>
        <v/>
      </c>
      <c r="G342" s="129"/>
      <c r="H342" s="91" t="str">
        <f t="shared" si="54"/>
        <v/>
      </c>
      <c r="I342" s="91" t="str">
        <f t="shared" si="55"/>
        <v/>
      </c>
      <c r="J342" s="128"/>
      <c r="K342" s="128"/>
      <c r="L342" s="128"/>
      <c r="M342" s="95"/>
      <c r="O342" s="86" t="str">
        <f t="shared" si="56"/>
        <v/>
      </c>
      <c r="P342" s="86" t="str">
        <f t="shared" si="57"/>
        <v/>
      </c>
      <c r="Q342" s="86" t="str">
        <f t="shared" si="58"/>
        <v/>
      </c>
      <c r="R342" s="86" t="str">
        <f t="shared" si="59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2"/>
        <v/>
      </c>
      <c r="E343" s="96"/>
      <c r="F343" s="91" t="str">
        <f t="shared" si="53"/>
        <v/>
      </c>
      <c r="G343" s="129"/>
      <c r="H343" s="91" t="str">
        <f t="shared" si="54"/>
        <v/>
      </c>
      <c r="I343" s="91" t="str">
        <f t="shared" si="55"/>
        <v/>
      </c>
      <c r="J343" s="128"/>
      <c r="K343" s="128"/>
      <c r="L343" s="128"/>
      <c r="M343" s="95"/>
      <c r="O343" s="86" t="str">
        <f t="shared" si="56"/>
        <v/>
      </c>
      <c r="P343" s="86" t="str">
        <f t="shared" si="57"/>
        <v/>
      </c>
      <c r="Q343" s="86" t="str">
        <f t="shared" si="58"/>
        <v/>
      </c>
      <c r="R343" s="86" t="str">
        <f t="shared" si="59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2"/>
        <v/>
      </c>
      <c r="E344" s="96"/>
      <c r="F344" s="91" t="str">
        <f t="shared" si="53"/>
        <v/>
      </c>
      <c r="G344" s="129"/>
      <c r="H344" s="91" t="str">
        <f t="shared" si="54"/>
        <v/>
      </c>
      <c r="I344" s="91" t="str">
        <f t="shared" si="55"/>
        <v/>
      </c>
      <c r="J344" s="128"/>
      <c r="K344" s="128"/>
      <c r="L344" s="128"/>
      <c r="M344" s="95"/>
      <c r="O344" s="86" t="str">
        <f t="shared" si="56"/>
        <v/>
      </c>
      <c r="P344" s="86" t="str">
        <f t="shared" si="57"/>
        <v/>
      </c>
      <c r="Q344" s="86" t="str">
        <f t="shared" si="58"/>
        <v/>
      </c>
      <c r="R344" s="86" t="str">
        <f t="shared" si="59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2"/>
        <v/>
      </c>
      <c r="E345" s="96"/>
      <c r="F345" s="91" t="str">
        <f t="shared" si="53"/>
        <v/>
      </c>
      <c r="G345" s="129"/>
      <c r="H345" s="91" t="str">
        <f t="shared" si="54"/>
        <v/>
      </c>
      <c r="I345" s="91" t="str">
        <f t="shared" si="55"/>
        <v/>
      </c>
      <c r="J345" s="128"/>
      <c r="K345" s="128"/>
      <c r="L345" s="128"/>
      <c r="M345" s="95"/>
      <c r="O345" s="86" t="str">
        <f t="shared" si="56"/>
        <v/>
      </c>
      <c r="P345" s="86" t="str">
        <f t="shared" si="57"/>
        <v/>
      </c>
      <c r="Q345" s="86" t="str">
        <f t="shared" si="58"/>
        <v/>
      </c>
      <c r="R345" s="86" t="str">
        <f t="shared" si="59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2"/>
        <v/>
      </c>
      <c r="E346" s="96"/>
      <c r="F346" s="91" t="str">
        <f t="shared" si="53"/>
        <v/>
      </c>
      <c r="G346" s="129"/>
      <c r="H346" s="91" t="str">
        <f t="shared" si="54"/>
        <v/>
      </c>
      <c r="I346" s="91" t="str">
        <f t="shared" si="55"/>
        <v/>
      </c>
      <c r="J346" s="128"/>
      <c r="K346" s="128"/>
      <c r="L346" s="128"/>
      <c r="M346" s="95"/>
      <c r="O346" s="86" t="str">
        <f t="shared" si="56"/>
        <v/>
      </c>
      <c r="P346" s="86" t="str">
        <f t="shared" si="57"/>
        <v/>
      </c>
      <c r="Q346" s="86" t="str">
        <f t="shared" si="58"/>
        <v/>
      </c>
      <c r="R346" s="86" t="str">
        <f t="shared" si="59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2"/>
        <v/>
      </c>
      <c r="E347" s="96"/>
      <c r="F347" s="91" t="str">
        <f t="shared" si="53"/>
        <v/>
      </c>
      <c r="G347" s="129"/>
      <c r="H347" s="91" t="str">
        <f t="shared" si="54"/>
        <v/>
      </c>
      <c r="I347" s="91" t="str">
        <f t="shared" si="55"/>
        <v/>
      </c>
      <c r="J347" s="128"/>
      <c r="K347" s="128"/>
      <c r="L347" s="128"/>
      <c r="M347" s="95"/>
      <c r="O347" s="86" t="str">
        <f t="shared" si="56"/>
        <v/>
      </c>
      <c r="P347" s="86" t="str">
        <f t="shared" si="57"/>
        <v/>
      </c>
      <c r="Q347" s="86" t="str">
        <f t="shared" si="58"/>
        <v/>
      </c>
      <c r="R347" s="86" t="str">
        <f t="shared" si="59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2"/>
        <v/>
      </c>
      <c r="E348" s="96"/>
      <c r="F348" s="91" t="str">
        <f t="shared" si="53"/>
        <v/>
      </c>
      <c r="G348" s="129"/>
      <c r="H348" s="91" t="str">
        <f t="shared" si="54"/>
        <v/>
      </c>
      <c r="I348" s="91" t="str">
        <f t="shared" si="55"/>
        <v/>
      </c>
      <c r="J348" s="128"/>
      <c r="K348" s="128"/>
      <c r="L348" s="128"/>
      <c r="M348" s="95"/>
      <c r="O348" s="86" t="str">
        <f t="shared" si="56"/>
        <v/>
      </c>
      <c r="P348" s="86" t="str">
        <f t="shared" si="57"/>
        <v/>
      </c>
      <c r="Q348" s="86" t="str">
        <f t="shared" si="58"/>
        <v/>
      </c>
      <c r="R348" s="86" t="str">
        <f t="shared" si="59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2"/>
        <v/>
      </c>
      <c r="E349" s="96"/>
      <c r="F349" s="91" t="str">
        <f t="shared" si="53"/>
        <v/>
      </c>
      <c r="G349" s="129"/>
      <c r="H349" s="91" t="str">
        <f t="shared" si="54"/>
        <v/>
      </c>
      <c r="I349" s="91" t="str">
        <f t="shared" si="55"/>
        <v/>
      </c>
      <c r="J349" s="128"/>
      <c r="K349" s="128"/>
      <c r="L349" s="128"/>
      <c r="M349" s="95"/>
      <c r="O349" s="86" t="str">
        <f t="shared" si="56"/>
        <v/>
      </c>
      <c r="P349" s="86" t="str">
        <f t="shared" si="57"/>
        <v/>
      </c>
      <c r="Q349" s="86" t="str">
        <f t="shared" si="58"/>
        <v/>
      </c>
      <c r="R349" s="86" t="str">
        <f t="shared" si="59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2"/>
        <v/>
      </c>
      <c r="E350" s="96"/>
      <c r="F350" s="91" t="str">
        <f t="shared" si="53"/>
        <v/>
      </c>
      <c r="G350" s="129"/>
      <c r="H350" s="91" t="str">
        <f t="shared" si="54"/>
        <v/>
      </c>
      <c r="I350" s="91" t="str">
        <f t="shared" si="55"/>
        <v/>
      </c>
      <c r="J350" s="128"/>
      <c r="K350" s="128"/>
      <c r="L350" s="128"/>
      <c r="M350" s="95"/>
      <c r="O350" s="86" t="str">
        <f t="shared" si="56"/>
        <v/>
      </c>
      <c r="P350" s="86" t="str">
        <f t="shared" si="57"/>
        <v/>
      </c>
      <c r="Q350" s="86" t="str">
        <f t="shared" si="58"/>
        <v/>
      </c>
      <c r="R350" s="86" t="str">
        <f t="shared" si="59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2"/>
        <v/>
      </c>
      <c r="E351" s="96"/>
      <c r="F351" s="91" t="str">
        <f t="shared" si="53"/>
        <v/>
      </c>
      <c r="G351" s="129"/>
      <c r="H351" s="91" t="str">
        <f t="shared" si="54"/>
        <v/>
      </c>
      <c r="I351" s="91" t="str">
        <f t="shared" si="55"/>
        <v/>
      </c>
      <c r="J351" s="128"/>
      <c r="K351" s="128"/>
      <c r="L351" s="128"/>
      <c r="M351" s="95"/>
      <c r="O351" s="86" t="str">
        <f t="shared" si="56"/>
        <v/>
      </c>
      <c r="P351" s="86" t="str">
        <f t="shared" si="57"/>
        <v/>
      </c>
      <c r="Q351" s="86" t="str">
        <f t="shared" si="58"/>
        <v/>
      </c>
      <c r="R351" s="86" t="str">
        <f t="shared" si="59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2"/>
        <v/>
      </c>
      <c r="E352" s="96"/>
      <c r="F352" s="91" t="str">
        <f t="shared" si="53"/>
        <v/>
      </c>
      <c r="G352" s="129"/>
      <c r="H352" s="91" t="str">
        <f t="shared" si="54"/>
        <v/>
      </c>
      <c r="I352" s="91" t="str">
        <f t="shared" si="55"/>
        <v/>
      </c>
      <c r="J352" s="128"/>
      <c r="K352" s="128"/>
      <c r="L352" s="128"/>
      <c r="M352" s="95"/>
      <c r="O352" s="86" t="str">
        <f t="shared" si="56"/>
        <v/>
      </c>
      <c r="P352" s="86" t="str">
        <f t="shared" si="57"/>
        <v/>
      </c>
      <c r="Q352" s="86" t="str">
        <f t="shared" si="58"/>
        <v/>
      </c>
      <c r="R352" s="86" t="str">
        <f t="shared" si="59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2"/>
        <v/>
      </c>
      <c r="E353" s="96"/>
      <c r="F353" s="91" t="str">
        <f t="shared" si="53"/>
        <v/>
      </c>
      <c r="G353" s="129"/>
      <c r="H353" s="91" t="str">
        <f t="shared" si="54"/>
        <v/>
      </c>
      <c r="I353" s="91" t="str">
        <f t="shared" si="55"/>
        <v/>
      </c>
      <c r="J353" s="128"/>
      <c r="K353" s="128"/>
      <c r="L353" s="128"/>
      <c r="M353" s="95"/>
      <c r="O353" s="86" t="str">
        <f t="shared" si="56"/>
        <v/>
      </c>
      <c r="P353" s="86" t="str">
        <f t="shared" si="57"/>
        <v/>
      </c>
      <c r="Q353" s="86" t="str">
        <f t="shared" si="58"/>
        <v/>
      </c>
      <c r="R353" s="86" t="str">
        <f t="shared" si="59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2"/>
        <v/>
      </c>
      <c r="E354" s="96"/>
      <c r="F354" s="91" t="str">
        <f t="shared" si="53"/>
        <v/>
      </c>
      <c r="G354" s="129"/>
      <c r="H354" s="91" t="str">
        <f t="shared" si="54"/>
        <v/>
      </c>
      <c r="I354" s="91" t="str">
        <f t="shared" si="55"/>
        <v/>
      </c>
      <c r="J354" s="128"/>
      <c r="K354" s="128"/>
      <c r="L354" s="128"/>
      <c r="M354" s="95"/>
      <c r="O354" s="86" t="str">
        <f t="shared" si="56"/>
        <v/>
      </c>
      <c r="P354" s="86" t="str">
        <f t="shared" si="57"/>
        <v/>
      </c>
      <c r="Q354" s="86" t="str">
        <f t="shared" si="58"/>
        <v/>
      </c>
      <c r="R354" s="86" t="str">
        <f t="shared" si="59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2"/>
        <v/>
      </c>
      <c r="E355" s="96"/>
      <c r="F355" s="91" t="str">
        <f t="shared" si="53"/>
        <v/>
      </c>
      <c r="G355" s="129"/>
      <c r="H355" s="91" t="str">
        <f t="shared" si="54"/>
        <v/>
      </c>
      <c r="I355" s="91" t="str">
        <f t="shared" si="55"/>
        <v/>
      </c>
      <c r="J355" s="128"/>
      <c r="K355" s="128"/>
      <c r="L355" s="128"/>
      <c r="M355" s="95"/>
      <c r="O355" s="86" t="str">
        <f t="shared" si="56"/>
        <v/>
      </c>
      <c r="P355" s="86" t="str">
        <f t="shared" si="57"/>
        <v/>
      </c>
      <c r="Q355" s="86" t="str">
        <f t="shared" si="58"/>
        <v/>
      </c>
      <c r="R355" s="86" t="str">
        <f t="shared" si="59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2"/>
        <v/>
      </c>
      <c r="E356" s="96"/>
      <c r="F356" s="91" t="str">
        <f t="shared" si="53"/>
        <v/>
      </c>
      <c r="G356" s="129"/>
      <c r="H356" s="91" t="str">
        <f t="shared" si="54"/>
        <v/>
      </c>
      <c r="I356" s="91" t="str">
        <f t="shared" si="55"/>
        <v/>
      </c>
      <c r="J356" s="128"/>
      <c r="K356" s="128"/>
      <c r="L356" s="128"/>
      <c r="M356" s="95"/>
      <c r="O356" s="86" t="str">
        <f t="shared" si="56"/>
        <v/>
      </c>
      <c r="P356" s="86" t="str">
        <f t="shared" si="57"/>
        <v/>
      </c>
      <c r="Q356" s="86" t="str">
        <f t="shared" si="58"/>
        <v/>
      </c>
      <c r="R356" s="86" t="str">
        <f t="shared" si="59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2"/>
        <v/>
      </c>
      <c r="E357" s="96"/>
      <c r="F357" s="91" t="str">
        <f t="shared" si="53"/>
        <v/>
      </c>
      <c r="G357" s="129"/>
      <c r="H357" s="91" t="str">
        <f t="shared" si="54"/>
        <v/>
      </c>
      <c r="I357" s="91" t="str">
        <f t="shared" si="55"/>
        <v/>
      </c>
      <c r="J357" s="128"/>
      <c r="K357" s="128"/>
      <c r="L357" s="128"/>
      <c r="M357" s="95"/>
      <c r="O357" s="86" t="str">
        <f t="shared" si="56"/>
        <v/>
      </c>
      <c r="P357" s="86" t="str">
        <f t="shared" si="57"/>
        <v/>
      </c>
      <c r="Q357" s="86" t="str">
        <f t="shared" si="58"/>
        <v/>
      </c>
      <c r="R357" s="86" t="str">
        <f t="shared" si="59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2"/>
        <v/>
      </c>
      <c r="E358" s="96"/>
      <c r="F358" s="91" t="str">
        <f t="shared" si="53"/>
        <v/>
      </c>
      <c r="G358" s="129"/>
      <c r="H358" s="91" t="str">
        <f t="shared" si="54"/>
        <v/>
      </c>
      <c r="I358" s="91" t="str">
        <f t="shared" si="55"/>
        <v/>
      </c>
      <c r="J358" s="128"/>
      <c r="K358" s="128"/>
      <c r="L358" s="128"/>
      <c r="M358" s="95"/>
      <c r="O358" s="86" t="str">
        <f t="shared" si="56"/>
        <v/>
      </c>
      <c r="P358" s="86" t="str">
        <f t="shared" si="57"/>
        <v/>
      </c>
      <c r="Q358" s="86" t="str">
        <f t="shared" si="58"/>
        <v/>
      </c>
      <c r="R358" s="86" t="str">
        <f t="shared" si="59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2"/>
        <v/>
      </c>
      <c r="E359" s="96"/>
      <c r="F359" s="91" t="str">
        <f t="shared" si="53"/>
        <v/>
      </c>
      <c r="G359" s="129"/>
      <c r="H359" s="91" t="str">
        <f t="shared" si="54"/>
        <v/>
      </c>
      <c r="I359" s="91" t="str">
        <f t="shared" si="55"/>
        <v/>
      </c>
      <c r="J359" s="128"/>
      <c r="K359" s="128"/>
      <c r="L359" s="128"/>
      <c r="M359" s="95"/>
      <c r="O359" s="86" t="str">
        <f t="shared" si="56"/>
        <v/>
      </c>
      <c r="P359" s="86" t="str">
        <f t="shared" si="57"/>
        <v/>
      </c>
      <c r="Q359" s="86" t="str">
        <f t="shared" si="58"/>
        <v/>
      </c>
      <c r="R359" s="86" t="str">
        <f t="shared" si="59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2"/>
        <v/>
      </c>
      <c r="E360" s="96"/>
      <c r="F360" s="91" t="str">
        <f t="shared" si="53"/>
        <v/>
      </c>
      <c r="G360" s="129"/>
      <c r="H360" s="91" t="str">
        <f t="shared" si="54"/>
        <v/>
      </c>
      <c r="I360" s="91" t="str">
        <f t="shared" si="55"/>
        <v/>
      </c>
      <c r="J360" s="128"/>
      <c r="K360" s="128"/>
      <c r="L360" s="128"/>
      <c r="M360" s="95"/>
      <c r="O360" s="86" t="str">
        <f t="shared" si="56"/>
        <v/>
      </c>
      <c r="P360" s="86" t="str">
        <f t="shared" si="57"/>
        <v/>
      </c>
      <c r="Q360" s="86" t="str">
        <f t="shared" si="58"/>
        <v/>
      </c>
      <c r="R360" s="86" t="str">
        <f t="shared" si="59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2"/>
        <v/>
      </c>
      <c r="E361" s="96"/>
      <c r="F361" s="91" t="str">
        <f t="shared" si="53"/>
        <v/>
      </c>
      <c r="G361" s="129"/>
      <c r="H361" s="91" t="str">
        <f t="shared" si="54"/>
        <v/>
      </c>
      <c r="I361" s="91" t="str">
        <f t="shared" si="55"/>
        <v/>
      </c>
      <c r="J361" s="128"/>
      <c r="K361" s="128"/>
      <c r="L361" s="128"/>
      <c r="M361" s="95"/>
      <c r="O361" s="86" t="str">
        <f t="shared" si="56"/>
        <v/>
      </c>
      <c r="P361" s="86" t="str">
        <f t="shared" si="57"/>
        <v/>
      </c>
      <c r="Q361" s="86" t="str">
        <f t="shared" si="58"/>
        <v/>
      </c>
      <c r="R361" s="86" t="str">
        <f t="shared" si="59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2"/>
        <v/>
      </c>
      <c r="E362" s="96"/>
      <c r="F362" s="91" t="str">
        <f t="shared" si="53"/>
        <v/>
      </c>
      <c r="G362" s="129"/>
      <c r="H362" s="91" t="str">
        <f t="shared" si="54"/>
        <v/>
      </c>
      <c r="I362" s="91" t="str">
        <f t="shared" si="55"/>
        <v/>
      </c>
      <c r="J362" s="128"/>
      <c r="K362" s="128"/>
      <c r="L362" s="128"/>
      <c r="M362" s="95"/>
      <c r="O362" s="86" t="str">
        <f t="shared" si="56"/>
        <v/>
      </c>
      <c r="P362" s="86" t="str">
        <f t="shared" si="57"/>
        <v/>
      </c>
      <c r="Q362" s="86" t="str">
        <f t="shared" si="58"/>
        <v/>
      </c>
      <c r="R362" s="86" t="str">
        <f t="shared" si="59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2"/>
        <v/>
      </c>
      <c r="E363" s="96"/>
      <c r="F363" s="91" t="str">
        <f t="shared" si="53"/>
        <v/>
      </c>
      <c r="G363" s="129"/>
      <c r="H363" s="91" t="str">
        <f t="shared" si="54"/>
        <v/>
      </c>
      <c r="I363" s="91" t="str">
        <f t="shared" si="55"/>
        <v/>
      </c>
      <c r="J363" s="128"/>
      <c r="K363" s="128"/>
      <c r="L363" s="128"/>
      <c r="M363" s="95"/>
      <c r="O363" s="86" t="str">
        <f t="shared" si="56"/>
        <v/>
      </c>
      <c r="P363" s="86" t="str">
        <f t="shared" si="57"/>
        <v/>
      </c>
      <c r="Q363" s="86" t="str">
        <f t="shared" si="58"/>
        <v/>
      </c>
      <c r="R363" s="86" t="str">
        <f t="shared" si="59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2"/>
        <v/>
      </c>
      <c r="E364" s="96"/>
      <c r="F364" s="91" t="str">
        <f t="shared" si="53"/>
        <v/>
      </c>
      <c r="G364" s="129"/>
      <c r="H364" s="91" t="str">
        <f t="shared" si="54"/>
        <v/>
      </c>
      <c r="I364" s="91" t="str">
        <f t="shared" si="55"/>
        <v/>
      </c>
      <c r="J364" s="128"/>
      <c r="K364" s="128"/>
      <c r="L364" s="128"/>
      <c r="M364" s="95"/>
      <c r="O364" s="86" t="str">
        <f t="shared" si="56"/>
        <v/>
      </c>
      <c r="P364" s="86" t="str">
        <f t="shared" si="57"/>
        <v/>
      </c>
      <c r="Q364" s="86" t="str">
        <f t="shared" si="58"/>
        <v/>
      </c>
      <c r="R364" s="86" t="str">
        <f t="shared" si="59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2"/>
        <v/>
      </c>
      <c r="E365" s="96"/>
      <c r="F365" s="91" t="str">
        <f t="shared" si="53"/>
        <v/>
      </c>
      <c r="G365" s="129"/>
      <c r="H365" s="91" t="str">
        <f t="shared" si="54"/>
        <v/>
      </c>
      <c r="I365" s="91" t="str">
        <f t="shared" si="55"/>
        <v/>
      </c>
      <c r="J365" s="128"/>
      <c r="K365" s="128"/>
      <c r="L365" s="128"/>
      <c r="M365" s="95"/>
      <c r="O365" s="86" t="str">
        <f t="shared" si="56"/>
        <v/>
      </c>
      <c r="P365" s="86" t="str">
        <f t="shared" si="57"/>
        <v/>
      </c>
      <c r="Q365" s="86" t="str">
        <f t="shared" si="58"/>
        <v/>
      </c>
      <c r="R365" s="86" t="str">
        <f t="shared" si="59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2"/>
        <v/>
      </c>
      <c r="E366" s="96"/>
      <c r="F366" s="91" t="str">
        <f t="shared" si="53"/>
        <v/>
      </c>
      <c r="G366" s="129"/>
      <c r="H366" s="91" t="str">
        <f t="shared" si="54"/>
        <v/>
      </c>
      <c r="I366" s="91" t="str">
        <f t="shared" si="55"/>
        <v/>
      </c>
      <c r="J366" s="128"/>
      <c r="K366" s="128"/>
      <c r="L366" s="128"/>
      <c r="M366" s="95"/>
      <c r="O366" s="86" t="str">
        <f t="shared" si="56"/>
        <v/>
      </c>
      <c r="P366" s="86" t="str">
        <f t="shared" si="57"/>
        <v/>
      </c>
      <c r="Q366" s="86" t="str">
        <f t="shared" si="58"/>
        <v/>
      </c>
      <c r="R366" s="86" t="str">
        <f t="shared" si="59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2"/>
        <v/>
      </c>
      <c r="E367" s="96"/>
      <c r="F367" s="91" t="str">
        <f t="shared" si="53"/>
        <v/>
      </c>
      <c r="G367" s="129"/>
      <c r="H367" s="91" t="str">
        <f t="shared" si="54"/>
        <v/>
      </c>
      <c r="I367" s="91" t="str">
        <f t="shared" si="55"/>
        <v/>
      </c>
      <c r="J367" s="128"/>
      <c r="K367" s="128"/>
      <c r="L367" s="128"/>
      <c r="M367" s="95"/>
      <c r="O367" s="86" t="str">
        <f t="shared" si="56"/>
        <v/>
      </c>
      <c r="P367" s="86" t="str">
        <f t="shared" si="57"/>
        <v/>
      </c>
      <c r="Q367" s="86" t="str">
        <f t="shared" si="58"/>
        <v/>
      </c>
      <c r="R367" s="86" t="str">
        <f t="shared" si="59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2"/>
        <v/>
      </c>
      <c r="E368" s="96"/>
      <c r="F368" s="91" t="str">
        <f t="shared" si="53"/>
        <v/>
      </c>
      <c r="G368" s="129"/>
      <c r="H368" s="91" t="str">
        <f t="shared" si="54"/>
        <v/>
      </c>
      <c r="I368" s="91" t="str">
        <f t="shared" si="55"/>
        <v/>
      </c>
      <c r="J368" s="128"/>
      <c r="K368" s="128"/>
      <c r="L368" s="128"/>
      <c r="M368" s="95"/>
      <c r="O368" s="86" t="str">
        <f t="shared" si="56"/>
        <v/>
      </c>
      <c r="P368" s="86" t="str">
        <f t="shared" si="57"/>
        <v/>
      </c>
      <c r="Q368" s="86" t="str">
        <f t="shared" si="58"/>
        <v/>
      </c>
      <c r="R368" s="86" t="str">
        <f t="shared" si="59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2"/>
        <v/>
      </c>
      <c r="E369" s="96"/>
      <c r="F369" s="91" t="str">
        <f t="shared" si="53"/>
        <v/>
      </c>
      <c r="G369" s="129"/>
      <c r="H369" s="91" t="str">
        <f t="shared" si="54"/>
        <v/>
      </c>
      <c r="I369" s="91" t="str">
        <f t="shared" si="55"/>
        <v/>
      </c>
      <c r="J369" s="128"/>
      <c r="K369" s="128"/>
      <c r="L369" s="128"/>
      <c r="M369" s="95"/>
      <c r="O369" s="86" t="str">
        <f t="shared" si="56"/>
        <v/>
      </c>
      <c r="P369" s="86" t="str">
        <f t="shared" si="57"/>
        <v/>
      </c>
      <c r="Q369" s="86" t="str">
        <f t="shared" si="58"/>
        <v/>
      </c>
      <c r="R369" s="86" t="str">
        <f t="shared" si="59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2"/>
        <v/>
      </c>
      <c r="E370" s="96"/>
      <c r="F370" s="91" t="str">
        <f t="shared" si="53"/>
        <v/>
      </c>
      <c r="G370" s="129"/>
      <c r="H370" s="91" t="str">
        <f t="shared" si="54"/>
        <v/>
      </c>
      <c r="I370" s="91" t="str">
        <f t="shared" si="55"/>
        <v/>
      </c>
      <c r="J370" s="128"/>
      <c r="K370" s="128"/>
      <c r="L370" s="128"/>
      <c r="M370" s="95"/>
      <c r="O370" s="86" t="str">
        <f t="shared" si="56"/>
        <v/>
      </c>
      <c r="P370" s="86" t="str">
        <f t="shared" si="57"/>
        <v/>
      </c>
      <c r="Q370" s="86" t="str">
        <f t="shared" si="58"/>
        <v/>
      </c>
      <c r="R370" s="86" t="str">
        <f t="shared" si="59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2"/>
        <v/>
      </c>
      <c r="E371" s="96"/>
      <c r="F371" s="91" t="str">
        <f t="shared" si="53"/>
        <v/>
      </c>
      <c r="G371" s="129"/>
      <c r="H371" s="91" t="str">
        <f t="shared" si="54"/>
        <v/>
      </c>
      <c r="I371" s="91" t="str">
        <f t="shared" si="55"/>
        <v/>
      </c>
      <c r="J371" s="128"/>
      <c r="K371" s="128"/>
      <c r="L371" s="128"/>
      <c r="M371" s="95"/>
      <c r="O371" s="86" t="str">
        <f t="shared" si="56"/>
        <v/>
      </c>
      <c r="P371" s="86" t="str">
        <f t="shared" si="57"/>
        <v/>
      </c>
      <c r="Q371" s="86" t="str">
        <f t="shared" si="58"/>
        <v/>
      </c>
      <c r="R371" s="86" t="str">
        <f t="shared" si="59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2"/>
        <v/>
      </c>
      <c r="E372" s="96"/>
      <c r="F372" s="91" t="str">
        <f t="shared" si="53"/>
        <v/>
      </c>
      <c r="G372" s="129"/>
      <c r="H372" s="91" t="str">
        <f t="shared" si="54"/>
        <v/>
      </c>
      <c r="I372" s="91" t="str">
        <f t="shared" si="55"/>
        <v/>
      </c>
      <c r="J372" s="128"/>
      <c r="K372" s="128"/>
      <c r="L372" s="128"/>
      <c r="M372" s="95"/>
      <c r="O372" s="86" t="str">
        <f t="shared" si="56"/>
        <v/>
      </c>
      <c r="P372" s="86" t="str">
        <f t="shared" si="57"/>
        <v/>
      </c>
      <c r="Q372" s="86" t="str">
        <f t="shared" si="58"/>
        <v/>
      </c>
      <c r="R372" s="86" t="str">
        <f t="shared" si="59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2"/>
        <v/>
      </c>
      <c r="E373" s="96"/>
      <c r="F373" s="91" t="str">
        <f t="shared" si="53"/>
        <v/>
      </c>
      <c r="G373" s="129"/>
      <c r="H373" s="91" t="str">
        <f t="shared" si="54"/>
        <v/>
      </c>
      <c r="I373" s="91" t="str">
        <f t="shared" si="55"/>
        <v/>
      </c>
      <c r="J373" s="128"/>
      <c r="K373" s="128"/>
      <c r="L373" s="128"/>
      <c r="M373" s="95"/>
      <c r="O373" s="86" t="str">
        <f t="shared" si="56"/>
        <v/>
      </c>
      <c r="P373" s="86" t="str">
        <f t="shared" si="57"/>
        <v/>
      </c>
      <c r="Q373" s="86" t="str">
        <f t="shared" si="58"/>
        <v/>
      </c>
      <c r="R373" s="86" t="str">
        <f t="shared" si="59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2"/>
        <v/>
      </c>
      <c r="E374" s="96"/>
      <c r="F374" s="91" t="str">
        <f t="shared" si="53"/>
        <v/>
      </c>
      <c r="G374" s="129"/>
      <c r="H374" s="91" t="str">
        <f t="shared" si="54"/>
        <v/>
      </c>
      <c r="I374" s="91" t="str">
        <f t="shared" si="55"/>
        <v/>
      </c>
      <c r="J374" s="128"/>
      <c r="K374" s="128"/>
      <c r="L374" s="128"/>
      <c r="M374" s="95"/>
      <c r="O374" s="86" t="str">
        <f t="shared" si="56"/>
        <v/>
      </c>
      <c r="P374" s="86" t="str">
        <f t="shared" si="57"/>
        <v/>
      </c>
      <c r="Q374" s="86" t="str">
        <f t="shared" si="58"/>
        <v/>
      </c>
      <c r="R374" s="86" t="str">
        <f t="shared" si="59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2"/>
        <v/>
      </c>
      <c r="E375" s="96"/>
      <c r="F375" s="91" t="str">
        <f t="shared" si="53"/>
        <v/>
      </c>
      <c r="G375" s="129"/>
      <c r="H375" s="91" t="str">
        <f t="shared" si="54"/>
        <v/>
      </c>
      <c r="I375" s="91" t="str">
        <f t="shared" si="55"/>
        <v/>
      </c>
      <c r="J375" s="128"/>
      <c r="K375" s="128"/>
      <c r="L375" s="128"/>
      <c r="M375" s="95"/>
      <c r="O375" s="86" t="str">
        <f t="shared" si="56"/>
        <v/>
      </c>
      <c r="P375" s="86" t="str">
        <f t="shared" si="57"/>
        <v/>
      </c>
      <c r="Q375" s="86" t="str">
        <f t="shared" si="58"/>
        <v/>
      </c>
      <c r="R375" s="86" t="str">
        <f t="shared" si="59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2"/>
        <v/>
      </c>
      <c r="E376" s="96"/>
      <c r="F376" s="91" t="str">
        <f t="shared" si="53"/>
        <v/>
      </c>
      <c r="G376" s="129"/>
      <c r="H376" s="91" t="str">
        <f t="shared" si="54"/>
        <v/>
      </c>
      <c r="I376" s="91" t="str">
        <f t="shared" si="55"/>
        <v/>
      </c>
      <c r="J376" s="128"/>
      <c r="K376" s="128"/>
      <c r="L376" s="128"/>
      <c r="M376" s="95"/>
      <c r="O376" s="86" t="str">
        <f t="shared" si="56"/>
        <v/>
      </c>
      <c r="P376" s="86" t="str">
        <f t="shared" si="57"/>
        <v/>
      </c>
      <c r="Q376" s="86" t="str">
        <f t="shared" si="58"/>
        <v/>
      </c>
      <c r="R376" s="86" t="str">
        <f t="shared" si="59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2"/>
        <v/>
      </c>
      <c r="E377" s="96"/>
      <c r="F377" s="91" t="str">
        <f t="shared" si="53"/>
        <v/>
      </c>
      <c r="G377" s="129"/>
      <c r="H377" s="91" t="str">
        <f t="shared" si="54"/>
        <v/>
      </c>
      <c r="I377" s="91" t="str">
        <f t="shared" si="55"/>
        <v/>
      </c>
      <c r="J377" s="128"/>
      <c r="K377" s="128"/>
      <c r="L377" s="128"/>
      <c r="M377" s="95"/>
      <c r="O377" s="86" t="str">
        <f t="shared" si="56"/>
        <v/>
      </c>
      <c r="P377" s="86" t="str">
        <f t="shared" si="57"/>
        <v/>
      </c>
      <c r="Q377" s="86" t="str">
        <f t="shared" si="58"/>
        <v/>
      </c>
      <c r="R377" s="86" t="str">
        <f t="shared" si="59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2"/>
        <v/>
      </c>
      <c r="E378" s="96"/>
      <c r="F378" s="91" t="str">
        <f t="shared" si="53"/>
        <v/>
      </c>
      <c r="G378" s="129"/>
      <c r="H378" s="91" t="str">
        <f t="shared" si="54"/>
        <v/>
      </c>
      <c r="I378" s="91" t="str">
        <f t="shared" si="55"/>
        <v/>
      </c>
      <c r="J378" s="128"/>
      <c r="K378" s="128"/>
      <c r="L378" s="128"/>
      <c r="M378" s="95"/>
      <c r="O378" s="86" t="str">
        <f t="shared" si="56"/>
        <v/>
      </c>
      <c r="P378" s="86" t="str">
        <f t="shared" si="57"/>
        <v/>
      </c>
      <c r="Q378" s="86" t="str">
        <f t="shared" si="58"/>
        <v/>
      </c>
      <c r="R378" s="86" t="str">
        <f t="shared" si="59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2"/>
        <v/>
      </c>
      <c r="E379" s="96"/>
      <c r="F379" s="91" t="str">
        <f t="shared" si="53"/>
        <v/>
      </c>
      <c r="G379" s="129"/>
      <c r="H379" s="91" t="str">
        <f t="shared" si="54"/>
        <v/>
      </c>
      <c r="I379" s="91" t="str">
        <f t="shared" si="55"/>
        <v/>
      </c>
      <c r="J379" s="128"/>
      <c r="K379" s="128"/>
      <c r="L379" s="128"/>
      <c r="M379" s="95"/>
      <c r="O379" s="86" t="str">
        <f t="shared" si="56"/>
        <v/>
      </c>
      <c r="P379" s="86" t="str">
        <f t="shared" si="57"/>
        <v/>
      </c>
      <c r="Q379" s="86" t="str">
        <f t="shared" si="58"/>
        <v/>
      </c>
      <c r="R379" s="86" t="str">
        <f t="shared" si="59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2"/>
        <v/>
      </c>
      <c r="E380" s="96"/>
      <c r="F380" s="91" t="str">
        <f t="shared" si="53"/>
        <v/>
      </c>
      <c r="G380" s="129"/>
      <c r="H380" s="91" t="str">
        <f t="shared" si="54"/>
        <v/>
      </c>
      <c r="I380" s="91" t="str">
        <f t="shared" si="55"/>
        <v/>
      </c>
      <c r="J380" s="128"/>
      <c r="K380" s="128"/>
      <c r="L380" s="128"/>
      <c r="M380" s="95"/>
      <c r="O380" s="86" t="str">
        <f t="shared" si="56"/>
        <v/>
      </c>
      <c r="P380" s="86" t="str">
        <f t="shared" si="57"/>
        <v/>
      </c>
      <c r="Q380" s="86" t="str">
        <f t="shared" si="58"/>
        <v/>
      </c>
      <c r="R380" s="86" t="str">
        <f t="shared" si="59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2"/>
        <v/>
      </c>
      <c r="E381" s="96"/>
      <c r="F381" s="91" t="str">
        <f t="shared" si="53"/>
        <v/>
      </c>
      <c r="G381" s="129"/>
      <c r="H381" s="91" t="str">
        <f t="shared" si="54"/>
        <v/>
      </c>
      <c r="I381" s="91" t="str">
        <f t="shared" si="55"/>
        <v/>
      </c>
      <c r="J381" s="128"/>
      <c r="K381" s="128"/>
      <c r="L381" s="128"/>
      <c r="M381" s="95"/>
      <c r="O381" s="86" t="str">
        <f t="shared" si="56"/>
        <v/>
      </c>
      <c r="P381" s="86" t="str">
        <f t="shared" si="57"/>
        <v/>
      </c>
      <c r="Q381" s="86" t="str">
        <f t="shared" si="58"/>
        <v/>
      </c>
      <c r="R381" s="86" t="str">
        <f t="shared" si="59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2"/>
        <v/>
      </c>
      <c r="E382" s="96"/>
      <c r="F382" s="91" t="str">
        <f t="shared" si="53"/>
        <v/>
      </c>
      <c r="G382" s="129"/>
      <c r="H382" s="91" t="str">
        <f t="shared" si="54"/>
        <v/>
      </c>
      <c r="I382" s="91" t="str">
        <f t="shared" si="55"/>
        <v/>
      </c>
      <c r="J382" s="128"/>
      <c r="K382" s="128"/>
      <c r="L382" s="128"/>
      <c r="M382" s="95"/>
      <c r="O382" s="86" t="str">
        <f t="shared" si="56"/>
        <v/>
      </c>
      <c r="P382" s="86" t="str">
        <f t="shared" si="57"/>
        <v/>
      </c>
      <c r="Q382" s="86" t="str">
        <f t="shared" si="58"/>
        <v/>
      </c>
      <c r="R382" s="86" t="str">
        <f t="shared" si="59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2"/>
        <v/>
      </c>
      <c r="E383" s="96"/>
      <c r="F383" s="91" t="str">
        <f t="shared" si="53"/>
        <v/>
      </c>
      <c r="G383" s="129"/>
      <c r="H383" s="91" t="str">
        <f t="shared" si="54"/>
        <v/>
      </c>
      <c r="I383" s="91" t="str">
        <f t="shared" si="55"/>
        <v/>
      </c>
      <c r="J383" s="128"/>
      <c r="K383" s="128"/>
      <c r="L383" s="128"/>
      <c r="M383" s="95"/>
      <c r="O383" s="86" t="str">
        <f t="shared" si="56"/>
        <v/>
      </c>
      <c r="P383" s="86" t="str">
        <f t="shared" si="57"/>
        <v/>
      </c>
      <c r="Q383" s="86" t="str">
        <f t="shared" si="58"/>
        <v/>
      </c>
      <c r="R383" s="86" t="str">
        <f t="shared" si="59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2"/>
        <v/>
      </c>
      <c r="E384" s="96"/>
      <c r="F384" s="91" t="str">
        <f t="shared" si="53"/>
        <v/>
      </c>
      <c r="G384" s="129"/>
      <c r="H384" s="91" t="str">
        <f t="shared" si="54"/>
        <v/>
      </c>
      <c r="I384" s="91" t="str">
        <f t="shared" si="55"/>
        <v/>
      </c>
      <c r="J384" s="128"/>
      <c r="K384" s="128"/>
      <c r="L384" s="128"/>
      <c r="M384" s="95"/>
      <c r="O384" s="86" t="str">
        <f t="shared" si="56"/>
        <v/>
      </c>
      <c r="P384" s="86" t="str">
        <f t="shared" si="57"/>
        <v/>
      </c>
      <c r="Q384" s="86" t="str">
        <f t="shared" si="58"/>
        <v/>
      </c>
      <c r="R384" s="86" t="str">
        <f t="shared" si="59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2"/>
        <v/>
      </c>
      <c r="E385" s="96"/>
      <c r="F385" s="91" t="str">
        <f t="shared" si="53"/>
        <v/>
      </c>
      <c r="G385" s="129"/>
      <c r="H385" s="91" t="str">
        <f t="shared" si="54"/>
        <v/>
      </c>
      <c r="I385" s="91" t="str">
        <f t="shared" si="55"/>
        <v/>
      </c>
      <c r="J385" s="128"/>
      <c r="K385" s="128"/>
      <c r="L385" s="128"/>
      <c r="M385" s="95"/>
      <c r="O385" s="86" t="str">
        <f t="shared" si="56"/>
        <v/>
      </c>
      <c r="P385" s="86" t="str">
        <f t="shared" si="57"/>
        <v/>
      </c>
      <c r="Q385" s="86" t="str">
        <f t="shared" si="58"/>
        <v/>
      </c>
      <c r="R385" s="86" t="str">
        <f t="shared" si="59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2"/>
        <v/>
      </c>
      <c r="E386" s="96"/>
      <c r="F386" s="91" t="str">
        <f t="shared" si="53"/>
        <v/>
      </c>
      <c r="G386" s="129"/>
      <c r="H386" s="91" t="str">
        <f t="shared" si="54"/>
        <v/>
      </c>
      <c r="I386" s="91" t="str">
        <f t="shared" si="55"/>
        <v/>
      </c>
      <c r="J386" s="128"/>
      <c r="K386" s="128"/>
      <c r="L386" s="128"/>
      <c r="M386" s="95"/>
      <c r="O386" s="86" t="str">
        <f t="shared" si="56"/>
        <v/>
      </c>
      <c r="P386" s="86" t="str">
        <f t="shared" si="57"/>
        <v/>
      </c>
      <c r="Q386" s="86" t="str">
        <f t="shared" si="58"/>
        <v/>
      </c>
      <c r="R386" s="86" t="str">
        <f t="shared" si="59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60">IFERROR(VLOOKUP(C387,$S$6:$T$24,2,FALSE),"")</f>
        <v/>
      </c>
      <c r="E387" s="96"/>
      <c r="F387" s="91" t="str">
        <f t="shared" si="53"/>
        <v/>
      </c>
      <c r="G387" s="129"/>
      <c r="H387" s="91" t="str">
        <f t="shared" si="54"/>
        <v/>
      </c>
      <c r="I387" s="91" t="str">
        <f t="shared" si="55"/>
        <v/>
      </c>
      <c r="J387" s="128"/>
      <c r="K387" s="128"/>
      <c r="L387" s="128"/>
      <c r="M387" s="95"/>
      <c r="O387" s="86" t="str">
        <f t="shared" si="56"/>
        <v/>
      </c>
      <c r="P387" s="86" t="str">
        <f t="shared" si="57"/>
        <v/>
      </c>
      <c r="Q387" s="86" t="str">
        <f t="shared" si="58"/>
        <v/>
      </c>
      <c r="R387" s="86" t="str">
        <f t="shared" si="59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60"/>
        <v/>
      </c>
      <c r="E388" s="96"/>
      <c r="F388" s="91" t="str">
        <f t="shared" ref="F388:F451" si="61">IFERROR(VLOOKUP(E388,$V$5:$X$129,2,FALSE),"")</f>
        <v/>
      </c>
      <c r="G388" s="129"/>
      <c r="H388" s="91" t="str">
        <f t="shared" ref="H388:H451" si="62">IFERROR(VLOOKUP(G388,$AB$6:$AC$327,2,FALSE),"")</f>
        <v/>
      </c>
      <c r="I388" s="91" t="str">
        <f t="shared" ref="I388:I451" si="63">IFERROR(VLOOKUP(G388,$AB$6:$AF$327,3,FALSE),"")</f>
        <v/>
      </c>
      <c r="J388" s="128"/>
      <c r="K388" s="128"/>
      <c r="L388" s="128"/>
      <c r="M388" s="95"/>
      <c r="O388" s="86" t="str">
        <f t="shared" ref="O388:O451" si="64">LEFT(E388,3)</f>
        <v/>
      </c>
      <c r="P388" s="86" t="str">
        <f t="shared" ref="P388:P451" si="65">LEFT(E388,2)</f>
        <v/>
      </c>
      <c r="Q388" s="86" t="str">
        <f t="shared" ref="Q388:Q451" si="66">LEFT(C388,3)</f>
        <v/>
      </c>
      <c r="R388" s="86" t="str">
        <f t="shared" ref="R388:R451" si="67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60"/>
        <v/>
      </c>
      <c r="E389" s="96"/>
      <c r="F389" s="91" t="str">
        <f t="shared" si="61"/>
        <v/>
      </c>
      <c r="G389" s="129"/>
      <c r="H389" s="91" t="str">
        <f t="shared" si="62"/>
        <v/>
      </c>
      <c r="I389" s="91" t="str">
        <f t="shared" si="63"/>
        <v/>
      </c>
      <c r="J389" s="128"/>
      <c r="K389" s="128"/>
      <c r="L389" s="128"/>
      <c r="M389" s="95"/>
      <c r="O389" s="86" t="str">
        <f t="shared" si="64"/>
        <v/>
      </c>
      <c r="P389" s="86" t="str">
        <f t="shared" si="65"/>
        <v/>
      </c>
      <c r="Q389" s="86" t="str">
        <f t="shared" si="66"/>
        <v/>
      </c>
      <c r="R389" s="86" t="str">
        <f t="shared" si="67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60"/>
        <v/>
      </c>
      <c r="E390" s="96"/>
      <c r="F390" s="91" t="str">
        <f t="shared" si="61"/>
        <v/>
      </c>
      <c r="G390" s="129"/>
      <c r="H390" s="91" t="str">
        <f t="shared" si="62"/>
        <v/>
      </c>
      <c r="I390" s="91" t="str">
        <f t="shared" si="63"/>
        <v/>
      </c>
      <c r="J390" s="128"/>
      <c r="K390" s="128"/>
      <c r="L390" s="128"/>
      <c r="M390" s="95"/>
      <c r="O390" s="86" t="str">
        <f t="shared" si="64"/>
        <v/>
      </c>
      <c r="P390" s="86" t="str">
        <f t="shared" si="65"/>
        <v/>
      </c>
      <c r="Q390" s="86" t="str">
        <f t="shared" si="66"/>
        <v/>
      </c>
      <c r="R390" s="86" t="str">
        <f t="shared" si="67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60"/>
        <v/>
      </c>
      <c r="E391" s="96"/>
      <c r="F391" s="91" t="str">
        <f t="shared" si="61"/>
        <v/>
      </c>
      <c r="G391" s="129"/>
      <c r="H391" s="91" t="str">
        <f t="shared" si="62"/>
        <v/>
      </c>
      <c r="I391" s="91" t="str">
        <f t="shared" si="63"/>
        <v/>
      </c>
      <c r="J391" s="128"/>
      <c r="K391" s="128"/>
      <c r="L391" s="128"/>
      <c r="M391" s="95"/>
      <c r="O391" s="86" t="str">
        <f t="shared" si="64"/>
        <v/>
      </c>
      <c r="P391" s="86" t="str">
        <f t="shared" si="65"/>
        <v/>
      </c>
      <c r="Q391" s="86" t="str">
        <f t="shared" si="66"/>
        <v/>
      </c>
      <c r="R391" s="86" t="str">
        <f t="shared" si="67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60"/>
        <v/>
      </c>
      <c r="E392" s="96"/>
      <c r="F392" s="91" t="str">
        <f t="shared" si="61"/>
        <v/>
      </c>
      <c r="G392" s="129"/>
      <c r="H392" s="91" t="str">
        <f t="shared" si="62"/>
        <v/>
      </c>
      <c r="I392" s="91" t="str">
        <f t="shared" si="63"/>
        <v/>
      </c>
      <c r="J392" s="128"/>
      <c r="K392" s="128"/>
      <c r="L392" s="128"/>
      <c r="M392" s="95"/>
      <c r="O392" s="86" t="str">
        <f t="shared" si="64"/>
        <v/>
      </c>
      <c r="P392" s="86" t="str">
        <f t="shared" si="65"/>
        <v/>
      </c>
      <c r="Q392" s="86" t="str">
        <f t="shared" si="66"/>
        <v/>
      </c>
      <c r="R392" s="86" t="str">
        <f t="shared" si="67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60"/>
        <v/>
      </c>
      <c r="E393" s="96"/>
      <c r="F393" s="91" t="str">
        <f t="shared" si="61"/>
        <v/>
      </c>
      <c r="G393" s="129"/>
      <c r="H393" s="91" t="str">
        <f t="shared" si="62"/>
        <v/>
      </c>
      <c r="I393" s="91" t="str">
        <f t="shared" si="63"/>
        <v/>
      </c>
      <c r="J393" s="128"/>
      <c r="K393" s="128"/>
      <c r="L393" s="128"/>
      <c r="M393" s="95"/>
      <c r="O393" s="86" t="str">
        <f t="shared" si="64"/>
        <v/>
      </c>
      <c r="P393" s="86" t="str">
        <f t="shared" si="65"/>
        <v/>
      </c>
      <c r="Q393" s="86" t="str">
        <f t="shared" si="66"/>
        <v/>
      </c>
      <c r="R393" s="86" t="str">
        <f t="shared" si="67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60"/>
        <v/>
      </c>
      <c r="E394" s="96"/>
      <c r="F394" s="91" t="str">
        <f t="shared" si="61"/>
        <v/>
      </c>
      <c r="G394" s="129"/>
      <c r="H394" s="91" t="str">
        <f t="shared" si="62"/>
        <v/>
      </c>
      <c r="I394" s="91" t="str">
        <f t="shared" si="63"/>
        <v/>
      </c>
      <c r="J394" s="128"/>
      <c r="K394" s="128"/>
      <c r="L394" s="128"/>
      <c r="M394" s="95"/>
      <c r="O394" s="86" t="str">
        <f t="shared" si="64"/>
        <v/>
      </c>
      <c r="P394" s="86" t="str">
        <f t="shared" si="65"/>
        <v/>
      </c>
      <c r="Q394" s="86" t="str">
        <f t="shared" si="66"/>
        <v/>
      </c>
      <c r="R394" s="86" t="str">
        <f t="shared" si="67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60"/>
        <v/>
      </c>
      <c r="E395" s="96"/>
      <c r="F395" s="91" t="str">
        <f t="shared" si="61"/>
        <v/>
      </c>
      <c r="G395" s="129"/>
      <c r="H395" s="91" t="str">
        <f t="shared" si="62"/>
        <v/>
      </c>
      <c r="I395" s="91" t="str">
        <f t="shared" si="63"/>
        <v/>
      </c>
      <c r="J395" s="128"/>
      <c r="K395" s="128"/>
      <c r="L395" s="128"/>
      <c r="M395" s="95"/>
      <c r="O395" s="86" t="str">
        <f t="shared" si="64"/>
        <v/>
      </c>
      <c r="P395" s="86" t="str">
        <f t="shared" si="65"/>
        <v/>
      </c>
      <c r="Q395" s="86" t="str">
        <f t="shared" si="66"/>
        <v/>
      </c>
      <c r="R395" s="86" t="str">
        <f t="shared" si="67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60"/>
        <v/>
      </c>
      <c r="E396" s="96"/>
      <c r="F396" s="91" t="str">
        <f t="shared" si="61"/>
        <v/>
      </c>
      <c r="G396" s="129"/>
      <c r="H396" s="91" t="str">
        <f t="shared" si="62"/>
        <v/>
      </c>
      <c r="I396" s="91" t="str">
        <f t="shared" si="63"/>
        <v/>
      </c>
      <c r="J396" s="128"/>
      <c r="K396" s="128"/>
      <c r="L396" s="128"/>
      <c r="M396" s="95"/>
      <c r="O396" s="86" t="str">
        <f t="shared" si="64"/>
        <v/>
      </c>
      <c r="P396" s="86" t="str">
        <f t="shared" si="65"/>
        <v/>
      </c>
      <c r="Q396" s="86" t="str">
        <f t="shared" si="66"/>
        <v/>
      </c>
      <c r="R396" s="86" t="str">
        <f t="shared" si="67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60"/>
        <v/>
      </c>
      <c r="E397" s="96"/>
      <c r="F397" s="91" t="str">
        <f t="shared" si="61"/>
        <v/>
      </c>
      <c r="G397" s="129"/>
      <c r="H397" s="91" t="str">
        <f t="shared" si="62"/>
        <v/>
      </c>
      <c r="I397" s="91" t="str">
        <f t="shared" si="63"/>
        <v/>
      </c>
      <c r="J397" s="128"/>
      <c r="K397" s="128"/>
      <c r="L397" s="128"/>
      <c r="M397" s="95"/>
      <c r="O397" s="86" t="str">
        <f t="shared" si="64"/>
        <v/>
      </c>
      <c r="P397" s="86" t="str">
        <f t="shared" si="65"/>
        <v/>
      </c>
      <c r="Q397" s="86" t="str">
        <f t="shared" si="66"/>
        <v/>
      </c>
      <c r="R397" s="86" t="str">
        <f t="shared" si="67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60"/>
        <v/>
      </c>
      <c r="E398" s="96"/>
      <c r="F398" s="91" t="str">
        <f t="shared" si="61"/>
        <v/>
      </c>
      <c r="G398" s="129"/>
      <c r="H398" s="91" t="str">
        <f t="shared" si="62"/>
        <v/>
      </c>
      <c r="I398" s="91" t="str">
        <f t="shared" si="63"/>
        <v/>
      </c>
      <c r="J398" s="128"/>
      <c r="K398" s="128"/>
      <c r="L398" s="128"/>
      <c r="M398" s="95"/>
      <c r="O398" s="86" t="str">
        <f t="shared" si="64"/>
        <v/>
      </c>
      <c r="P398" s="86" t="str">
        <f t="shared" si="65"/>
        <v/>
      </c>
      <c r="Q398" s="86" t="str">
        <f t="shared" si="66"/>
        <v/>
      </c>
      <c r="R398" s="86" t="str">
        <f t="shared" si="67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60"/>
        <v/>
      </c>
      <c r="E399" s="96"/>
      <c r="F399" s="91" t="str">
        <f t="shared" si="61"/>
        <v/>
      </c>
      <c r="G399" s="129"/>
      <c r="H399" s="91" t="str">
        <f t="shared" si="62"/>
        <v/>
      </c>
      <c r="I399" s="91" t="str">
        <f t="shared" si="63"/>
        <v/>
      </c>
      <c r="J399" s="128"/>
      <c r="K399" s="128"/>
      <c r="L399" s="128"/>
      <c r="M399" s="95"/>
      <c r="O399" s="86" t="str">
        <f t="shared" si="64"/>
        <v/>
      </c>
      <c r="P399" s="86" t="str">
        <f t="shared" si="65"/>
        <v/>
      </c>
      <c r="Q399" s="86" t="str">
        <f t="shared" si="66"/>
        <v/>
      </c>
      <c r="R399" s="86" t="str">
        <f t="shared" si="67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60"/>
        <v/>
      </c>
      <c r="E400" s="96"/>
      <c r="F400" s="91" t="str">
        <f t="shared" si="61"/>
        <v/>
      </c>
      <c r="G400" s="129"/>
      <c r="H400" s="91" t="str">
        <f t="shared" si="62"/>
        <v/>
      </c>
      <c r="I400" s="91" t="str">
        <f t="shared" si="63"/>
        <v/>
      </c>
      <c r="J400" s="128"/>
      <c r="K400" s="128"/>
      <c r="L400" s="128"/>
      <c r="M400" s="95"/>
      <c r="O400" s="86" t="str">
        <f t="shared" si="64"/>
        <v/>
      </c>
      <c r="P400" s="86" t="str">
        <f t="shared" si="65"/>
        <v/>
      </c>
      <c r="Q400" s="86" t="str">
        <f t="shared" si="66"/>
        <v/>
      </c>
      <c r="R400" s="86" t="str">
        <f t="shared" si="67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60"/>
        <v/>
      </c>
      <c r="E401" s="96"/>
      <c r="F401" s="91" t="str">
        <f t="shared" si="61"/>
        <v/>
      </c>
      <c r="G401" s="129"/>
      <c r="H401" s="91" t="str">
        <f t="shared" si="62"/>
        <v/>
      </c>
      <c r="I401" s="91" t="str">
        <f t="shared" si="63"/>
        <v/>
      </c>
      <c r="J401" s="128"/>
      <c r="K401" s="128"/>
      <c r="L401" s="128"/>
      <c r="M401" s="95"/>
      <c r="O401" s="86" t="str">
        <f t="shared" si="64"/>
        <v/>
      </c>
      <c r="P401" s="86" t="str">
        <f t="shared" si="65"/>
        <v/>
      </c>
      <c r="Q401" s="86" t="str">
        <f t="shared" si="66"/>
        <v/>
      </c>
      <c r="R401" s="86" t="str">
        <f t="shared" si="67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60"/>
        <v/>
      </c>
      <c r="E402" s="96"/>
      <c r="F402" s="91" t="str">
        <f t="shared" si="61"/>
        <v/>
      </c>
      <c r="G402" s="129"/>
      <c r="H402" s="91" t="str">
        <f t="shared" si="62"/>
        <v/>
      </c>
      <c r="I402" s="91" t="str">
        <f t="shared" si="63"/>
        <v/>
      </c>
      <c r="J402" s="128"/>
      <c r="K402" s="128"/>
      <c r="L402" s="128"/>
      <c r="M402" s="95"/>
      <c r="O402" s="86" t="str">
        <f t="shared" si="64"/>
        <v/>
      </c>
      <c r="P402" s="86" t="str">
        <f t="shared" si="65"/>
        <v/>
      </c>
      <c r="Q402" s="86" t="str">
        <f t="shared" si="66"/>
        <v/>
      </c>
      <c r="R402" s="86" t="str">
        <f t="shared" si="67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60"/>
        <v/>
      </c>
      <c r="E403" s="96"/>
      <c r="F403" s="91" t="str">
        <f t="shared" si="61"/>
        <v/>
      </c>
      <c r="G403" s="129"/>
      <c r="H403" s="91" t="str">
        <f t="shared" si="62"/>
        <v/>
      </c>
      <c r="I403" s="91" t="str">
        <f t="shared" si="63"/>
        <v/>
      </c>
      <c r="J403" s="128"/>
      <c r="K403" s="128"/>
      <c r="L403" s="128"/>
      <c r="M403" s="95"/>
      <c r="O403" s="86" t="str">
        <f t="shared" si="64"/>
        <v/>
      </c>
      <c r="P403" s="86" t="str">
        <f t="shared" si="65"/>
        <v/>
      </c>
      <c r="Q403" s="86" t="str">
        <f t="shared" si="66"/>
        <v/>
      </c>
      <c r="R403" s="86" t="str">
        <f t="shared" si="67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60"/>
        <v/>
      </c>
      <c r="E404" s="96"/>
      <c r="F404" s="91" t="str">
        <f t="shared" si="61"/>
        <v/>
      </c>
      <c r="G404" s="129"/>
      <c r="H404" s="91" t="str">
        <f t="shared" si="62"/>
        <v/>
      </c>
      <c r="I404" s="91" t="str">
        <f t="shared" si="63"/>
        <v/>
      </c>
      <c r="J404" s="128"/>
      <c r="K404" s="128"/>
      <c r="L404" s="128"/>
      <c r="M404" s="95"/>
      <c r="O404" s="86" t="str">
        <f t="shared" si="64"/>
        <v/>
      </c>
      <c r="P404" s="86" t="str">
        <f t="shared" si="65"/>
        <v/>
      </c>
      <c r="Q404" s="86" t="str">
        <f t="shared" si="66"/>
        <v/>
      </c>
      <c r="R404" s="86" t="str">
        <f t="shared" si="67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60"/>
        <v/>
      </c>
      <c r="E405" s="96"/>
      <c r="F405" s="91" t="str">
        <f t="shared" si="61"/>
        <v/>
      </c>
      <c r="G405" s="129"/>
      <c r="H405" s="91" t="str">
        <f t="shared" si="62"/>
        <v/>
      </c>
      <c r="I405" s="91" t="str">
        <f t="shared" si="63"/>
        <v/>
      </c>
      <c r="J405" s="128"/>
      <c r="K405" s="128"/>
      <c r="L405" s="128"/>
      <c r="M405" s="95"/>
      <c r="O405" s="86" t="str">
        <f t="shared" si="64"/>
        <v/>
      </c>
      <c r="P405" s="86" t="str">
        <f t="shared" si="65"/>
        <v/>
      </c>
      <c r="Q405" s="86" t="str">
        <f t="shared" si="66"/>
        <v/>
      </c>
      <c r="R405" s="86" t="str">
        <f t="shared" si="67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60"/>
        <v/>
      </c>
      <c r="E406" s="96"/>
      <c r="F406" s="91" t="str">
        <f t="shared" si="61"/>
        <v/>
      </c>
      <c r="G406" s="129"/>
      <c r="H406" s="91" t="str">
        <f t="shared" si="62"/>
        <v/>
      </c>
      <c r="I406" s="91" t="str">
        <f t="shared" si="63"/>
        <v/>
      </c>
      <c r="J406" s="128"/>
      <c r="K406" s="128"/>
      <c r="L406" s="128"/>
      <c r="M406" s="95"/>
      <c r="O406" s="86" t="str">
        <f t="shared" si="64"/>
        <v/>
      </c>
      <c r="P406" s="86" t="str">
        <f t="shared" si="65"/>
        <v/>
      </c>
      <c r="Q406" s="86" t="str">
        <f t="shared" si="66"/>
        <v/>
      </c>
      <c r="R406" s="86" t="str">
        <f t="shared" si="67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60"/>
        <v/>
      </c>
      <c r="E407" s="96"/>
      <c r="F407" s="91" t="str">
        <f t="shared" si="61"/>
        <v/>
      </c>
      <c r="G407" s="129"/>
      <c r="H407" s="91" t="str">
        <f t="shared" si="62"/>
        <v/>
      </c>
      <c r="I407" s="91" t="str">
        <f t="shared" si="63"/>
        <v/>
      </c>
      <c r="J407" s="128"/>
      <c r="K407" s="128"/>
      <c r="L407" s="128"/>
      <c r="M407" s="95"/>
      <c r="O407" s="86" t="str">
        <f t="shared" si="64"/>
        <v/>
      </c>
      <c r="P407" s="86" t="str">
        <f t="shared" si="65"/>
        <v/>
      </c>
      <c r="Q407" s="86" t="str">
        <f t="shared" si="66"/>
        <v/>
      </c>
      <c r="R407" s="86" t="str">
        <f t="shared" si="67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60"/>
        <v/>
      </c>
      <c r="E408" s="96"/>
      <c r="F408" s="91" t="str">
        <f t="shared" si="61"/>
        <v/>
      </c>
      <c r="G408" s="129"/>
      <c r="H408" s="91" t="str">
        <f t="shared" si="62"/>
        <v/>
      </c>
      <c r="I408" s="91" t="str">
        <f t="shared" si="63"/>
        <v/>
      </c>
      <c r="J408" s="128"/>
      <c r="K408" s="128"/>
      <c r="L408" s="128"/>
      <c r="M408" s="95"/>
      <c r="O408" s="86" t="str">
        <f t="shared" si="64"/>
        <v/>
      </c>
      <c r="P408" s="86" t="str">
        <f t="shared" si="65"/>
        <v/>
      </c>
      <c r="Q408" s="86" t="str">
        <f t="shared" si="66"/>
        <v/>
      </c>
      <c r="R408" s="86" t="str">
        <f t="shared" si="67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60"/>
        <v/>
      </c>
      <c r="E409" s="96"/>
      <c r="F409" s="91" t="str">
        <f t="shared" si="61"/>
        <v/>
      </c>
      <c r="G409" s="129"/>
      <c r="H409" s="91" t="str">
        <f t="shared" si="62"/>
        <v/>
      </c>
      <c r="I409" s="91" t="str">
        <f t="shared" si="63"/>
        <v/>
      </c>
      <c r="J409" s="128"/>
      <c r="K409" s="128"/>
      <c r="L409" s="128"/>
      <c r="M409" s="95"/>
      <c r="O409" s="86" t="str">
        <f t="shared" si="64"/>
        <v/>
      </c>
      <c r="P409" s="86" t="str">
        <f t="shared" si="65"/>
        <v/>
      </c>
      <c r="Q409" s="86" t="str">
        <f t="shared" si="66"/>
        <v/>
      </c>
      <c r="R409" s="86" t="str">
        <f t="shared" si="67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60"/>
        <v/>
      </c>
      <c r="E410" s="96"/>
      <c r="F410" s="91" t="str">
        <f t="shared" si="61"/>
        <v/>
      </c>
      <c r="G410" s="129"/>
      <c r="H410" s="91" t="str">
        <f t="shared" si="62"/>
        <v/>
      </c>
      <c r="I410" s="91" t="str">
        <f t="shared" si="63"/>
        <v/>
      </c>
      <c r="J410" s="128"/>
      <c r="K410" s="128"/>
      <c r="L410" s="128"/>
      <c r="M410" s="95"/>
      <c r="O410" s="86" t="str">
        <f t="shared" si="64"/>
        <v/>
      </c>
      <c r="P410" s="86" t="str">
        <f t="shared" si="65"/>
        <v/>
      </c>
      <c r="Q410" s="86" t="str">
        <f t="shared" si="66"/>
        <v/>
      </c>
      <c r="R410" s="86" t="str">
        <f t="shared" si="67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60"/>
        <v/>
      </c>
      <c r="E411" s="96"/>
      <c r="F411" s="91" t="str">
        <f t="shared" si="61"/>
        <v/>
      </c>
      <c r="G411" s="129"/>
      <c r="H411" s="91" t="str">
        <f t="shared" si="62"/>
        <v/>
      </c>
      <c r="I411" s="91" t="str">
        <f t="shared" si="63"/>
        <v/>
      </c>
      <c r="J411" s="128"/>
      <c r="K411" s="128"/>
      <c r="L411" s="128"/>
      <c r="M411" s="95"/>
      <c r="O411" s="86" t="str">
        <f t="shared" si="64"/>
        <v/>
      </c>
      <c r="P411" s="86" t="str">
        <f t="shared" si="65"/>
        <v/>
      </c>
      <c r="Q411" s="86" t="str">
        <f t="shared" si="66"/>
        <v/>
      </c>
      <c r="R411" s="86" t="str">
        <f t="shared" si="67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60"/>
        <v/>
      </c>
      <c r="E412" s="96"/>
      <c r="F412" s="91" t="str">
        <f t="shared" si="61"/>
        <v/>
      </c>
      <c r="G412" s="129"/>
      <c r="H412" s="91" t="str">
        <f t="shared" si="62"/>
        <v/>
      </c>
      <c r="I412" s="91" t="str">
        <f t="shared" si="63"/>
        <v/>
      </c>
      <c r="J412" s="128"/>
      <c r="K412" s="128"/>
      <c r="L412" s="128"/>
      <c r="M412" s="95"/>
      <c r="O412" s="86" t="str">
        <f t="shared" si="64"/>
        <v/>
      </c>
      <c r="P412" s="86" t="str">
        <f t="shared" si="65"/>
        <v/>
      </c>
      <c r="Q412" s="86" t="str">
        <f t="shared" si="66"/>
        <v/>
      </c>
      <c r="R412" s="86" t="str">
        <f t="shared" si="67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60"/>
        <v/>
      </c>
      <c r="E413" s="96"/>
      <c r="F413" s="91" t="str">
        <f t="shared" si="61"/>
        <v/>
      </c>
      <c r="G413" s="129"/>
      <c r="H413" s="91" t="str">
        <f t="shared" si="62"/>
        <v/>
      </c>
      <c r="I413" s="91" t="str">
        <f t="shared" si="63"/>
        <v/>
      </c>
      <c r="J413" s="128"/>
      <c r="K413" s="128"/>
      <c r="L413" s="128"/>
      <c r="M413" s="95"/>
      <c r="O413" s="86" t="str">
        <f t="shared" si="64"/>
        <v/>
      </c>
      <c r="P413" s="86" t="str">
        <f t="shared" si="65"/>
        <v/>
      </c>
      <c r="Q413" s="86" t="str">
        <f t="shared" si="66"/>
        <v/>
      </c>
      <c r="R413" s="86" t="str">
        <f t="shared" si="67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60"/>
        <v/>
      </c>
      <c r="E414" s="96"/>
      <c r="F414" s="91" t="str">
        <f t="shared" si="61"/>
        <v/>
      </c>
      <c r="G414" s="129"/>
      <c r="H414" s="91" t="str">
        <f t="shared" si="62"/>
        <v/>
      </c>
      <c r="I414" s="91" t="str">
        <f t="shared" si="63"/>
        <v/>
      </c>
      <c r="J414" s="128"/>
      <c r="K414" s="128"/>
      <c r="L414" s="128"/>
      <c r="M414" s="95"/>
      <c r="O414" s="86" t="str">
        <f t="shared" si="64"/>
        <v/>
      </c>
      <c r="P414" s="86" t="str">
        <f t="shared" si="65"/>
        <v/>
      </c>
      <c r="Q414" s="86" t="str">
        <f t="shared" si="66"/>
        <v/>
      </c>
      <c r="R414" s="86" t="str">
        <f t="shared" si="67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60"/>
        <v/>
      </c>
      <c r="E415" s="96"/>
      <c r="F415" s="91" t="str">
        <f t="shared" si="61"/>
        <v/>
      </c>
      <c r="G415" s="129"/>
      <c r="H415" s="91" t="str">
        <f t="shared" si="62"/>
        <v/>
      </c>
      <c r="I415" s="91" t="str">
        <f t="shared" si="63"/>
        <v/>
      </c>
      <c r="J415" s="128"/>
      <c r="K415" s="128"/>
      <c r="L415" s="128"/>
      <c r="M415" s="95"/>
      <c r="O415" s="86" t="str">
        <f t="shared" si="64"/>
        <v/>
      </c>
      <c r="P415" s="86" t="str">
        <f t="shared" si="65"/>
        <v/>
      </c>
      <c r="Q415" s="86" t="str">
        <f t="shared" si="66"/>
        <v/>
      </c>
      <c r="R415" s="86" t="str">
        <f t="shared" si="67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60"/>
        <v/>
      </c>
      <c r="E416" s="96"/>
      <c r="F416" s="91" t="str">
        <f t="shared" si="61"/>
        <v/>
      </c>
      <c r="G416" s="129"/>
      <c r="H416" s="91" t="str">
        <f t="shared" si="62"/>
        <v/>
      </c>
      <c r="I416" s="91" t="str">
        <f t="shared" si="63"/>
        <v/>
      </c>
      <c r="J416" s="128"/>
      <c r="K416" s="128"/>
      <c r="L416" s="128"/>
      <c r="M416" s="95"/>
      <c r="O416" s="86" t="str">
        <f t="shared" si="64"/>
        <v/>
      </c>
      <c r="P416" s="86" t="str">
        <f t="shared" si="65"/>
        <v/>
      </c>
      <c r="Q416" s="86" t="str">
        <f t="shared" si="66"/>
        <v/>
      </c>
      <c r="R416" s="86" t="str">
        <f t="shared" si="67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60"/>
        <v/>
      </c>
      <c r="E417" s="96"/>
      <c r="F417" s="91" t="str">
        <f t="shared" si="61"/>
        <v/>
      </c>
      <c r="G417" s="129"/>
      <c r="H417" s="91" t="str">
        <f t="shared" si="62"/>
        <v/>
      </c>
      <c r="I417" s="91" t="str">
        <f t="shared" si="63"/>
        <v/>
      </c>
      <c r="J417" s="128"/>
      <c r="K417" s="128"/>
      <c r="L417" s="128"/>
      <c r="M417" s="95"/>
      <c r="O417" s="86" t="str">
        <f t="shared" si="64"/>
        <v/>
      </c>
      <c r="P417" s="86" t="str">
        <f t="shared" si="65"/>
        <v/>
      </c>
      <c r="Q417" s="86" t="str">
        <f t="shared" si="66"/>
        <v/>
      </c>
      <c r="R417" s="86" t="str">
        <f t="shared" si="67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60"/>
        <v/>
      </c>
      <c r="E418" s="96"/>
      <c r="F418" s="91" t="str">
        <f t="shared" si="61"/>
        <v/>
      </c>
      <c r="G418" s="129"/>
      <c r="H418" s="91" t="str">
        <f t="shared" si="62"/>
        <v/>
      </c>
      <c r="I418" s="91" t="str">
        <f t="shared" si="63"/>
        <v/>
      </c>
      <c r="J418" s="128"/>
      <c r="K418" s="128"/>
      <c r="L418" s="128"/>
      <c r="M418" s="95"/>
      <c r="O418" s="86" t="str">
        <f t="shared" si="64"/>
        <v/>
      </c>
      <c r="P418" s="86" t="str">
        <f t="shared" si="65"/>
        <v/>
      </c>
      <c r="Q418" s="86" t="str">
        <f t="shared" si="66"/>
        <v/>
      </c>
      <c r="R418" s="86" t="str">
        <f t="shared" si="67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60"/>
        <v/>
      </c>
      <c r="E419" s="96"/>
      <c r="F419" s="91" t="str">
        <f t="shared" si="61"/>
        <v/>
      </c>
      <c r="G419" s="129"/>
      <c r="H419" s="91" t="str">
        <f t="shared" si="62"/>
        <v/>
      </c>
      <c r="I419" s="91" t="str">
        <f t="shared" si="63"/>
        <v/>
      </c>
      <c r="J419" s="128"/>
      <c r="K419" s="128"/>
      <c r="L419" s="128"/>
      <c r="M419" s="95"/>
      <c r="O419" s="86" t="str">
        <f t="shared" si="64"/>
        <v/>
      </c>
      <c r="P419" s="86" t="str">
        <f t="shared" si="65"/>
        <v/>
      </c>
      <c r="Q419" s="86" t="str">
        <f t="shared" si="66"/>
        <v/>
      </c>
      <c r="R419" s="86" t="str">
        <f t="shared" si="67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60"/>
        <v/>
      </c>
      <c r="E420" s="96"/>
      <c r="F420" s="91" t="str">
        <f t="shared" si="61"/>
        <v/>
      </c>
      <c r="G420" s="129"/>
      <c r="H420" s="91" t="str">
        <f t="shared" si="62"/>
        <v/>
      </c>
      <c r="I420" s="91" t="str">
        <f t="shared" si="63"/>
        <v/>
      </c>
      <c r="J420" s="128"/>
      <c r="K420" s="128"/>
      <c r="L420" s="128"/>
      <c r="M420" s="95"/>
      <c r="O420" s="86" t="str">
        <f t="shared" si="64"/>
        <v/>
      </c>
      <c r="P420" s="86" t="str">
        <f t="shared" si="65"/>
        <v/>
      </c>
      <c r="Q420" s="86" t="str">
        <f t="shared" si="66"/>
        <v/>
      </c>
      <c r="R420" s="86" t="str">
        <f t="shared" si="67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60"/>
        <v/>
      </c>
      <c r="E421" s="96"/>
      <c r="F421" s="91" t="str">
        <f t="shared" si="61"/>
        <v/>
      </c>
      <c r="G421" s="129"/>
      <c r="H421" s="91" t="str">
        <f t="shared" si="62"/>
        <v/>
      </c>
      <c r="I421" s="91" t="str">
        <f t="shared" si="63"/>
        <v/>
      </c>
      <c r="J421" s="128"/>
      <c r="K421" s="128"/>
      <c r="L421" s="128"/>
      <c r="M421" s="95"/>
      <c r="O421" s="86" t="str">
        <f t="shared" si="64"/>
        <v/>
      </c>
      <c r="P421" s="86" t="str">
        <f t="shared" si="65"/>
        <v/>
      </c>
      <c r="Q421" s="86" t="str">
        <f t="shared" si="66"/>
        <v/>
      </c>
      <c r="R421" s="86" t="str">
        <f t="shared" si="67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60"/>
        <v/>
      </c>
      <c r="E422" s="96"/>
      <c r="F422" s="91" t="str">
        <f t="shared" si="61"/>
        <v/>
      </c>
      <c r="G422" s="129"/>
      <c r="H422" s="91" t="str">
        <f t="shared" si="62"/>
        <v/>
      </c>
      <c r="I422" s="91" t="str">
        <f t="shared" si="63"/>
        <v/>
      </c>
      <c r="J422" s="128"/>
      <c r="K422" s="128"/>
      <c r="L422" s="128"/>
      <c r="M422" s="95"/>
      <c r="O422" s="86" t="str">
        <f t="shared" si="64"/>
        <v/>
      </c>
      <c r="P422" s="86" t="str">
        <f t="shared" si="65"/>
        <v/>
      </c>
      <c r="Q422" s="86" t="str">
        <f t="shared" si="66"/>
        <v/>
      </c>
      <c r="R422" s="86" t="str">
        <f t="shared" si="67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60"/>
        <v/>
      </c>
      <c r="E423" s="96"/>
      <c r="F423" s="91" t="str">
        <f t="shared" si="61"/>
        <v/>
      </c>
      <c r="G423" s="129"/>
      <c r="H423" s="91" t="str">
        <f t="shared" si="62"/>
        <v/>
      </c>
      <c r="I423" s="91" t="str">
        <f t="shared" si="63"/>
        <v/>
      </c>
      <c r="J423" s="128"/>
      <c r="K423" s="128"/>
      <c r="L423" s="128"/>
      <c r="M423" s="95"/>
      <c r="O423" s="86" t="str">
        <f t="shared" si="64"/>
        <v/>
      </c>
      <c r="P423" s="86" t="str">
        <f t="shared" si="65"/>
        <v/>
      </c>
      <c r="Q423" s="86" t="str">
        <f t="shared" si="66"/>
        <v/>
      </c>
      <c r="R423" s="86" t="str">
        <f t="shared" si="67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60"/>
        <v/>
      </c>
      <c r="E424" s="96"/>
      <c r="F424" s="91" t="str">
        <f t="shared" si="61"/>
        <v/>
      </c>
      <c r="G424" s="129"/>
      <c r="H424" s="91" t="str">
        <f t="shared" si="62"/>
        <v/>
      </c>
      <c r="I424" s="91" t="str">
        <f t="shared" si="63"/>
        <v/>
      </c>
      <c r="J424" s="128"/>
      <c r="K424" s="128"/>
      <c r="L424" s="128"/>
      <c r="M424" s="95"/>
      <c r="O424" s="86" t="str">
        <f t="shared" si="64"/>
        <v/>
      </c>
      <c r="P424" s="86" t="str">
        <f t="shared" si="65"/>
        <v/>
      </c>
      <c r="Q424" s="86" t="str">
        <f t="shared" si="66"/>
        <v/>
      </c>
      <c r="R424" s="86" t="str">
        <f t="shared" si="67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60"/>
        <v/>
      </c>
      <c r="E425" s="96"/>
      <c r="F425" s="91" t="str">
        <f t="shared" si="61"/>
        <v/>
      </c>
      <c r="G425" s="129"/>
      <c r="H425" s="91" t="str">
        <f t="shared" si="62"/>
        <v/>
      </c>
      <c r="I425" s="91" t="str">
        <f t="shared" si="63"/>
        <v/>
      </c>
      <c r="J425" s="128"/>
      <c r="K425" s="128"/>
      <c r="L425" s="128"/>
      <c r="M425" s="95"/>
      <c r="O425" s="86" t="str">
        <f t="shared" si="64"/>
        <v/>
      </c>
      <c r="P425" s="86" t="str">
        <f t="shared" si="65"/>
        <v/>
      </c>
      <c r="Q425" s="86" t="str">
        <f t="shared" si="66"/>
        <v/>
      </c>
      <c r="R425" s="86" t="str">
        <f t="shared" si="67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60"/>
        <v/>
      </c>
      <c r="E426" s="96"/>
      <c r="F426" s="91" t="str">
        <f t="shared" si="61"/>
        <v/>
      </c>
      <c r="G426" s="129"/>
      <c r="H426" s="91" t="str">
        <f t="shared" si="62"/>
        <v/>
      </c>
      <c r="I426" s="91" t="str">
        <f t="shared" si="63"/>
        <v/>
      </c>
      <c r="J426" s="128"/>
      <c r="K426" s="128"/>
      <c r="L426" s="128"/>
      <c r="M426" s="95"/>
      <c r="O426" s="86" t="str">
        <f t="shared" si="64"/>
        <v/>
      </c>
      <c r="P426" s="86" t="str">
        <f t="shared" si="65"/>
        <v/>
      </c>
      <c r="Q426" s="86" t="str">
        <f t="shared" si="66"/>
        <v/>
      </c>
      <c r="R426" s="86" t="str">
        <f t="shared" si="67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60"/>
        <v/>
      </c>
      <c r="E427" s="96"/>
      <c r="F427" s="91" t="str">
        <f t="shared" si="61"/>
        <v/>
      </c>
      <c r="G427" s="129"/>
      <c r="H427" s="91" t="str">
        <f t="shared" si="62"/>
        <v/>
      </c>
      <c r="I427" s="91" t="str">
        <f t="shared" si="63"/>
        <v/>
      </c>
      <c r="J427" s="128"/>
      <c r="K427" s="128"/>
      <c r="L427" s="128"/>
      <c r="M427" s="95"/>
      <c r="O427" s="86" t="str">
        <f t="shared" si="64"/>
        <v/>
      </c>
      <c r="P427" s="86" t="str">
        <f t="shared" si="65"/>
        <v/>
      </c>
      <c r="Q427" s="86" t="str">
        <f t="shared" si="66"/>
        <v/>
      </c>
      <c r="R427" s="86" t="str">
        <f t="shared" si="67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60"/>
        <v/>
      </c>
      <c r="E428" s="96"/>
      <c r="F428" s="91" t="str">
        <f t="shared" si="61"/>
        <v/>
      </c>
      <c r="G428" s="129"/>
      <c r="H428" s="91" t="str">
        <f t="shared" si="62"/>
        <v/>
      </c>
      <c r="I428" s="91" t="str">
        <f t="shared" si="63"/>
        <v/>
      </c>
      <c r="J428" s="128"/>
      <c r="K428" s="128"/>
      <c r="L428" s="128"/>
      <c r="M428" s="95"/>
      <c r="O428" s="86" t="str">
        <f t="shared" si="64"/>
        <v/>
      </c>
      <c r="P428" s="86" t="str">
        <f t="shared" si="65"/>
        <v/>
      </c>
      <c r="Q428" s="86" t="str">
        <f t="shared" si="66"/>
        <v/>
      </c>
      <c r="R428" s="86" t="str">
        <f t="shared" si="67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60"/>
        <v/>
      </c>
      <c r="E429" s="96"/>
      <c r="F429" s="91" t="str">
        <f t="shared" si="61"/>
        <v/>
      </c>
      <c r="G429" s="129"/>
      <c r="H429" s="91" t="str">
        <f t="shared" si="62"/>
        <v/>
      </c>
      <c r="I429" s="91" t="str">
        <f t="shared" si="63"/>
        <v/>
      </c>
      <c r="J429" s="128"/>
      <c r="K429" s="128"/>
      <c r="L429" s="128"/>
      <c r="M429" s="95"/>
      <c r="O429" s="86" t="str">
        <f t="shared" si="64"/>
        <v/>
      </c>
      <c r="P429" s="86" t="str">
        <f t="shared" si="65"/>
        <v/>
      </c>
      <c r="Q429" s="86" t="str">
        <f t="shared" si="66"/>
        <v/>
      </c>
      <c r="R429" s="86" t="str">
        <f t="shared" si="67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60"/>
        <v/>
      </c>
      <c r="E430" s="96"/>
      <c r="F430" s="91" t="str">
        <f t="shared" si="61"/>
        <v/>
      </c>
      <c r="G430" s="129"/>
      <c r="H430" s="91" t="str">
        <f t="shared" si="62"/>
        <v/>
      </c>
      <c r="I430" s="91" t="str">
        <f t="shared" si="63"/>
        <v/>
      </c>
      <c r="J430" s="128"/>
      <c r="K430" s="128"/>
      <c r="L430" s="128"/>
      <c r="M430" s="95"/>
      <c r="O430" s="86" t="str">
        <f t="shared" si="64"/>
        <v/>
      </c>
      <c r="P430" s="86" t="str">
        <f t="shared" si="65"/>
        <v/>
      </c>
      <c r="Q430" s="86" t="str">
        <f t="shared" si="66"/>
        <v/>
      </c>
      <c r="R430" s="86" t="str">
        <f t="shared" si="67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60"/>
        <v/>
      </c>
      <c r="E431" s="96"/>
      <c r="F431" s="91" t="str">
        <f t="shared" si="61"/>
        <v/>
      </c>
      <c r="G431" s="129"/>
      <c r="H431" s="91" t="str">
        <f t="shared" si="62"/>
        <v/>
      </c>
      <c r="I431" s="91" t="str">
        <f t="shared" si="63"/>
        <v/>
      </c>
      <c r="J431" s="128"/>
      <c r="K431" s="128"/>
      <c r="L431" s="128"/>
      <c r="M431" s="95"/>
      <c r="O431" s="86" t="str">
        <f t="shared" si="64"/>
        <v/>
      </c>
      <c r="P431" s="86" t="str">
        <f t="shared" si="65"/>
        <v/>
      </c>
      <c r="Q431" s="86" t="str">
        <f t="shared" si="66"/>
        <v/>
      </c>
      <c r="R431" s="86" t="str">
        <f t="shared" si="67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60"/>
        <v/>
      </c>
      <c r="E432" s="96"/>
      <c r="F432" s="91" t="str">
        <f t="shared" si="61"/>
        <v/>
      </c>
      <c r="G432" s="129"/>
      <c r="H432" s="91" t="str">
        <f t="shared" si="62"/>
        <v/>
      </c>
      <c r="I432" s="91" t="str">
        <f t="shared" si="63"/>
        <v/>
      </c>
      <c r="J432" s="128"/>
      <c r="K432" s="128"/>
      <c r="L432" s="128"/>
      <c r="M432" s="95"/>
      <c r="O432" s="86" t="str">
        <f t="shared" si="64"/>
        <v/>
      </c>
      <c r="P432" s="86" t="str">
        <f t="shared" si="65"/>
        <v/>
      </c>
      <c r="Q432" s="86" t="str">
        <f t="shared" si="66"/>
        <v/>
      </c>
      <c r="R432" s="86" t="str">
        <f t="shared" si="67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60"/>
        <v/>
      </c>
      <c r="E433" s="96"/>
      <c r="F433" s="91" t="str">
        <f t="shared" si="61"/>
        <v/>
      </c>
      <c r="G433" s="129"/>
      <c r="H433" s="91" t="str">
        <f t="shared" si="62"/>
        <v/>
      </c>
      <c r="I433" s="91" t="str">
        <f t="shared" si="63"/>
        <v/>
      </c>
      <c r="J433" s="128"/>
      <c r="K433" s="128"/>
      <c r="L433" s="128"/>
      <c r="M433" s="95"/>
      <c r="O433" s="86" t="str">
        <f t="shared" si="64"/>
        <v/>
      </c>
      <c r="P433" s="86" t="str">
        <f t="shared" si="65"/>
        <v/>
      </c>
      <c r="Q433" s="86" t="str">
        <f t="shared" si="66"/>
        <v/>
      </c>
      <c r="R433" s="86" t="str">
        <f t="shared" si="67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60"/>
        <v/>
      </c>
      <c r="E434" s="96"/>
      <c r="F434" s="91" t="str">
        <f t="shared" si="61"/>
        <v/>
      </c>
      <c r="G434" s="129"/>
      <c r="H434" s="91" t="str">
        <f t="shared" si="62"/>
        <v/>
      </c>
      <c r="I434" s="91" t="str">
        <f t="shared" si="63"/>
        <v/>
      </c>
      <c r="J434" s="128"/>
      <c r="K434" s="128"/>
      <c r="L434" s="128"/>
      <c r="M434" s="95"/>
      <c r="O434" s="86" t="str">
        <f t="shared" si="64"/>
        <v/>
      </c>
      <c r="P434" s="86" t="str">
        <f t="shared" si="65"/>
        <v/>
      </c>
      <c r="Q434" s="86" t="str">
        <f t="shared" si="66"/>
        <v/>
      </c>
      <c r="R434" s="86" t="str">
        <f t="shared" si="67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60"/>
        <v/>
      </c>
      <c r="E435" s="96"/>
      <c r="F435" s="91" t="str">
        <f t="shared" si="61"/>
        <v/>
      </c>
      <c r="G435" s="129"/>
      <c r="H435" s="91" t="str">
        <f t="shared" si="62"/>
        <v/>
      </c>
      <c r="I435" s="91" t="str">
        <f t="shared" si="63"/>
        <v/>
      </c>
      <c r="J435" s="128"/>
      <c r="K435" s="128"/>
      <c r="L435" s="128"/>
      <c r="M435" s="95"/>
      <c r="O435" s="86" t="str">
        <f t="shared" si="64"/>
        <v/>
      </c>
      <c r="P435" s="86" t="str">
        <f t="shared" si="65"/>
        <v/>
      </c>
      <c r="Q435" s="86" t="str">
        <f t="shared" si="66"/>
        <v/>
      </c>
      <c r="R435" s="86" t="str">
        <f t="shared" si="67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60"/>
        <v/>
      </c>
      <c r="E436" s="96"/>
      <c r="F436" s="91" t="str">
        <f t="shared" si="61"/>
        <v/>
      </c>
      <c r="G436" s="129"/>
      <c r="H436" s="91" t="str">
        <f t="shared" si="62"/>
        <v/>
      </c>
      <c r="I436" s="91" t="str">
        <f t="shared" si="63"/>
        <v/>
      </c>
      <c r="J436" s="128"/>
      <c r="K436" s="128"/>
      <c r="L436" s="128"/>
      <c r="M436" s="95"/>
      <c r="O436" s="86" t="str">
        <f t="shared" si="64"/>
        <v/>
      </c>
      <c r="P436" s="86" t="str">
        <f t="shared" si="65"/>
        <v/>
      </c>
      <c r="Q436" s="86" t="str">
        <f t="shared" si="66"/>
        <v/>
      </c>
      <c r="R436" s="86" t="str">
        <f t="shared" si="67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60"/>
        <v/>
      </c>
      <c r="E437" s="96"/>
      <c r="F437" s="91" t="str">
        <f t="shared" si="61"/>
        <v/>
      </c>
      <c r="G437" s="129"/>
      <c r="H437" s="91" t="str">
        <f t="shared" si="62"/>
        <v/>
      </c>
      <c r="I437" s="91" t="str">
        <f t="shared" si="63"/>
        <v/>
      </c>
      <c r="J437" s="128"/>
      <c r="K437" s="128"/>
      <c r="L437" s="128"/>
      <c r="M437" s="95"/>
      <c r="O437" s="86" t="str">
        <f t="shared" si="64"/>
        <v/>
      </c>
      <c r="P437" s="86" t="str">
        <f t="shared" si="65"/>
        <v/>
      </c>
      <c r="Q437" s="86" t="str">
        <f t="shared" si="66"/>
        <v/>
      </c>
      <c r="R437" s="86" t="str">
        <f t="shared" si="67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60"/>
        <v/>
      </c>
      <c r="E438" s="96"/>
      <c r="F438" s="91" t="str">
        <f t="shared" si="61"/>
        <v/>
      </c>
      <c r="G438" s="129"/>
      <c r="H438" s="91" t="str">
        <f t="shared" si="62"/>
        <v/>
      </c>
      <c r="I438" s="91" t="str">
        <f t="shared" si="63"/>
        <v/>
      </c>
      <c r="J438" s="128"/>
      <c r="K438" s="128"/>
      <c r="L438" s="128"/>
      <c r="M438" s="95"/>
      <c r="O438" s="86" t="str">
        <f t="shared" si="64"/>
        <v/>
      </c>
      <c r="P438" s="86" t="str">
        <f t="shared" si="65"/>
        <v/>
      </c>
      <c r="Q438" s="86" t="str">
        <f t="shared" si="66"/>
        <v/>
      </c>
      <c r="R438" s="86" t="str">
        <f t="shared" si="67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60"/>
        <v/>
      </c>
      <c r="E439" s="96"/>
      <c r="F439" s="91" t="str">
        <f t="shared" si="61"/>
        <v/>
      </c>
      <c r="G439" s="129"/>
      <c r="H439" s="91" t="str">
        <f t="shared" si="62"/>
        <v/>
      </c>
      <c r="I439" s="91" t="str">
        <f t="shared" si="63"/>
        <v/>
      </c>
      <c r="J439" s="128"/>
      <c r="K439" s="128"/>
      <c r="L439" s="128"/>
      <c r="M439" s="95"/>
      <c r="O439" s="86" t="str">
        <f t="shared" si="64"/>
        <v/>
      </c>
      <c r="P439" s="86" t="str">
        <f t="shared" si="65"/>
        <v/>
      </c>
      <c r="Q439" s="86" t="str">
        <f t="shared" si="66"/>
        <v/>
      </c>
      <c r="R439" s="86" t="str">
        <f t="shared" si="67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60"/>
        <v/>
      </c>
      <c r="E440" s="96"/>
      <c r="F440" s="91" t="str">
        <f t="shared" si="61"/>
        <v/>
      </c>
      <c r="G440" s="129"/>
      <c r="H440" s="91" t="str">
        <f t="shared" si="62"/>
        <v/>
      </c>
      <c r="I440" s="91" t="str">
        <f t="shared" si="63"/>
        <v/>
      </c>
      <c r="J440" s="128"/>
      <c r="K440" s="128"/>
      <c r="L440" s="128"/>
      <c r="M440" s="95"/>
      <c r="O440" s="86" t="str">
        <f t="shared" si="64"/>
        <v/>
      </c>
      <c r="P440" s="86" t="str">
        <f t="shared" si="65"/>
        <v/>
      </c>
      <c r="Q440" s="86" t="str">
        <f t="shared" si="66"/>
        <v/>
      </c>
      <c r="R440" s="86" t="str">
        <f t="shared" si="67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60"/>
        <v/>
      </c>
      <c r="E441" s="96"/>
      <c r="F441" s="91" t="str">
        <f t="shared" si="61"/>
        <v/>
      </c>
      <c r="G441" s="129"/>
      <c r="H441" s="91" t="str">
        <f t="shared" si="62"/>
        <v/>
      </c>
      <c r="I441" s="91" t="str">
        <f t="shared" si="63"/>
        <v/>
      </c>
      <c r="J441" s="128"/>
      <c r="K441" s="128"/>
      <c r="L441" s="128"/>
      <c r="M441" s="95"/>
      <c r="O441" s="86" t="str">
        <f t="shared" si="64"/>
        <v/>
      </c>
      <c r="P441" s="86" t="str">
        <f t="shared" si="65"/>
        <v/>
      </c>
      <c r="Q441" s="86" t="str">
        <f t="shared" si="66"/>
        <v/>
      </c>
      <c r="R441" s="86" t="str">
        <f t="shared" si="67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60"/>
        <v/>
      </c>
      <c r="E442" s="96"/>
      <c r="F442" s="91" t="str">
        <f t="shared" si="61"/>
        <v/>
      </c>
      <c r="G442" s="129"/>
      <c r="H442" s="91" t="str">
        <f t="shared" si="62"/>
        <v/>
      </c>
      <c r="I442" s="91" t="str">
        <f t="shared" si="63"/>
        <v/>
      </c>
      <c r="J442" s="128"/>
      <c r="K442" s="128"/>
      <c r="L442" s="128"/>
      <c r="M442" s="95"/>
      <c r="O442" s="86" t="str">
        <f t="shared" si="64"/>
        <v/>
      </c>
      <c r="P442" s="86" t="str">
        <f t="shared" si="65"/>
        <v/>
      </c>
      <c r="Q442" s="86" t="str">
        <f t="shared" si="66"/>
        <v/>
      </c>
      <c r="R442" s="86" t="str">
        <f t="shared" si="67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60"/>
        <v/>
      </c>
      <c r="E443" s="96"/>
      <c r="F443" s="91" t="str">
        <f t="shared" si="61"/>
        <v/>
      </c>
      <c r="G443" s="129"/>
      <c r="H443" s="91" t="str">
        <f t="shared" si="62"/>
        <v/>
      </c>
      <c r="I443" s="91" t="str">
        <f t="shared" si="63"/>
        <v/>
      </c>
      <c r="J443" s="128"/>
      <c r="K443" s="128"/>
      <c r="L443" s="128"/>
      <c r="M443" s="95"/>
      <c r="O443" s="86" t="str">
        <f t="shared" si="64"/>
        <v/>
      </c>
      <c r="P443" s="86" t="str">
        <f t="shared" si="65"/>
        <v/>
      </c>
      <c r="Q443" s="86" t="str">
        <f t="shared" si="66"/>
        <v/>
      </c>
      <c r="R443" s="86" t="str">
        <f t="shared" si="67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60"/>
        <v/>
      </c>
      <c r="E444" s="96"/>
      <c r="F444" s="91" t="str">
        <f t="shared" si="61"/>
        <v/>
      </c>
      <c r="G444" s="129"/>
      <c r="H444" s="91" t="str">
        <f t="shared" si="62"/>
        <v/>
      </c>
      <c r="I444" s="91" t="str">
        <f t="shared" si="63"/>
        <v/>
      </c>
      <c r="J444" s="128"/>
      <c r="K444" s="128"/>
      <c r="L444" s="128"/>
      <c r="M444" s="95"/>
      <c r="O444" s="86" t="str">
        <f t="shared" si="64"/>
        <v/>
      </c>
      <c r="P444" s="86" t="str">
        <f t="shared" si="65"/>
        <v/>
      </c>
      <c r="Q444" s="86" t="str">
        <f t="shared" si="66"/>
        <v/>
      </c>
      <c r="R444" s="86" t="str">
        <f t="shared" si="67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60"/>
        <v/>
      </c>
      <c r="E445" s="96"/>
      <c r="F445" s="91" t="str">
        <f t="shared" si="61"/>
        <v/>
      </c>
      <c r="G445" s="129"/>
      <c r="H445" s="91" t="str">
        <f t="shared" si="62"/>
        <v/>
      </c>
      <c r="I445" s="91" t="str">
        <f t="shared" si="63"/>
        <v/>
      </c>
      <c r="J445" s="128"/>
      <c r="K445" s="128"/>
      <c r="L445" s="128"/>
      <c r="M445" s="95"/>
      <c r="O445" s="86" t="str">
        <f t="shared" si="64"/>
        <v/>
      </c>
      <c r="P445" s="86" t="str">
        <f t="shared" si="65"/>
        <v/>
      </c>
      <c r="Q445" s="86" t="str">
        <f t="shared" si="66"/>
        <v/>
      </c>
      <c r="R445" s="86" t="str">
        <f t="shared" si="67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60"/>
        <v/>
      </c>
      <c r="E446" s="96"/>
      <c r="F446" s="91" t="str">
        <f t="shared" si="61"/>
        <v/>
      </c>
      <c r="G446" s="129"/>
      <c r="H446" s="91" t="str">
        <f t="shared" si="62"/>
        <v/>
      </c>
      <c r="I446" s="91" t="str">
        <f t="shared" si="63"/>
        <v/>
      </c>
      <c r="J446" s="128"/>
      <c r="K446" s="128"/>
      <c r="L446" s="128"/>
      <c r="M446" s="95"/>
      <c r="O446" s="86" t="str">
        <f t="shared" si="64"/>
        <v/>
      </c>
      <c r="P446" s="86" t="str">
        <f t="shared" si="65"/>
        <v/>
      </c>
      <c r="Q446" s="86" t="str">
        <f t="shared" si="66"/>
        <v/>
      </c>
      <c r="R446" s="86" t="str">
        <f t="shared" si="67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60"/>
        <v/>
      </c>
      <c r="E447" s="96"/>
      <c r="F447" s="91" t="str">
        <f t="shared" si="61"/>
        <v/>
      </c>
      <c r="G447" s="129"/>
      <c r="H447" s="91" t="str">
        <f t="shared" si="62"/>
        <v/>
      </c>
      <c r="I447" s="91" t="str">
        <f t="shared" si="63"/>
        <v/>
      </c>
      <c r="J447" s="128"/>
      <c r="K447" s="128"/>
      <c r="L447" s="128"/>
      <c r="M447" s="95"/>
      <c r="O447" s="86" t="str">
        <f t="shared" si="64"/>
        <v/>
      </c>
      <c r="P447" s="86" t="str">
        <f t="shared" si="65"/>
        <v/>
      </c>
      <c r="Q447" s="86" t="str">
        <f t="shared" si="66"/>
        <v/>
      </c>
      <c r="R447" s="86" t="str">
        <f t="shared" si="67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60"/>
        <v/>
      </c>
      <c r="E448" s="96"/>
      <c r="F448" s="91" t="str">
        <f t="shared" si="61"/>
        <v/>
      </c>
      <c r="G448" s="129"/>
      <c r="H448" s="91" t="str">
        <f t="shared" si="62"/>
        <v/>
      </c>
      <c r="I448" s="91" t="str">
        <f t="shared" si="63"/>
        <v/>
      </c>
      <c r="J448" s="128"/>
      <c r="K448" s="128"/>
      <c r="L448" s="128"/>
      <c r="M448" s="95"/>
      <c r="O448" s="86" t="str">
        <f t="shared" si="64"/>
        <v/>
      </c>
      <c r="P448" s="86" t="str">
        <f t="shared" si="65"/>
        <v/>
      </c>
      <c r="Q448" s="86" t="str">
        <f t="shared" si="66"/>
        <v/>
      </c>
      <c r="R448" s="86" t="str">
        <f t="shared" si="67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60"/>
        <v/>
      </c>
      <c r="E449" s="96"/>
      <c r="F449" s="91" t="str">
        <f t="shared" si="61"/>
        <v/>
      </c>
      <c r="G449" s="129"/>
      <c r="H449" s="91" t="str">
        <f t="shared" si="62"/>
        <v/>
      </c>
      <c r="I449" s="91" t="str">
        <f t="shared" si="63"/>
        <v/>
      </c>
      <c r="J449" s="128"/>
      <c r="K449" s="128"/>
      <c r="L449" s="128"/>
      <c r="M449" s="95"/>
      <c r="O449" s="86" t="str">
        <f t="shared" si="64"/>
        <v/>
      </c>
      <c r="P449" s="86" t="str">
        <f t="shared" si="65"/>
        <v/>
      </c>
      <c r="Q449" s="86" t="str">
        <f t="shared" si="66"/>
        <v/>
      </c>
      <c r="R449" s="86" t="str">
        <f t="shared" si="67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60"/>
        <v/>
      </c>
      <c r="E450" s="96"/>
      <c r="F450" s="91" t="str">
        <f t="shared" si="61"/>
        <v/>
      </c>
      <c r="G450" s="129"/>
      <c r="H450" s="91" t="str">
        <f t="shared" si="62"/>
        <v/>
      </c>
      <c r="I450" s="91" t="str">
        <f t="shared" si="63"/>
        <v/>
      </c>
      <c r="J450" s="128"/>
      <c r="K450" s="128"/>
      <c r="L450" s="128"/>
      <c r="M450" s="95"/>
      <c r="O450" s="86" t="str">
        <f t="shared" si="64"/>
        <v/>
      </c>
      <c r="P450" s="86" t="str">
        <f t="shared" si="65"/>
        <v/>
      </c>
      <c r="Q450" s="86" t="str">
        <f t="shared" si="66"/>
        <v/>
      </c>
      <c r="R450" s="86" t="str">
        <f t="shared" si="67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8">IFERROR(VLOOKUP(C451,$S$6:$T$24,2,FALSE),"")</f>
        <v/>
      </c>
      <c r="E451" s="96"/>
      <c r="F451" s="91" t="str">
        <f t="shared" si="61"/>
        <v/>
      </c>
      <c r="G451" s="129"/>
      <c r="H451" s="91" t="str">
        <f t="shared" si="62"/>
        <v/>
      </c>
      <c r="I451" s="91" t="str">
        <f t="shared" si="63"/>
        <v/>
      </c>
      <c r="J451" s="128"/>
      <c r="K451" s="128"/>
      <c r="L451" s="128"/>
      <c r="M451" s="95"/>
      <c r="O451" s="86" t="str">
        <f t="shared" si="64"/>
        <v/>
      </c>
      <c r="P451" s="86" t="str">
        <f t="shared" si="65"/>
        <v/>
      </c>
      <c r="Q451" s="86" t="str">
        <f t="shared" si="66"/>
        <v/>
      </c>
      <c r="R451" s="86" t="str">
        <f t="shared" si="67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8"/>
        <v/>
      </c>
      <c r="E452" s="96"/>
      <c r="F452" s="91" t="str">
        <f t="shared" ref="F452:F501" si="69">IFERROR(VLOOKUP(E452,$V$5:$X$129,2,FALSE),"")</f>
        <v/>
      </c>
      <c r="G452" s="129"/>
      <c r="H452" s="91" t="str">
        <f t="shared" ref="H452:H501" si="70">IFERROR(VLOOKUP(G452,$AB$6:$AC$327,2,FALSE),"")</f>
        <v/>
      </c>
      <c r="I452" s="91" t="str">
        <f t="shared" ref="I452:I501" si="71">IFERROR(VLOOKUP(G452,$AB$6:$AF$327,3,FALSE),"")</f>
        <v/>
      </c>
      <c r="J452" s="128"/>
      <c r="K452" s="128"/>
      <c r="L452" s="128"/>
      <c r="M452" s="95"/>
      <c r="O452" s="86" t="str">
        <f t="shared" ref="O452:O501" si="72">LEFT(E452,3)</f>
        <v/>
      </c>
      <c r="P452" s="86" t="str">
        <f t="shared" ref="P452:P501" si="73">LEFT(E452,2)</f>
        <v/>
      </c>
      <c r="Q452" s="86" t="str">
        <f t="shared" ref="Q452:Q501" si="74">LEFT(C452,3)</f>
        <v/>
      </c>
      <c r="R452" s="86" t="str">
        <f t="shared" ref="R452:R501" si="75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8"/>
        <v/>
      </c>
      <c r="E453" s="96"/>
      <c r="F453" s="91" t="str">
        <f t="shared" si="69"/>
        <v/>
      </c>
      <c r="G453" s="129"/>
      <c r="H453" s="91" t="str">
        <f t="shared" si="70"/>
        <v/>
      </c>
      <c r="I453" s="91" t="str">
        <f t="shared" si="71"/>
        <v/>
      </c>
      <c r="J453" s="128"/>
      <c r="K453" s="128"/>
      <c r="L453" s="128"/>
      <c r="M453" s="95"/>
      <c r="O453" s="86" t="str">
        <f t="shared" si="72"/>
        <v/>
      </c>
      <c r="P453" s="86" t="str">
        <f t="shared" si="73"/>
        <v/>
      </c>
      <c r="Q453" s="86" t="str">
        <f t="shared" si="74"/>
        <v/>
      </c>
      <c r="R453" s="86" t="str">
        <f t="shared" si="75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8"/>
        <v/>
      </c>
      <c r="E454" s="96"/>
      <c r="F454" s="91" t="str">
        <f t="shared" si="69"/>
        <v/>
      </c>
      <c r="G454" s="129"/>
      <c r="H454" s="91" t="str">
        <f t="shared" si="70"/>
        <v/>
      </c>
      <c r="I454" s="91" t="str">
        <f t="shared" si="71"/>
        <v/>
      </c>
      <c r="J454" s="128"/>
      <c r="K454" s="128"/>
      <c r="L454" s="128"/>
      <c r="M454" s="95"/>
      <c r="O454" s="86" t="str">
        <f t="shared" si="72"/>
        <v/>
      </c>
      <c r="P454" s="86" t="str">
        <f t="shared" si="73"/>
        <v/>
      </c>
      <c r="Q454" s="86" t="str">
        <f t="shared" si="74"/>
        <v/>
      </c>
      <c r="R454" s="86" t="str">
        <f t="shared" si="75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8"/>
        <v/>
      </c>
      <c r="E455" s="96"/>
      <c r="F455" s="91" t="str">
        <f t="shared" si="69"/>
        <v/>
      </c>
      <c r="G455" s="129"/>
      <c r="H455" s="91" t="str">
        <f t="shared" si="70"/>
        <v/>
      </c>
      <c r="I455" s="91" t="str">
        <f t="shared" si="71"/>
        <v/>
      </c>
      <c r="J455" s="128"/>
      <c r="K455" s="128"/>
      <c r="L455" s="128"/>
      <c r="M455" s="95"/>
      <c r="O455" s="86" t="str">
        <f t="shared" si="72"/>
        <v/>
      </c>
      <c r="P455" s="86" t="str">
        <f t="shared" si="73"/>
        <v/>
      </c>
      <c r="Q455" s="86" t="str">
        <f t="shared" si="74"/>
        <v/>
      </c>
      <c r="R455" s="86" t="str">
        <f t="shared" si="75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8"/>
        <v/>
      </c>
      <c r="E456" s="96"/>
      <c r="F456" s="91" t="str">
        <f t="shared" si="69"/>
        <v/>
      </c>
      <c r="G456" s="129"/>
      <c r="H456" s="91" t="str">
        <f t="shared" si="70"/>
        <v/>
      </c>
      <c r="I456" s="91" t="str">
        <f t="shared" si="71"/>
        <v/>
      </c>
      <c r="J456" s="128"/>
      <c r="K456" s="128"/>
      <c r="L456" s="128"/>
      <c r="M456" s="95"/>
      <c r="O456" s="86" t="str">
        <f t="shared" si="72"/>
        <v/>
      </c>
      <c r="P456" s="86" t="str">
        <f t="shared" si="73"/>
        <v/>
      </c>
      <c r="Q456" s="86" t="str">
        <f t="shared" si="74"/>
        <v/>
      </c>
      <c r="R456" s="86" t="str">
        <f t="shared" si="75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8"/>
        <v/>
      </c>
      <c r="E457" s="96"/>
      <c r="F457" s="91" t="str">
        <f t="shared" si="69"/>
        <v/>
      </c>
      <c r="G457" s="129"/>
      <c r="H457" s="91" t="str">
        <f t="shared" si="70"/>
        <v/>
      </c>
      <c r="I457" s="91" t="str">
        <f t="shared" si="71"/>
        <v/>
      </c>
      <c r="J457" s="128"/>
      <c r="K457" s="128"/>
      <c r="L457" s="128"/>
      <c r="M457" s="95"/>
      <c r="O457" s="86" t="str">
        <f t="shared" si="72"/>
        <v/>
      </c>
      <c r="P457" s="86" t="str">
        <f t="shared" si="73"/>
        <v/>
      </c>
      <c r="Q457" s="86" t="str">
        <f t="shared" si="74"/>
        <v/>
      </c>
      <c r="R457" s="86" t="str">
        <f t="shared" si="75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8"/>
        <v/>
      </c>
      <c r="E458" s="96"/>
      <c r="F458" s="91" t="str">
        <f t="shared" si="69"/>
        <v/>
      </c>
      <c r="G458" s="129"/>
      <c r="H458" s="91" t="str">
        <f t="shared" si="70"/>
        <v/>
      </c>
      <c r="I458" s="91" t="str">
        <f t="shared" si="71"/>
        <v/>
      </c>
      <c r="J458" s="128"/>
      <c r="K458" s="128"/>
      <c r="L458" s="128"/>
      <c r="M458" s="95"/>
      <c r="O458" s="86" t="str">
        <f t="shared" si="72"/>
        <v/>
      </c>
      <c r="P458" s="86" t="str">
        <f t="shared" si="73"/>
        <v/>
      </c>
      <c r="Q458" s="86" t="str">
        <f t="shared" si="74"/>
        <v/>
      </c>
      <c r="R458" s="86" t="str">
        <f t="shared" si="75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8"/>
        <v/>
      </c>
      <c r="E459" s="96"/>
      <c r="F459" s="91" t="str">
        <f t="shared" si="69"/>
        <v/>
      </c>
      <c r="G459" s="129"/>
      <c r="H459" s="91" t="str">
        <f t="shared" si="70"/>
        <v/>
      </c>
      <c r="I459" s="91" t="str">
        <f t="shared" si="71"/>
        <v/>
      </c>
      <c r="J459" s="128"/>
      <c r="K459" s="128"/>
      <c r="L459" s="128"/>
      <c r="M459" s="95"/>
      <c r="O459" s="86" t="str">
        <f t="shared" si="72"/>
        <v/>
      </c>
      <c r="P459" s="86" t="str">
        <f t="shared" si="73"/>
        <v/>
      </c>
      <c r="Q459" s="86" t="str">
        <f t="shared" si="74"/>
        <v/>
      </c>
      <c r="R459" s="86" t="str">
        <f t="shared" si="75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8"/>
        <v/>
      </c>
      <c r="E460" s="96"/>
      <c r="F460" s="91" t="str">
        <f t="shared" si="69"/>
        <v/>
      </c>
      <c r="G460" s="129"/>
      <c r="H460" s="91" t="str">
        <f t="shared" si="70"/>
        <v/>
      </c>
      <c r="I460" s="91" t="str">
        <f t="shared" si="71"/>
        <v/>
      </c>
      <c r="J460" s="128"/>
      <c r="K460" s="128"/>
      <c r="L460" s="128"/>
      <c r="M460" s="95"/>
      <c r="O460" s="86" t="str">
        <f t="shared" si="72"/>
        <v/>
      </c>
      <c r="P460" s="86" t="str">
        <f t="shared" si="73"/>
        <v/>
      </c>
      <c r="Q460" s="86" t="str">
        <f t="shared" si="74"/>
        <v/>
      </c>
      <c r="R460" s="86" t="str">
        <f t="shared" si="75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8"/>
        <v/>
      </c>
      <c r="E461" s="96"/>
      <c r="F461" s="91" t="str">
        <f t="shared" si="69"/>
        <v/>
      </c>
      <c r="G461" s="129"/>
      <c r="H461" s="91" t="str">
        <f t="shared" si="70"/>
        <v/>
      </c>
      <c r="I461" s="91" t="str">
        <f t="shared" si="71"/>
        <v/>
      </c>
      <c r="J461" s="128"/>
      <c r="K461" s="128"/>
      <c r="L461" s="128"/>
      <c r="M461" s="95"/>
      <c r="O461" s="86" t="str">
        <f t="shared" si="72"/>
        <v/>
      </c>
      <c r="P461" s="86" t="str">
        <f t="shared" si="73"/>
        <v/>
      </c>
      <c r="Q461" s="86" t="str">
        <f t="shared" si="74"/>
        <v/>
      </c>
      <c r="R461" s="86" t="str">
        <f t="shared" si="75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8"/>
        <v/>
      </c>
      <c r="E462" s="96"/>
      <c r="F462" s="91" t="str">
        <f t="shared" si="69"/>
        <v/>
      </c>
      <c r="G462" s="129"/>
      <c r="H462" s="91" t="str">
        <f t="shared" si="70"/>
        <v/>
      </c>
      <c r="I462" s="91" t="str">
        <f t="shared" si="71"/>
        <v/>
      </c>
      <c r="J462" s="128"/>
      <c r="K462" s="128"/>
      <c r="L462" s="128"/>
      <c r="M462" s="95"/>
      <c r="O462" s="86" t="str">
        <f t="shared" si="72"/>
        <v/>
      </c>
      <c r="P462" s="86" t="str">
        <f t="shared" si="73"/>
        <v/>
      </c>
      <c r="Q462" s="86" t="str">
        <f t="shared" si="74"/>
        <v/>
      </c>
      <c r="R462" s="86" t="str">
        <f t="shared" si="75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8"/>
        <v/>
      </c>
      <c r="E463" s="96"/>
      <c r="F463" s="91" t="str">
        <f t="shared" si="69"/>
        <v/>
      </c>
      <c r="G463" s="129"/>
      <c r="H463" s="91" t="str">
        <f t="shared" si="70"/>
        <v/>
      </c>
      <c r="I463" s="91" t="str">
        <f t="shared" si="71"/>
        <v/>
      </c>
      <c r="J463" s="128"/>
      <c r="K463" s="128"/>
      <c r="L463" s="128"/>
      <c r="M463" s="95"/>
      <c r="O463" s="86" t="str">
        <f t="shared" si="72"/>
        <v/>
      </c>
      <c r="P463" s="86" t="str">
        <f t="shared" si="73"/>
        <v/>
      </c>
      <c r="Q463" s="86" t="str">
        <f t="shared" si="74"/>
        <v/>
      </c>
      <c r="R463" s="86" t="str">
        <f t="shared" si="75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8"/>
        <v/>
      </c>
      <c r="E464" s="96"/>
      <c r="F464" s="91" t="str">
        <f t="shared" si="69"/>
        <v/>
      </c>
      <c r="G464" s="129"/>
      <c r="H464" s="91" t="str">
        <f t="shared" si="70"/>
        <v/>
      </c>
      <c r="I464" s="91" t="str">
        <f t="shared" si="71"/>
        <v/>
      </c>
      <c r="J464" s="128"/>
      <c r="K464" s="128"/>
      <c r="L464" s="128"/>
      <c r="M464" s="95"/>
      <c r="O464" s="86" t="str">
        <f t="shared" si="72"/>
        <v/>
      </c>
      <c r="P464" s="86" t="str">
        <f t="shared" si="73"/>
        <v/>
      </c>
      <c r="Q464" s="86" t="str">
        <f t="shared" si="74"/>
        <v/>
      </c>
      <c r="R464" s="86" t="str">
        <f t="shared" si="75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8"/>
        <v/>
      </c>
      <c r="E465" s="96"/>
      <c r="F465" s="91" t="str">
        <f t="shared" si="69"/>
        <v/>
      </c>
      <c r="G465" s="129"/>
      <c r="H465" s="91" t="str">
        <f t="shared" si="70"/>
        <v/>
      </c>
      <c r="I465" s="91" t="str">
        <f t="shared" si="71"/>
        <v/>
      </c>
      <c r="J465" s="128"/>
      <c r="K465" s="128"/>
      <c r="L465" s="128"/>
      <c r="M465" s="95"/>
      <c r="O465" s="86" t="str">
        <f t="shared" si="72"/>
        <v/>
      </c>
      <c r="P465" s="86" t="str">
        <f t="shared" si="73"/>
        <v/>
      </c>
      <c r="Q465" s="86" t="str">
        <f t="shared" si="74"/>
        <v/>
      </c>
      <c r="R465" s="86" t="str">
        <f t="shared" si="75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8"/>
        <v/>
      </c>
      <c r="E466" s="96"/>
      <c r="F466" s="91" t="str">
        <f t="shared" si="69"/>
        <v/>
      </c>
      <c r="G466" s="129"/>
      <c r="H466" s="91" t="str">
        <f t="shared" si="70"/>
        <v/>
      </c>
      <c r="I466" s="91" t="str">
        <f t="shared" si="71"/>
        <v/>
      </c>
      <c r="J466" s="128"/>
      <c r="K466" s="128"/>
      <c r="L466" s="128"/>
      <c r="M466" s="95"/>
      <c r="O466" s="86" t="str">
        <f t="shared" si="72"/>
        <v/>
      </c>
      <c r="P466" s="86" t="str">
        <f t="shared" si="73"/>
        <v/>
      </c>
      <c r="Q466" s="86" t="str">
        <f t="shared" si="74"/>
        <v/>
      </c>
      <c r="R466" s="86" t="str">
        <f t="shared" si="75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8"/>
        <v/>
      </c>
      <c r="E467" s="96"/>
      <c r="F467" s="91" t="str">
        <f t="shared" si="69"/>
        <v/>
      </c>
      <c r="G467" s="129"/>
      <c r="H467" s="91" t="str">
        <f t="shared" si="70"/>
        <v/>
      </c>
      <c r="I467" s="91" t="str">
        <f t="shared" si="71"/>
        <v/>
      </c>
      <c r="J467" s="128"/>
      <c r="K467" s="128"/>
      <c r="L467" s="128"/>
      <c r="M467" s="95"/>
      <c r="O467" s="86" t="str">
        <f t="shared" si="72"/>
        <v/>
      </c>
      <c r="P467" s="86" t="str">
        <f t="shared" si="73"/>
        <v/>
      </c>
      <c r="Q467" s="86" t="str">
        <f t="shared" si="74"/>
        <v/>
      </c>
      <c r="R467" s="86" t="str">
        <f t="shared" si="75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8"/>
        <v/>
      </c>
      <c r="E468" s="96"/>
      <c r="F468" s="91" t="str">
        <f t="shared" si="69"/>
        <v/>
      </c>
      <c r="G468" s="129"/>
      <c r="H468" s="91" t="str">
        <f t="shared" si="70"/>
        <v/>
      </c>
      <c r="I468" s="91" t="str">
        <f t="shared" si="71"/>
        <v/>
      </c>
      <c r="J468" s="128"/>
      <c r="K468" s="128"/>
      <c r="L468" s="128"/>
      <c r="M468" s="95"/>
      <c r="O468" s="86" t="str">
        <f t="shared" si="72"/>
        <v/>
      </c>
      <c r="P468" s="86" t="str">
        <f t="shared" si="73"/>
        <v/>
      </c>
      <c r="Q468" s="86" t="str">
        <f t="shared" si="74"/>
        <v/>
      </c>
      <c r="R468" s="86" t="str">
        <f t="shared" si="75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8"/>
        <v/>
      </c>
      <c r="E469" s="96"/>
      <c r="F469" s="91" t="str">
        <f t="shared" si="69"/>
        <v/>
      </c>
      <c r="G469" s="129"/>
      <c r="H469" s="91" t="str">
        <f t="shared" si="70"/>
        <v/>
      </c>
      <c r="I469" s="91" t="str">
        <f t="shared" si="71"/>
        <v/>
      </c>
      <c r="J469" s="128"/>
      <c r="K469" s="128"/>
      <c r="L469" s="128"/>
      <c r="M469" s="95"/>
      <c r="O469" s="86" t="str">
        <f t="shared" si="72"/>
        <v/>
      </c>
      <c r="P469" s="86" t="str">
        <f t="shared" si="73"/>
        <v/>
      </c>
      <c r="Q469" s="86" t="str">
        <f t="shared" si="74"/>
        <v/>
      </c>
      <c r="R469" s="86" t="str">
        <f t="shared" si="75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8"/>
        <v/>
      </c>
      <c r="E470" s="96"/>
      <c r="F470" s="91" t="str">
        <f t="shared" si="69"/>
        <v/>
      </c>
      <c r="G470" s="129"/>
      <c r="H470" s="91" t="str">
        <f t="shared" si="70"/>
        <v/>
      </c>
      <c r="I470" s="91" t="str">
        <f t="shared" si="71"/>
        <v/>
      </c>
      <c r="J470" s="128"/>
      <c r="K470" s="128"/>
      <c r="L470" s="128"/>
      <c r="M470" s="95"/>
      <c r="O470" s="86" t="str">
        <f t="shared" si="72"/>
        <v/>
      </c>
      <c r="P470" s="86" t="str">
        <f t="shared" si="73"/>
        <v/>
      </c>
      <c r="Q470" s="86" t="str">
        <f t="shared" si="74"/>
        <v/>
      </c>
      <c r="R470" s="86" t="str">
        <f t="shared" si="75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8"/>
        <v/>
      </c>
      <c r="E471" s="96"/>
      <c r="F471" s="91" t="str">
        <f t="shared" si="69"/>
        <v/>
      </c>
      <c r="G471" s="129"/>
      <c r="H471" s="91" t="str">
        <f t="shared" si="70"/>
        <v/>
      </c>
      <c r="I471" s="91" t="str">
        <f t="shared" si="71"/>
        <v/>
      </c>
      <c r="J471" s="128"/>
      <c r="K471" s="128"/>
      <c r="L471" s="128"/>
      <c r="M471" s="95"/>
      <c r="O471" s="86" t="str">
        <f t="shared" si="72"/>
        <v/>
      </c>
      <c r="P471" s="86" t="str">
        <f t="shared" si="73"/>
        <v/>
      </c>
      <c r="Q471" s="86" t="str">
        <f t="shared" si="74"/>
        <v/>
      </c>
      <c r="R471" s="86" t="str">
        <f t="shared" si="75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8"/>
        <v/>
      </c>
      <c r="E472" s="96"/>
      <c r="F472" s="91" t="str">
        <f t="shared" si="69"/>
        <v/>
      </c>
      <c r="G472" s="129"/>
      <c r="H472" s="91" t="str">
        <f t="shared" si="70"/>
        <v/>
      </c>
      <c r="I472" s="91" t="str">
        <f t="shared" si="71"/>
        <v/>
      </c>
      <c r="J472" s="128"/>
      <c r="K472" s="128"/>
      <c r="L472" s="128"/>
      <c r="M472" s="95"/>
      <c r="O472" s="86" t="str">
        <f t="shared" si="72"/>
        <v/>
      </c>
      <c r="P472" s="86" t="str">
        <f t="shared" si="73"/>
        <v/>
      </c>
      <c r="Q472" s="86" t="str">
        <f t="shared" si="74"/>
        <v/>
      </c>
      <c r="R472" s="86" t="str">
        <f t="shared" si="75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8"/>
        <v/>
      </c>
      <c r="E473" s="96"/>
      <c r="F473" s="91" t="str">
        <f t="shared" si="69"/>
        <v/>
      </c>
      <c r="G473" s="129"/>
      <c r="H473" s="91" t="str">
        <f t="shared" si="70"/>
        <v/>
      </c>
      <c r="I473" s="91" t="str">
        <f t="shared" si="71"/>
        <v/>
      </c>
      <c r="J473" s="128"/>
      <c r="K473" s="128"/>
      <c r="L473" s="128"/>
      <c r="M473" s="95"/>
      <c r="O473" s="86" t="str">
        <f t="shared" si="72"/>
        <v/>
      </c>
      <c r="P473" s="86" t="str">
        <f t="shared" si="73"/>
        <v/>
      </c>
      <c r="Q473" s="86" t="str">
        <f t="shared" si="74"/>
        <v/>
      </c>
      <c r="R473" s="86" t="str">
        <f t="shared" si="75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8"/>
        <v/>
      </c>
      <c r="E474" s="96"/>
      <c r="F474" s="91" t="str">
        <f t="shared" si="69"/>
        <v/>
      </c>
      <c r="G474" s="129"/>
      <c r="H474" s="91" t="str">
        <f t="shared" si="70"/>
        <v/>
      </c>
      <c r="I474" s="91" t="str">
        <f t="shared" si="71"/>
        <v/>
      </c>
      <c r="J474" s="128"/>
      <c r="K474" s="128"/>
      <c r="L474" s="128"/>
      <c r="M474" s="95"/>
      <c r="O474" s="86" t="str">
        <f t="shared" si="72"/>
        <v/>
      </c>
      <c r="P474" s="86" t="str">
        <f t="shared" si="73"/>
        <v/>
      </c>
      <c r="Q474" s="86" t="str">
        <f t="shared" si="74"/>
        <v/>
      </c>
      <c r="R474" s="86" t="str">
        <f t="shared" si="75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8"/>
        <v/>
      </c>
      <c r="E475" s="96"/>
      <c r="F475" s="91" t="str">
        <f t="shared" si="69"/>
        <v/>
      </c>
      <c r="G475" s="129"/>
      <c r="H475" s="91" t="str">
        <f t="shared" si="70"/>
        <v/>
      </c>
      <c r="I475" s="91" t="str">
        <f t="shared" si="71"/>
        <v/>
      </c>
      <c r="J475" s="128"/>
      <c r="K475" s="128"/>
      <c r="L475" s="128"/>
      <c r="M475" s="95"/>
      <c r="O475" s="86" t="str">
        <f t="shared" si="72"/>
        <v/>
      </c>
      <c r="P475" s="86" t="str">
        <f t="shared" si="73"/>
        <v/>
      </c>
      <c r="Q475" s="86" t="str">
        <f t="shared" si="74"/>
        <v/>
      </c>
      <c r="R475" s="86" t="str">
        <f t="shared" si="75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8"/>
        <v/>
      </c>
      <c r="E476" s="96"/>
      <c r="F476" s="91" t="str">
        <f t="shared" si="69"/>
        <v/>
      </c>
      <c r="G476" s="129"/>
      <c r="H476" s="91" t="str">
        <f t="shared" si="70"/>
        <v/>
      </c>
      <c r="I476" s="91" t="str">
        <f t="shared" si="71"/>
        <v/>
      </c>
      <c r="J476" s="128"/>
      <c r="K476" s="128"/>
      <c r="L476" s="128"/>
      <c r="M476" s="95"/>
      <c r="O476" s="86" t="str">
        <f t="shared" si="72"/>
        <v/>
      </c>
      <c r="P476" s="86" t="str">
        <f t="shared" si="73"/>
        <v/>
      </c>
      <c r="Q476" s="86" t="str">
        <f t="shared" si="74"/>
        <v/>
      </c>
      <c r="R476" s="86" t="str">
        <f t="shared" si="75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8"/>
        <v/>
      </c>
      <c r="E477" s="96"/>
      <c r="F477" s="91" t="str">
        <f t="shared" si="69"/>
        <v/>
      </c>
      <c r="G477" s="129"/>
      <c r="H477" s="91" t="str">
        <f t="shared" si="70"/>
        <v/>
      </c>
      <c r="I477" s="91" t="str">
        <f t="shared" si="71"/>
        <v/>
      </c>
      <c r="J477" s="128"/>
      <c r="K477" s="128"/>
      <c r="L477" s="128"/>
      <c r="M477" s="95"/>
      <c r="O477" s="86" t="str">
        <f t="shared" si="72"/>
        <v/>
      </c>
      <c r="P477" s="86" t="str">
        <f t="shared" si="73"/>
        <v/>
      </c>
      <c r="Q477" s="86" t="str">
        <f t="shared" si="74"/>
        <v/>
      </c>
      <c r="R477" s="86" t="str">
        <f t="shared" si="75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8"/>
        <v/>
      </c>
      <c r="E478" s="96"/>
      <c r="F478" s="91" t="str">
        <f t="shared" si="69"/>
        <v/>
      </c>
      <c r="G478" s="129"/>
      <c r="H478" s="91" t="str">
        <f t="shared" si="70"/>
        <v/>
      </c>
      <c r="I478" s="91" t="str">
        <f t="shared" si="71"/>
        <v/>
      </c>
      <c r="J478" s="128"/>
      <c r="K478" s="128"/>
      <c r="L478" s="128"/>
      <c r="M478" s="95"/>
      <c r="O478" s="86" t="str">
        <f t="shared" si="72"/>
        <v/>
      </c>
      <c r="P478" s="86" t="str">
        <f t="shared" si="73"/>
        <v/>
      </c>
      <c r="Q478" s="86" t="str">
        <f t="shared" si="74"/>
        <v/>
      </c>
      <c r="R478" s="86" t="str">
        <f t="shared" si="75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8"/>
        <v/>
      </c>
      <c r="E479" s="96"/>
      <c r="F479" s="91" t="str">
        <f t="shared" si="69"/>
        <v/>
      </c>
      <c r="G479" s="129"/>
      <c r="H479" s="91" t="str">
        <f t="shared" si="70"/>
        <v/>
      </c>
      <c r="I479" s="91" t="str">
        <f t="shared" si="71"/>
        <v/>
      </c>
      <c r="J479" s="128"/>
      <c r="K479" s="128"/>
      <c r="L479" s="128"/>
      <c r="M479" s="95"/>
      <c r="O479" s="86" t="str">
        <f t="shared" si="72"/>
        <v/>
      </c>
      <c r="P479" s="86" t="str">
        <f t="shared" si="73"/>
        <v/>
      </c>
      <c r="Q479" s="86" t="str">
        <f t="shared" si="74"/>
        <v/>
      </c>
      <c r="R479" s="86" t="str">
        <f t="shared" si="75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8"/>
        <v/>
      </c>
      <c r="E480" s="96"/>
      <c r="F480" s="91" t="str">
        <f t="shared" si="69"/>
        <v/>
      </c>
      <c r="G480" s="129"/>
      <c r="H480" s="91" t="str">
        <f t="shared" si="70"/>
        <v/>
      </c>
      <c r="I480" s="91" t="str">
        <f t="shared" si="71"/>
        <v/>
      </c>
      <c r="J480" s="128"/>
      <c r="K480" s="128"/>
      <c r="L480" s="128"/>
      <c r="M480" s="95"/>
      <c r="O480" s="86" t="str">
        <f t="shared" si="72"/>
        <v/>
      </c>
      <c r="P480" s="86" t="str">
        <f t="shared" si="73"/>
        <v/>
      </c>
      <c r="Q480" s="86" t="str">
        <f t="shared" si="74"/>
        <v/>
      </c>
      <c r="R480" s="86" t="str">
        <f t="shared" si="75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8"/>
        <v/>
      </c>
      <c r="E481" s="96"/>
      <c r="F481" s="91" t="str">
        <f t="shared" si="69"/>
        <v/>
      </c>
      <c r="G481" s="129"/>
      <c r="H481" s="91" t="str">
        <f t="shared" si="70"/>
        <v/>
      </c>
      <c r="I481" s="91" t="str">
        <f t="shared" si="71"/>
        <v/>
      </c>
      <c r="J481" s="128"/>
      <c r="K481" s="128"/>
      <c r="L481" s="128"/>
      <c r="M481" s="95"/>
      <c r="O481" s="86" t="str">
        <f t="shared" si="72"/>
        <v/>
      </c>
      <c r="P481" s="86" t="str">
        <f t="shared" si="73"/>
        <v/>
      </c>
      <c r="Q481" s="86" t="str">
        <f t="shared" si="74"/>
        <v/>
      </c>
      <c r="R481" s="86" t="str">
        <f t="shared" si="75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8"/>
        <v/>
      </c>
      <c r="E482" s="96"/>
      <c r="F482" s="91" t="str">
        <f t="shared" si="69"/>
        <v/>
      </c>
      <c r="G482" s="129"/>
      <c r="H482" s="91" t="str">
        <f t="shared" si="70"/>
        <v/>
      </c>
      <c r="I482" s="91" t="str">
        <f t="shared" si="71"/>
        <v/>
      </c>
      <c r="J482" s="128"/>
      <c r="K482" s="128"/>
      <c r="L482" s="128"/>
      <c r="M482" s="95"/>
      <c r="O482" s="86" t="str">
        <f t="shared" si="72"/>
        <v/>
      </c>
      <c r="P482" s="86" t="str">
        <f t="shared" si="73"/>
        <v/>
      </c>
      <c r="Q482" s="86" t="str">
        <f t="shared" si="74"/>
        <v/>
      </c>
      <c r="R482" s="86" t="str">
        <f t="shared" si="75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8"/>
        <v/>
      </c>
      <c r="E483" s="96"/>
      <c r="F483" s="91" t="str">
        <f t="shared" si="69"/>
        <v/>
      </c>
      <c r="G483" s="129"/>
      <c r="H483" s="91" t="str">
        <f t="shared" si="70"/>
        <v/>
      </c>
      <c r="I483" s="91" t="str">
        <f t="shared" si="71"/>
        <v/>
      </c>
      <c r="J483" s="128"/>
      <c r="K483" s="128"/>
      <c r="L483" s="128"/>
      <c r="M483" s="95"/>
      <c r="O483" s="86" t="str">
        <f t="shared" si="72"/>
        <v/>
      </c>
      <c r="P483" s="86" t="str">
        <f t="shared" si="73"/>
        <v/>
      </c>
      <c r="Q483" s="86" t="str">
        <f t="shared" si="74"/>
        <v/>
      </c>
      <c r="R483" s="86" t="str">
        <f t="shared" si="75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8"/>
        <v/>
      </c>
      <c r="E484" s="96"/>
      <c r="F484" s="91" t="str">
        <f t="shared" si="69"/>
        <v/>
      </c>
      <c r="G484" s="129"/>
      <c r="H484" s="91" t="str">
        <f t="shared" si="70"/>
        <v/>
      </c>
      <c r="I484" s="91" t="str">
        <f t="shared" si="71"/>
        <v/>
      </c>
      <c r="J484" s="128"/>
      <c r="K484" s="128"/>
      <c r="L484" s="128"/>
      <c r="M484" s="95"/>
      <c r="O484" s="86" t="str">
        <f t="shared" si="72"/>
        <v/>
      </c>
      <c r="P484" s="86" t="str">
        <f t="shared" si="73"/>
        <v/>
      </c>
      <c r="Q484" s="86" t="str">
        <f t="shared" si="74"/>
        <v/>
      </c>
      <c r="R484" s="86" t="str">
        <f t="shared" si="75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8"/>
        <v/>
      </c>
      <c r="E485" s="96"/>
      <c r="F485" s="91" t="str">
        <f t="shared" si="69"/>
        <v/>
      </c>
      <c r="G485" s="129"/>
      <c r="H485" s="91" t="str">
        <f t="shared" si="70"/>
        <v/>
      </c>
      <c r="I485" s="91" t="str">
        <f t="shared" si="71"/>
        <v/>
      </c>
      <c r="J485" s="128"/>
      <c r="K485" s="128"/>
      <c r="L485" s="128"/>
      <c r="M485" s="95"/>
      <c r="O485" s="86" t="str">
        <f t="shared" si="72"/>
        <v/>
      </c>
      <c r="P485" s="86" t="str">
        <f t="shared" si="73"/>
        <v/>
      </c>
      <c r="Q485" s="86" t="str">
        <f t="shared" si="74"/>
        <v/>
      </c>
      <c r="R485" s="86" t="str">
        <f t="shared" si="75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8"/>
        <v/>
      </c>
      <c r="E486" s="96"/>
      <c r="F486" s="91" t="str">
        <f t="shared" si="69"/>
        <v/>
      </c>
      <c r="G486" s="129"/>
      <c r="H486" s="91" t="str">
        <f t="shared" si="70"/>
        <v/>
      </c>
      <c r="I486" s="91" t="str">
        <f t="shared" si="71"/>
        <v/>
      </c>
      <c r="J486" s="128"/>
      <c r="K486" s="128"/>
      <c r="L486" s="128"/>
      <c r="M486" s="95"/>
      <c r="O486" s="86" t="str">
        <f t="shared" si="72"/>
        <v/>
      </c>
      <c r="P486" s="86" t="str">
        <f t="shared" si="73"/>
        <v/>
      </c>
      <c r="Q486" s="86" t="str">
        <f t="shared" si="74"/>
        <v/>
      </c>
      <c r="R486" s="86" t="str">
        <f t="shared" si="75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8"/>
        <v/>
      </c>
      <c r="E487" s="96"/>
      <c r="F487" s="91" t="str">
        <f t="shared" si="69"/>
        <v/>
      </c>
      <c r="G487" s="129"/>
      <c r="H487" s="91" t="str">
        <f t="shared" si="70"/>
        <v/>
      </c>
      <c r="I487" s="91" t="str">
        <f t="shared" si="71"/>
        <v/>
      </c>
      <c r="J487" s="128"/>
      <c r="K487" s="128"/>
      <c r="L487" s="128"/>
      <c r="M487" s="95"/>
      <c r="O487" s="86" t="str">
        <f t="shared" si="72"/>
        <v/>
      </c>
      <c r="P487" s="86" t="str">
        <f t="shared" si="73"/>
        <v/>
      </c>
      <c r="Q487" s="86" t="str">
        <f t="shared" si="74"/>
        <v/>
      </c>
      <c r="R487" s="86" t="str">
        <f t="shared" si="75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8"/>
        <v/>
      </c>
      <c r="E488" s="96"/>
      <c r="F488" s="91" t="str">
        <f t="shared" si="69"/>
        <v/>
      </c>
      <c r="G488" s="129"/>
      <c r="H488" s="91" t="str">
        <f t="shared" si="70"/>
        <v/>
      </c>
      <c r="I488" s="91" t="str">
        <f t="shared" si="71"/>
        <v/>
      </c>
      <c r="J488" s="128"/>
      <c r="K488" s="128"/>
      <c r="L488" s="128"/>
      <c r="M488" s="95"/>
      <c r="O488" s="86" t="str">
        <f t="shared" si="72"/>
        <v/>
      </c>
      <c r="P488" s="86" t="str">
        <f t="shared" si="73"/>
        <v/>
      </c>
      <c r="Q488" s="86" t="str">
        <f t="shared" si="74"/>
        <v/>
      </c>
      <c r="R488" s="86" t="str">
        <f t="shared" si="75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8"/>
        <v/>
      </c>
      <c r="E489" s="96"/>
      <c r="F489" s="91" t="str">
        <f t="shared" si="69"/>
        <v/>
      </c>
      <c r="G489" s="129"/>
      <c r="H489" s="91" t="str">
        <f t="shared" si="70"/>
        <v/>
      </c>
      <c r="I489" s="91" t="str">
        <f t="shared" si="71"/>
        <v/>
      </c>
      <c r="J489" s="128"/>
      <c r="K489" s="128"/>
      <c r="L489" s="128"/>
      <c r="M489" s="95"/>
      <c r="O489" s="86" t="str">
        <f t="shared" si="72"/>
        <v/>
      </c>
      <c r="P489" s="86" t="str">
        <f t="shared" si="73"/>
        <v/>
      </c>
      <c r="Q489" s="86" t="str">
        <f t="shared" si="74"/>
        <v/>
      </c>
      <c r="R489" s="86" t="str">
        <f t="shared" si="75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8"/>
        <v/>
      </c>
      <c r="E490" s="96"/>
      <c r="F490" s="91" t="str">
        <f t="shared" si="69"/>
        <v/>
      </c>
      <c r="G490" s="129"/>
      <c r="H490" s="91" t="str">
        <f t="shared" si="70"/>
        <v/>
      </c>
      <c r="I490" s="91" t="str">
        <f t="shared" si="71"/>
        <v/>
      </c>
      <c r="J490" s="128"/>
      <c r="K490" s="128"/>
      <c r="L490" s="128"/>
      <c r="M490" s="95"/>
      <c r="O490" s="86" t="str">
        <f t="shared" si="72"/>
        <v/>
      </c>
      <c r="P490" s="86" t="str">
        <f t="shared" si="73"/>
        <v/>
      </c>
      <c r="Q490" s="86" t="str">
        <f t="shared" si="74"/>
        <v/>
      </c>
      <c r="R490" s="86" t="str">
        <f t="shared" si="75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8"/>
        <v/>
      </c>
      <c r="E491" s="96"/>
      <c r="F491" s="91" t="str">
        <f t="shared" si="69"/>
        <v/>
      </c>
      <c r="G491" s="129"/>
      <c r="H491" s="91" t="str">
        <f t="shared" si="70"/>
        <v/>
      </c>
      <c r="I491" s="91" t="str">
        <f t="shared" si="71"/>
        <v/>
      </c>
      <c r="J491" s="128"/>
      <c r="K491" s="128"/>
      <c r="L491" s="128"/>
      <c r="M491" s="95"/>
      <c r="O491" s="86" t="str">
        <f t="shared" si="72"/>
        <v/>
      </c>
      <c r="P491" s="86" t="str">
        <f t="shared" si="73"/>
        <v/>
      </c>
      <c r="Q491" s="86" t="str">
        <f t="shared" si="74"/>
        <v/>
      </c>
      <c r="R491" s="86" t="str">
        <f t="shared" si="75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8"/>
        <v/>
      </c>
      <c r="E492" s="96"/>
      <c r="F492" s="91" t="str">
        <f t="shared" si="69"/>
        <v/>
      </c>
      <c r="G492" s="129"/>
      <c r="H492" s="91" t="str">
        <f t="shared" si="70"/>
        <v/>
      </c>
      <c r="I492" s="91" t="str">
        <f t="shared" si="71"/>
        <v/>
      </c>
      <c r="J492" s="128"/>
      <c r="K492" s="128"/>
      <c r="L492" s="128"/>
      <c r="M492" s="95"/>
      <c r="O492" s="86" t="str">
        <f t="shared" si="72"/>
        <v/>
      </c>
      <c r="P492" s="86" t="str">
        <f t="shared" si="73"/>
        <v/>
      </c>
      <c r="Q492" s="86" t="str">
        <f t="shared" si="74"/>
        <v/>
      </c>
      <c r="R492" s="86" t="str">
        <f t="shared" si="75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8"/>
        <v/>
      </c>
      <c r="E493" s="96"/>
      <c r="F493" s="91" t="str">
        <f t="shared" si="69"/>
        <v/>
      </c>
      <c r="G493" s="129"/>
      <c r="H493" s="91" t="str">
        <f t="shared" si="70"/>
        <v/>
      </c>
      <c r="I493" s="91" t="str">
        <f t="shared" si="71"/>
        <v/>
      </c>
      <c r="J493" s="128"/>
      <c r="K493" s="128"/>
      <c r="L493" s="128"/>
      <c r="M493" s="95"/>
      <c r="O493" s="86" t="str">
        <f t="shared" si="72"/>
        <v/>
      </c>
      <c r="P493" s="86" t="str">
        <f t="shared" si="73"/>
        <v/>
      </c>
      <c r="Q493" s="86" t="str">
        <f t="shared" si="74"/>
        <v/>
      </c>
      <c r="R493" s="86" t="str">
        <f t="shared" si="75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8"/>
        <v/>
      </c>
      <c r="E494" s="96"/>
      <c r="F494" s="91" t="str">
        <f t="shared" si="69"/>
        <v/>
      </c>
      <c r="G494" s="129"/>
      <c r="H494" s="91" t="str">
        <f t="shared" si="70"/>
        <v/>
      </c>
      <c r="I494" s="91" t="str">
        <f t="shared" si="71"/>
        <v/>
      </c>
      <c r="J494" s="128"/>
      <c r="K494" s="128"/>
      <c r="L494" s="128"/>
      <c r="M494" s="95"/>
      <c r="O494" s="86" t="str">
        <f t="shared" si="72"/>
        <v/>
      </c>
      <c r="P494" s="86" t="str">
        <f t="shared" si="73"/>
        <v/>
      </c>
      <c r="Q494" s="86" t="str">
        <f t="shared" si="74"/>
        <v/>
      </c>
      <c r="R494" s="86" t="str">
        <f t="shared" si="75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8"/>
        <v/>
      </c>
      <c r="E495" s="96"/>
      <c r="F495" s="91" t="str">
        <f t="shared" si="69"/>
        <v/>
      </c>
      <c r="G495" s="129"/>
      <c r="H495" s="91" t="str">
        <f t="shared" si="70"/>
        <v/>
      </c>
      <c r="I495" s="91" t="str">
        <f t="shared" si="71"/>
        <v/>
      </c>
      <c r="J495" s="128"/>
      <c r="K495" s="128"/>
      <c r="L495" s="128"/>
      <c r="M495" s="95"/>
      <c r="O495" s="86" t="str">
        <f t="shared" si="72"/>
        <v/>
      </c>
      <c r="P495" s="86" t="str">
        <f t="shared" si="73"/>
        <v/>
      </c>
      <c r="Q495" s="86" t="str">
        <f t="shared" si="74"/>
        <v/>
      </c>
      <c r="R495" s="86" t="str">
        <f t="shared" si="75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8"/>
        <v/>
      </c>
      <c r="E496" s="96"/>
      <c r="F496" s="91" t="str">
        <f t="shared" si="69"/>
        <v/>
      </c>
      <c r="G496" s="129"/>
      <c r="H496" s="91" t="str">
        <f t="shared" si="70"/>
        <v/>
      </c>
      <c r="I496" s="91" t="str">
        <f t="shared" si="71"/>
        <v/>
      </c>
      <c r="J496" s="128"/>
      <c r="K496" s="128"/>
      <c r="L496" s="128"/>
      <c r="M496" s="95"/>
      <c r="O496" s="86" t="str">
        <f t="shared" si="72"/>
        <v/>
      </c>
      <c r="P496" s="86" t="str">
        <f t="shared" si="73"/>
        <v/>
      </c>
      <c r="Q496" s="86" t="str">
        <f t="shared" si="74"/>
        <v/>
      </c>
      <c r="R496" s="86" t="str">
        <f t="shared" si="75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8"/>
        <v/>
      </c>
      <c r="E497" s="96"/>
      <c r="F497" s="91" t="str">
        <f t="shared" si="69"/>
        <v/>
      </c>
      <c r="G497" s="129"/>
      <c r="H497" s="91" t="str">
        <f t="shared" si="70"/>
        <v/>
      </c>
      <c r="I497" s="91" t="str">
        <f t="shared" si="71"/>
        <v/>
      </c>
      <c r="J497" s="128"/>
      <c r="K497" s="128"/>
      <c r="L497" s="128"/>
      <c r="M497" s="95"/>
      <c r="O497" s="86" t="str">
        <f t="shared" si="72"/>
        <v/>
      </c>
      <c r="P497" s="86" t="str">
        <f t="shared" si="73"/>
        <v/>
      </c>
      <c r="Q497" s="86" t="str">
        <f t="shared" si="74"/>
        <v/>
      </c>
      <c r="R497" s="86" t="str">
        <f t="shared" si="75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8"/>
        <v/>
      </c>
      <c r="E498" s="96"/>
      <c r="F498" s="91" t="str">
        <f t="shared" si="69"/>
        <v/>
      </c>
      <c r="G498" s="129"/>
      <c r="H498" s="91" t="str">
        <f t="shared" si="70"/>
        <v/>
      </c>
      <c r="I498" s="91" t="str">
        <f t="shared" si="71"/>
        <v/>
      </c>
      <c r="J498" s="128"/>
      <c r="K498" s="128"/>
      <c r="L498" s="128"/>
      <c r="M498" s="95"/>
      <c r="O498" s="86" t="str">
        <f t="shared" si="72"/>
        <v/>
      </c>
      <c r="P498" s="86" t="str">
        <f t="shared" si="73"/>
        <v/>
      </c>
      <c r="Q498" s="86" t="str">
        <f t="shared" si="74"/>
        <v/>
      </c>
      <c r="R498" s="86" t="str">
        <f t="shared" si="75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8"/>
        <v/>
      </c>
      <c r="E499" s="96"/>
      <c r="F499" s="91" t="str">
        <f t="shared" si="69"/>
        <v/>
      </c>
      <c r="G499" s="129"/>
      <c r="H499" s="91" t="str">
        <f t="shared" si="70"/>
        <v/>
      </c>
      <c r="I499" s="91" t="str">
        <f t="shared" si="71"/>
        <v/>
      </c>
      <c r="J499" s="128"/>
      <c r="K499" s="128"/>
      <c r="L499" s="128"/>
      <c r="M499" s="95"/>
      <c r="O499" s="86" t="str">
        <f t="shared" si="72"/>
        <v/>
      </c>
      <c r="P499" s="86" t="str">
        <f t="shared" si="73"/>
        <v/>
      </c>
      <c r="Q499" s="86" t="str">
        <f t="shared" si="74"/>
        <v/>
      </c>
      <c r="R499" s="86" t="str">
        <f t="shared" si="75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8"/>
        <v/>
      </c>
      <c r="E500" s="96"/>
      <c r="F500" s="91" t="str">
        <f t="shared" si="69"/>
        <v/>
      </c>
      <c r="G500" s="129"/>
      <c r="H500" s="91" t="str">
        <f t="shared" si="70"/>
        <v/>
      </c>
      <c r="I500" s="91" t="str">
        <f t="shared" si="71"/>
        <v/>
      </c>
      <c r="J500" s="128"/>
      <c r="K500" s="128"/>
      <c r="L500" s="128"/>
      <c r="M500" s="95"/>
      <c r="O500" s="86" t="str">
        <f t="shared" si="72"/>
        <v/>
      </c>
      <c r="P500" s="86" t="str">
        <f t="shared" si="73"/>
        <v/>
      </c>
      <c r="Q500" s="86" t="str">
        <f t="shared" si="74"/>
        <v/>
      </c>
      <c r="R500" s="86" t="str">
        <f t="shared" si="75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8"/>
        <v/>
      </c>
      <c r="E501" s="96"/>
      <c r="F501" s="91" t="str">
        <f t="shared" si="69"/>
        <v/>
      </c>
      <c r="G501" s="129"/>
      <c r="H501" s="91" t="str">
        <f t="shared" si="70"/>
        <v/>
      </c>
      <c r="I501" s="91" t="str">
        <f t="shared" si="71"/>
        <v/>
      </c>
      <c r="J501" s="128"/>
      <c r="K501" s="128"/>
      <c r="L501" s="128"/>
      <c r="M501" s="95"/>
      <c r="O501" s="86" t="str">
        <f t="shared" si="72"/>
        <v/>
      </c>
      <c r="P501" s="86" t="str">
        <f t="shared" si="73"/>
        <v/>
      </c>
      <c r="Q501" s="86" t="str">
        <f t="shared" si="74"/>
        <v/>
      </c>
      <c r="R501" s="86" t="str">
        <f t="shared" si="75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73" zoomScaleNormal="73" workbookViewId="0">
      <pane ySplit="2" topLeftCell="A21" activePane="bottomLeft" state="frozen"/>
      <selection pane="bottomLeft" activeCell="J15" sqref="J15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6" t="s">
        <v>664</v>
      </c>
      <c r="B1" s="366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51</v>
      </c>
      <c r="B3" s="91" t="str">
        <f t="shared" ref="B3" si="0">IFERROR(VLOOKUP(A3,$U$6:$V$23,2,FALSE),"")</f>
        <v>Pomoći EU</v>
      </c>
      <c r="C3" s="96">
        <v>3211</v>
      </c>
      <c r="D3" s="91" t="str">
        <f>IFERROR(VLOOKUP(C3,$X$5:$Z$129,2,FALSE),"")</f>
        <v>Službena putovanja</v>
      </c>
      <c r="E3" s="129" t="s">
        <v>2035</v>
      </c>
      <c r="F3" s="91" t="str">
        <f>IFERROR(VLOOKUP(E3,$AD$6:$AE$1090,2,FALSE),"")</f>
        <v>Jean Monnet Module  Language and EU Law Excellence</v>
      </c>
      <c r="G3" s="91" t="str">
        <f>IFERROR(VLOOKUP(E3,$AD$6:$AG$1090,4,FALSE),"")</f>
        <v>0942</v>
      </c>
      <c r="H3" s="128">
        <v>664</v>
      </c>
      <c r="I3" s="128"/>
      <c r="J3" s="128"/>
      <c r="K3" s="143"/>
      <c r="L3" s="142"/>
      <c r="M3" s="142"/>
      <c r="N3" s="143"/>
      <c r="O3" s="322"/>
      <c r="P3" s="95"/>
      <c r="R3" s="86" t="str">
        <f>LEFT(C3,3)</f>
        <v>321</v>
      </c>
      <c r="S3" s="86" t="str">
        <f>LEFT(C3,2)</f>
        <v>32</v>
      </c>
      <c r="T3" s="86" t="str">
        <f>MID(G3,2,2)</f>
        <v>94</v>
      </c>
    </row>
    <row r="4" spans="1:33">
      <c r="A4" s="96">
        <v>43</v>
      </c>
      <c r="B4" s="91" t="str">
        <f t="shared" ref="B4:B67" si="1">IFERROR(VLOOKUP(A4,$U$6:$V$23,2,FALSE),"")</f>
        <v>Ostali prihodi za posebne namjene</v>
      </c>
      <c r="C4" s="96">
        <v>3239</v>
      </c>
      <c r="D4" s="91" t="str">
        <f t="shared" ref="D4:D67" si="2">IFERROR(VLOOKUP(C4,$X$5:$Z$129,2,FALSE),"")</f>
        <v>Ostale usluge</v>
      </c>
      <c r="E4" s="129" t="s">
        <v>2035</v>
      </c>
      <c r="F4" s="91" t="str">
        <f t="shared" ref="F4:F67" si="3">IFERROR(VLOOKUP(E4,$AD$6:$AE$1090,2,FALSE),"")</f>
        <v>Jean Monnet Module  Language and EU Law Excellence</v>
      </c>
      <c r="G4" s="91" t="str">
        <f t="shared" ref="G4:G67" si="4">IFERROR(VLOOKUP(E4,$AD$6:$AG$1090,4,FALSE),"")</f>
        <v>0942</v>
      </c>
      <c r="H4" s="128">
        <v>1159</v>
      </c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>323</v>
      </c>
      <c r="S4" s="86" t="str">
        <f t="shared" ref="S4:S67" si="6">LEFT(C4,2)</f>
        <v>32</v>
      </c>
      <c r="T4" s="86" t="str">
        <f t="shared" ref="T4:T67" si="7">MID(G4,2,2)</f>
        <v>94</v>
      </c>
      <c r="X4" s="92"/>
      <c r="Y4" s="92"/>
    </row>
    <row r="5" spans="1:33">
      <c r="A5" s="96">
        <v>51</v>
      </c>
      <c r="B5" s="91" t="str">
        <f t="shared" si="1"/>
        <v>Pomoći EU</v>
      </c>
      <c r="C5" s="96">
        <v>3239</v>
      </c>
      <c r="D5" s="91" t="str">
        <f t="shared" si="2"/>
        <v>Ostale usluge</v>
      </c>
      <c r="E5" s="129" t="s">
        <v>2035</v>
      </c>
      <c r="F5" s="91" t="str">
        <f t="shared" si="3"/>
        <v>Jean Monnet Module  Language and EU Law Excellence</v>
      </c>
      <c r="G5" s="91" t="str">
        <f t="shared" si="4"/>
        <v>0942</v>
      </c>
      <c r="H5" s="128">
        <v>168</v>
      </c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>323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51</v>
      </c>
      <c r="B6" s="91" t="str">
        <f t="shared" si="1"/>
        <v>Pomoći EU</v>
      </c>
      <c r="C6" s="96">
        <v>3241</v>
      </c>
      <c r="D6" s="91" t="str">
        <f t="shared" si="2"/>
        <v>Naknade troškova osobama izvan radnog odnosa</v>
      </c>
      <c r="E6" s="129" t="s">
        <v>2035</v>
      </c>
      <c r="F6" s="91" t="str">
        <f t="shared" si="3"/>
        <v>Jean Monnet Module  Language and EU Law Excellence</v>
      </c>
      <c r="G6" s="91" t="str">
        <f t="shared" si="4"/>
        <v>0942</v>
      </c>
      <c r="H6" s="128">
        <v>3318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324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51</v>
      </c>
      <c r="B7" s="91" t="str">
        <f t="shared" si="1"/>
        <v>Pomoći EU</v>
      </c>
      <c r="C7" s="96">
        <v>3293</v>
      </c>
      <c r="D7" s="91" t="str">
        <f t="shared" si="2"/>
        <v>Reprezentacija</v>
      </c>
      <c r="E7" s="129" t="s">
        <v>2035</v>
      </c>
      <c r="F7" s="91" t="str">
        <f t="shared" si="3"/>
        <v>Jean Monnet Module  Language and EU Law Excellence</v>
      </c>
      <c r="G7" s="91" t="str">
        <f t="shared" si="4"/>
        <v>0942</v>
      </c>
      <c r="H7" s="128">
        <v>2654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329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43</v>
      </c>
      <c r="B8" s="91" t="str">
        <f t="shared" si="1"/>
        <v>Ostali prihodi za posebne namjene</v>
      </c>
      <c r="C8" s="96">
        <v>3237</v>
      </c>
      <c r="D8" s="91" t="str">
        <f t="shared" si="2"/>
        <v>Intelektualne i osobne usluge</v>
      </c>
      <c r="E8" s="129" t="s">
        <v>2035</v>
      </c>
      <c r="F8" s="91" t="str">
        <f t="shared" si="3"/>
        <v>Jean Monnet Module  Language and EU Law Excellence</v>
      </c>
      <c r="G8" s="91" t="str">
        <f t="shared" si="4"/>
        <v>0942</v>
      </c>
      <c r="H8" s="128">
        <v>7167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323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52</v>
      </c>
      <c r="B9" s="91" t="str">
        <f t="shared" si="1"/>
        <v>Ostale pomoći</v>
      </c>
      <c r="C9" s="96">
        <v>3132</v>
      </c>
      <c r="D9" s="91" t="str">
        <f t="shared" si="2"/>
        <v>Doprinosi za obvezno zdravstveno osiguranje</v>
      </c>
      <c r="E9" s="129" t="s">
        <v>2069</v>
      </c>
      <c r="F9" s="91" t="str">
        <f t="shared" si="3"/>
        <v>'Erasmus + 'Time to Become Digital in Law - DIGinLAW</v>
      </c>
      <c r="G9" s="91" t="str">
        <f t="shared" si="4"/>
        <v>0942</v>
      </c>
      <c r="H9" s="128">
        <v>2654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313</v>
      </c>
      <c r="S9" s="86" t="str">
        <f t="shared" si="6"/>
        <v>31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52</v>
      </c>
      <c r="B10" s="91" t="str">
        <f t="shared" si="1"/>
        <v>Ostale pomoći</v>
      </c>
      <c r="C10" s="96">
        <v>3211</v>
      </c>
      <c r="D10" s="91" t="str">
        <f t="shared" si="2"/>
        <v>Službena putovanja</v>
      </c>
      <c r="E10" s="129" t="s">
        <v>2069</v>
      </c>
      <c r="F10" s="91" t="str">
        <f t="shared" si="3"/>
        <v>'Erasmus + 'Time to Become Digital in Law - DIGinLAW</v>
      </c>
      <c r="G10" s="91" t="str">
        <f t="shared" si="4"/>
        <v>0942</v>
      </c>
      <c r="H10" s="128">
        <v>4645</v>
      </c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>321</v>
      </c>
      <c r="S10" s="86" t="str">
        <f t="shared" si="6"/>
        <v>32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52</v>
      </c>
      <c r="B11" s="91" t="str">
        <f t="shared" si="1"/>
        <v>Ostale pomoći</v>
      </c>
      <c r="C11" s="96">
        <v>3239</v>
      </c>
      <c r="D11" s="91" t="str">
        <f t="shared" si="2"/>
        <v>Ostale usluge</v>
      </c>
      <c r="E11" s="129" t="s">
        <v>2069</v>
      </c>
      <c r="F11" s="91" t="str">
        <f t="shared" si="3"/>
        <v>'Erasmus + 'Time to Become Digital in Law - DIGinLAW</v>
      </c>
      <c r="G11" s="91" t="str">
        <f t="shared" si="4"/>
        <v>0942</v>
      </c>
      <c r="H11" s="128">
        <v>2654</v>
      </c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>323</v>
      </c>
      <c r="S11" s="86" t="str">
        <f t="shared" si="6"/>
        <v>32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52</v>
      </c>
      <c r="B12" s="91" t="str">
        <f t="shared" si="1"/>
        <v>Ostale pomoći</v>
      </c>
      <c r="C12" s="96">
        <v>3693</v>
      </c>
      <c r="D12" s="91" t="str">
        <f t="shared" si="2"/>
        <v>Tekući prijenosi između proračunskih korisnika istog proraču</v>
      </c>
      <c r="E12" s="129" t="s">
        <v>2069</v>
      </c>
      <c r="F12" s="91" t="str">
        <f t="shared" si="3"/>
        <v>'Erasmus + 'Time to Become Digital in Law - DIGinLAW</v>
      </c>
      <c r="G12" s="91" t="str">
        <f t="shared" si="4"/>
        <v>0942</v>
      </c>
      <c r="H12" s="128">
        <v>5664</v>
      </c>
      <c r="I12" s="128"/>
      <c r="J12" s="128"/>
      <c r="K12" s="143"/>
      <c r="L12" s="142"/>
      <c r="M12" s="142"/>
      <c r="N12" s="143"/>
      <c r="O12" s="322"/>
      <c r="P12" s="95" t="s">
        <v>5283</v>
      </c>
      <c r="R12" s="86" t="str">
        <f t="shared" si="5"/>
        <v>369</v>
      </c>
      <c r="S12" s="86" t="str">
        <f t="shared" si="6"/>
        <v>36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52</v>
      </c>
      <c r="B13" s="91" t="str">
        <f t="shared" si="1"/>
        <v>Ostale pomoći</v>
      </c>
      <c r="C13" s="96">
        <v>3813</v>
      </c>
      <c r="D13" s="91" t="str">
        <f t="shared" si="2"/>
        <v>Tekuće donacije iz EU sredstava</v>
      </c>
      <c r="E13" s="129" t="s">
        <v>2069</v>
      </c>
      <c r="F13" s="91" t="str">
        <f t="shared" si="3"/>
        <v>'Erasmus + 'Time to Become Digital in Law - DIGinLAW</v>
      </c>
      <c r="G13" s="91" t="str">
        <f t="shared" si="4"/>
        <v>0942</v>
      </c>
      <c r="H13" s="128">
        <v>38312</v>
      </c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>381</v>
      </c>
      <c r="S13" s="86" t="str">
        <f t="shared" si="6"/>
        <v>38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52</v>
      </c>
      <c r="B14" s="91" t="str">
        <f t="shared" si="1"/>
        <v>Ostale pomoći</v>
      </c>
      <c r="C14" s="96">
        <v>3111</v>
      </c>
      <c r="D14" s="91" t="str">
        <f t="shared" si="2"/>
        <v>Plaće za redovan rad</v>
      </c>
      <c r="E14" s="129" t="s">
        <v>2069</v>
      </c>
      <c r="F14" s="91" t="str">
        <f t="shared" si="3"/>
        <v>'Erasmus + 'Time to Become Digital in Law - DIGinLAW</v>
      </c>
      <c r="G14" s="91" t="str">
        <f t="shared" si="4"/>
        <v>0942</v>
      </c>
      <c r="H14" s="128">
        <v>15927</v>
      </c>
      <c r="I14" s="128"/>
      <c r="J14" s="128"/>
      <c r="K14" s="351"/>
      <c r="L14" s="142"/>
      <c r="M14" s="142"/>
      <c r="N14" s="143"/>
      <c r="O14" s="352"/>
      <c r="P14" s="95"/>
      <c r="R14" s="86" t="str">
        <f t="shared" si="5"/>
        <v>311</v>
      </c>
      <c r="S14" s="86" t="str">
        <f t="shared" si="6"/>
        <v>31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 ht="405">
      <c r="A15" s="96">
        <v>52</v>
      </c>
      <c r="B15" s="91" t="str">
        <f t="shared" si="1"/>
        <v>Ostale pomoći</v>
      </c>
      <c r="C15" s="96">
        <v>3132</v>
      </c>
      <c r="D15" s="91" t="str">
        <f t="shared" si="2"/>
        <v>Doprinosi za obvezno zdravstveno osiguranje</v>
      </c>
      <c r="E15" s="129"/>
      <c r="F15" s="91" t="str">
        <f t="shared" si="3"/>
        <v/>
      </c>
      <c r="G15" s="91" t="str">
        <f t="shared" si="4"/>
        <v/>
      </c>
      <c r="H15" s="128">
        <v>664</v>
      </c>
      <c r="I15" s="128">
        <v>664</v>
      </c>
      <c r="J15" s="128"/>
      <c r="K15" s="351" t="s">
        <v>5284</v>
      </c>
      <c r="L15" s="142" t="s">
        <v>5285</v>
      </c>
      <c r="M15" s="142" t="s">
        <v>5286</v>
      </c>
      <c r="N15" s="143" t="s">
        <v>5287</v>
      </c>
      <c r="O15" s="352" t="s">
        <v>5288</v>
      </c>
      <c r="P15" s="95"/>
      <c r="R15" s="86" t="str">
        <f t="shared" si="5"/>
        <v>313</v>
      </c>
      <c r="S15" s="86" t="str">
        <f t="shared" si="6"/>
        <v>31</v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 ht="405">
      <c r="A16" s="96">
        <v>52</v>
      </c>
      <c r="B16" s="91" t="str">
        <f t="shared" si="1"/>
        <v>Ostale pomoći</v>
      </c>
      <c r="C16" s="96">
        <v>3241</v>
      </c>
      <c r="D16" s="91" t="str">
        <f t="shared" si="2"/>
        <v>Naknade troškova osobama izvan radnog odnosa</v>
      </c>
      <c r="E16" s="129"/>
      <c r="F16" s="91" t="str">
        <f t="shared" si="3"/>
        <v/>
      </c>
      <c r="G16" s="91" t="str">
        <f t="shared" si="4"/>
        <v/>
      </c>
      <c r="H16" s="128">
        <v>5973</v>
      </c>
      <c r="I16" s="128">
        <v>5014</v>
      </c>
      <c r="J16" s="128"/>
      <c r="K16" s="351" t="s">
        <v>5284</v>
      </c>
      <c r="L16" s="142" t="s">
        <v>5285</v>
      </c>
      <c r="M16" s="142" t="s">
        <v>5286</v>
      </c>
      <c r="N16" s="143" t="s">
        <v>5287</v>
      </c>
      <c r="O16" s="352" t="s">
        <v>5288</v>
      </c>
      <c r="P16" s="95"/>
      <c r="R16" s="86" t="str">
        <f t="shared" si="5"/>
        <v>324</v>
      </c>
      <c r="S16" s="86" t="str">
        <f t="shared" si="6"/>
        <v>32</v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 ht="405">
      <c r="A17" s="96">
        <v>43</v>
      </c>
      <c r="B17" s="91" t="str">
        <f t="shared" si="1"/>
        <v>Ostali prihodi za posebne namjene</v>
      </c>
      <c r="C17" s="96">
        <v>3241</v>
      </c>
      <c r="D17" s="91" t="str">
        <f t="shared" si="2"/>
        <v>Naknade troškova osobama izvan radnog odnosa</v>
      </c>
      <c r="E17" s="129"/>
      <c r="F17" s="91" t="str">
        <f t="shared" si="3"/>
        <v/>
      </c>
      <c r="G17" s="91" t="str">
        <f t="shared" si="4"/>
        <v/>
      </c>
      <c r="H17" s="128"/>
      <c r="I17" s="128">
        <v>21000</v>
      </c>
      <c r="J17" s="128"/>
      <c r="K17" s="351" t="s">
        <v>5284</v>
      </c>
      <c r="L17" s="142" t="s">
        <v>5285</v>
      </c>
      <c r="M17" s="142" t="s">
        <v>5286</v>
      </c>
      <c r="N17" s="143" t="s">
        <v>5287</v>
      </c>
      <c r="O17" s="352" t="s">
        <v>5288</v>
      </c>
      <c r="P17" s="95"/>
      <c r="R17" s="86" t="str">
        <f t="shared" si="5"/>
        <v>324</v>
      </c>
      <c r="S17" s="86" t="str">
        <f t="shared" si="6"/>
        <v>32</v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 ht="405">
      <c r="A18" s="96">
        <v>52</v>
      </c>
      <c r="B18" s="91" t="str">
        <f t="shared" si="1"/>
        <v>Ostale pomoći</v>
      </c>
      <c r="C18" s="96">
        <v>3111</v>
      </c>
      <c r="D18" s="91" t="str">
        <f t="shared" si="2"/>
        <v>Plaće za redovan rad</v>
      </c>
      <c r="E18" s="129"/>
      <c r="F18" s="91" t="str">
        <f t="shared" si="3"/>
        <v/>
      </c>
      <c r="G18" s="91" t="str">
        <f t="shared" si="4"/>
        <v/>
      </c>
      <c r="H18" s="128">
        <v>3849</v>
      </c>
      <c r="I18" s="128">
        <v>3849</v>
      </c>
      <c r="J18" s="128"/>
      <c r="K18" s="351" t="s">
        <v>5284</v>
      </c>
      <c r="L18" s="142" t="s">
        <v>5285</v>
      </c>
      <c r="M18" s="142" t="s">
        <v>5286</v>
      </c>
      <c r="N18" s="143" t="s">
        <v>5287</v>
      </c>
      <c r="O18" s="352" t="s">
        <v>5288</v>
      </c>
      <c r="P18" s="95"/>
      <c r="R18" s="86" t="str">
        <f t="shared" si="5"/>
        <v>311</v>
      </c>
      <c r="S18" s="86" t="str">
        <f t="shared" si="6"/>
        <v>31</v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 ht="405">
      <c r="A19" s="96">
        <v>52</v>
      </c>
      <c r="B19" s="91" t="str">
        <f t="shared" si="1"/>
        <v>Ostale pomoći</v>
      </c>
      <c r="C19" s="96">
        <v>3211</v>
      </c>
      <c r="D19" s="91" t="str">
        <f t="shared" si="2"/>
        <v>Službena putovanja</v>
      </c>
      <c r="E19" s="129"/>
      <c r="F19" s="91" t="str">
        <f t="shared" si="3"/>
        <v/>
      </c>
      <c r="G19" s="91" t="str">
        <f t="shared" si="4"/>
        <v/>
      </c>
      <c r="H19" s="128">
        <v>3982</v>
      </c>
      <c r="I19" s="128">
        <v>3982</v>
      </c>
      <c r="J19" s="128"/>
      <c r="K19" s="351" t="s">
        <v>5284</v>
      </c>
      <c r="L19" s="142" t="s">
        <v>5285</v>
      </c>
      <c r="M19" s="142" t="s">
        <v>5286</v>
      </c>
      <c r="N19" s="143" t="s">
        <v>5287</v>
      </c>
      <c r="O19" s="352" t="s">
        <v>5288</v>
      </c>
      <c r="P19" s="95"/>
      <c r="R19" s="86" t="str">
        <f t="shared" si="5"/>
        <v>321</v>
      </c>
      <c r="S19" s="86" t="str">
        <f t="shared" si="6"/>
        <v>32</v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 ht="405">
      <c r="A20" s="96">
        <v>52</v>
      </c>
      <c r="B20" s="91" t="str">
        <f t="shared" si="1"/>
        <v>Ostale pomoći</v>
      </c>
      <c r="C20" s="96">
        <v>3237</v>
      </c>
      <c r="D20" s="91" t="str">
        <f t="shared" si="2"/>
        <v>Intelektualne i osobne usluge</v>
      </c>
      <c r="E20" s="129"/>
      <c r="F20" s="91" t="str">
        <f t="shared" si="3"/>
        <v/>
      </c>
      <c r="G20" s="91" t="str">
        <f t="shared" si="4"/>
        <v/>
      </c>
      <c r="H20" s="128">
        <v>1062</v>
      </c>
      <c r="I20" s="128">
        <v>855</v>
      </c>
      <c r="J20" s="128"/>
      <c r="K20" s="351" t="s">
        <v>5284</v>
      </c>
      <c r="L20" s="142" t="s">
        <v>5285</v>
      </c>
      <c r="M20" s="142" t="s">
        <v>5286</v>
      </c>
      <c r="N20" s="143" t="s">
        <v>5287</v>
      </c>
      <c r="O20" s="352" t="s">
        <v>5288</v>
      </c>
      <c r="P20" s="95"/>
      <c r="R20" s="86" t="str">
        <f t="shared" si="5"/>
        <v>323</v>
      </c>
      <c r="S20" s="86" t="str">
        <f t="shared" si="6"/>
        <v>32</v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 ht="405">
      <c r="A21" s="96">
        <v>52</v>
      </c>
      <c r="B21" s="91" t="str">
        <f t="shared" si="1"/>
        <v>Ostale pomoći</v>
      </c>
      <c r="C21" s="96">
        <v>3239</v>
      </c>
      <c r="D21" s="91" t="str">
        <f t="shared" si="2"/>
        <v>Ostale usluge</v>
      </c>
      <c r="E21" s="129"/>
      <c r="F21" s="91" t="str">
        <f t="shared" si="3"/>
        <v/>
      </c>
      <c r="G21" s="91" t="str">
        <f t="shared" si="4"/>
        <v/>
      </c>
      <c r="H21" s="128"/>
      <c r="I21" s="128">
        <v>398</v>
      </c>
      <c r="J21" s="128"/>
      <c r="K21" s="351" t="s">
        <v>5284</v>
      </c>
      <c r="L21" s="142" t="s">
        <v>5285</v>
      </c>
      <c r="M21" s="142" t="s">
        <v>5286</v>
      </c>
      <c r="N21" s="143" t="s">
        <v>5287</v>
      </c>
      <c r="O21" s="352" t="s">
        <v>5288</v>
      </c>
      <c r="P21" s="95"/>
      <c r="R21" s="86" t="str">
        <f t="shared" si="5"/>
        <v>323</v>
      </c>
      <c r="S21" s="86" t="str">
        <f t="shared" si="6"/>
        <v>32</v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 ht="405">
      <c r="A22" s="96">
        <v>43</v>
      </c>
      <c r="B22" s="91" t="str">
        <f t="shared" si="1"/>
        <v>Ostali prihodi za posebne namjene</v>
      </c>
      <c r="C22" s="96">
        <v>3111</v>
      </c>
      <c r="D22" s="91" t="str">
        <f t="shared" si="2"/>
        <v>Plaće za redovan rad</v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>
        <v>2000</v>
      </c>
      <c r="K22" s="351" t="s">
        <v>5284</v>
      </c>
      <c r="L22" s="142" t="s">
        <v>5285</v>
      </c>
      <c r="M22" s="142" t="s">
        <v>5286</v>
      </c>
      <c r="N22" s="143" t="s">
        <v>5287</v>
      </c>
      <c r="O22" s="352" t="s">
        <v>5288</v>
      </c>
      <c r="P22" s="95"/>
      <c r="R22" s="86" t="str">
        <f t="shared" si="5"/>
        <v>311</v>
      </c>
      <c r="S22" s="86" t="str">
        <f t="shared" si="6"/>
        <v>31</v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 ht="405">
      <c r="A23" s="96">
        <v>52</v>
      </c>
      <c r="B23" s="91" t="str">
        <f t="shared" si="1"/>
        <v>Ostale pomoći</v>
      </c>
      <c r="C23" s="96">
        <v>3293</v>
      </c>
      <c r="D23" s="91" t="str">
        <f t="shared" si="2"/>
        <v>Reprezentacija</v>
      </c>
      <c r="E23" s="129"/>
      <c r="F23" s="91" t="str">
        <f t="shared" si="3"/>
        <v/>
      </c>
      <c r="G23" s="91" t="str">
        <f t="shared" si="4"/>
        <v/>
      </c>
      <c r="H23" s="128">
        <v>3053</v>
      </c>
      <c r="I23" s="128">
        <v>6238</v>
      </c>
      <c r="J23" s="128"/>
      <c r="K23" s="351" t="s">
        <v>5284</v>
      </c>
      <c r="L23" s="142" t="s">
        <v>5285</v>
      </c>
      <c r="M23" s="142" t="s">
        <v>5286</v>
      </c>
      <c r="N23" s="143" t="s">
        <v>5287</v>
      </c>
      <c r="O23" s="352" t="s">
        <v>5288</v>
      </c>
      <c r="P23" s="95"/>
      <c r="R23" s="86" t="str">
        <f t="shared" si="5"/>
        <v>329</v>
      </c>
      <c r="S23" s="86" t="str">
        <f t="shared" si="6"/>
        <v>32</v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 ht="405">
      <c r="A24" s="96">
        <v>43</v>
      </c>
      <c r="B24" s="91" t="str">
        <f t="shared" si="1"/>
        <v>Ostali prihodi za posebne namjene</v>
      </c>
      <c r="C24" s="96">
        <v>3237</v>
      </c>
      <c r="D24" s="91" t="str">
        <f t="shared" si="2"/>
        <v>Intelektualne i osobne usluge</v>
      </c>
      <c r="E24" s="129"/>
      <c r="F24" s="91" t="str">
        <f t="shared" si="3"/>
        <v/>
      </c>
      <c r="G24" s="91" t="str">
        <f t="shared" si="4"/>
        <v/>
      </c>
      <c r="H24" s="128"/>
      <c r="I24" s="128">
        <v>10958</v>
      </c>
      <c r="J24" s="128"/>
      <c r="K24" s="351" t="s">
        <v>5284</v>
      </c>
      <c r="L24" s="142" t="s">
        <v>5285</v>
      </c>
      <c r="M24" s="142" t="s">
        <v>5286</v>
      </c>
      <c r="N24" s="143" t="s">
        <v>5287</v>
      </c>
      <c r="O24" s="352" t="s">
        <v>5288</v>
      </c>
      <c r="P24" s="95"/>
      <c r="R24" s="86" t="str">
        <f t="shared" si="5"/>
        <v>323</v>
      </c>
      <c r="S24" s="86" t="str">
        <f t="shared" si="6"/>
        <v>32</v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351"/>
      <c r="L25" s="142"/>
      <c r="M25" s="142"/>
      <c r="N25" s="143"/>
      <c r="O25" s="35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351"/>
      <c r="L26" s="142"/>
      <c r="M26" s="142"/>
      <c r="N26" s="143"/>
      <c r="O26" s="35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zoomScale="80" zoomScaleNormal="80" workbookViewId="0">
      <selection activeCell="I24" sqref="I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</row>
    <row r="2" spans="1:29" ht="21" customHeight="1">
      <c r="B2" s="367" t="s">
        <v>5265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1730042</v>
      </c>
      <c r="E5" s="3">
        <v>0</v>
      </c>
      <c r="F5" s="3"/>
      <c r="G5" s="3">
        <v>28960</v>
      </c>
      <c r="H5" s="3"/>
      <c r="I5" s="3">
        <v>1641500</v>
      </c>
      <c r="J5" s="3"/>
      <c r="K5" s="3">
        <v>52182</v>
      </c>
      <c r="L5" s="3"/>
      <c r="M5" s="3"/>
      <c r="N5" s="3"/>
      <c r="O5" s="3"/>
      <c r="P5" s="3"/>
      <c r="Q5" s="3"/>
      <c r="R5" s="3"/>
      <c r="S5" s="3"/>
      <c r="T5" s="3"/>
      <c r="U5" s="3"/>
      <c r="V5" s="3">
        <v>7400</v>
      </c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4842141</v>
      </c>
      <c r="E6" s="12">
        <f>+'A.1 PRIHODI'!E8</f>
        <v>3239987</v>
      </c>
      <c r="F6" s="12">
        <f>+'A.1 PRIHODI'!F8</f>
        <v>0</v>
      </c>
      <c r="G6" s="12">
        <f>+'A.1 PRIHODI'!G8</f>
        <v>58881</v>
      </c>
      <c r="H6" s="12">
        <f>+'A.1 PRIHODI'!H8</f>
        <v>0</v>
      </c>
      <c r="I6" s="12">
        <f>+'A.1 PRIHODI'!I8+'B. RAČUN FIN'!I6</f>
        <v>1453032</v>
      </c>
      <c r="J6" s="12">
        <f>+'A.1 PRIHODI'!J8</f>
        <v>6804</v>
      </c>
      <c r="K6" s="12">
        <f>+'A.1 PRIHODI'!K8</f>
        <v>83172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265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-1551619</v>
      </c>
      <c r="E7" s="197">
        <v>0</v>
      </c>
      <c r="F7" s="197"/>
      <c r="G7" s="197">
        <v>-21212</v>
      </c>
      <c r="H7" s="197"/>
      <c r="I7" s="197">
        <v>-1501742</v>
      </c>
      <c r="J7" s="197"/>
      <c r="K7" s="197">
        <v>-21000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>
        <v>-7665</v>
      </c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5020564</v>
      </c>
      <c r="E8" s="12">
        <f>+E5+E6+E7</f>
        <v>3239987</v>
      </c>
      <c r="F8" s="12">
        <f t="shared" ref="F8:W8" si="1">+F5+F6+F7</f>
        <v>0</v>
      </c>
      <c r="G8" s="12">
        <f t="shared" si="1"/>
        <v>66629</v>
      </c>
      <c r="H8" s="12">
        <f t="shared" si="1"/>
        <v>0</v>
      </c>
      <c r="I8" s="12">
        <f t="shared" si="1"/>
        <v>1592790</v>
      </c>
      <c r="J8" s="12">
        <f t="shared" si="1"/>
        <v>6804</v>
      </c>
      <c r="K8" s="12">
        <f t="shared" si="1"/>
        <v>114354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5020564</v>
      </c>
      <c r="E9" s="82">
        <f>+'A.2 RASHODI'!E4+'B. RAČUN FIN'!E11</f>
        <v>3239987</v>
      </c>
      <c r="F9" s="82">
        <f>+'A.2 RASHODI'!F4+'B. RAČUN FIN'!F11</f>
        <v>0</v>
      </c>
      <c r="G9" s="82">
        <f>+'A.2 RASHODI'!G4+'B. RAČUN FIN'!G11</f>
        <v>66629</v>
      </c>
      <c r="H9" s="82">
        <f>+'A.2 RASHODI'!H4+'B. RAČUN FIN'!H11</f>
        <v>0</v>
      </c>
      <c r="I9" s="82">
        <f>+'A.2 RASHODI'!I4+'B. RAČUN FIN'!I11</f>
        <v>1592790</v>
      </c>
      <c r="J9" s="82">
        <f>+'A.2 RASHODI'!J4+'B. RAČUN FIN'!J11</f>
        <v>6804</v>
      </c>
      <c r="K9" s="82">
        <f>+'A.2 RASHODI'!K4+'B. RAČUN FIN'!K11</f>
        <v>114354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1551619</v>
      </c>
      <c r="E13" s="131">
        <f t="shared" ref="E13:W13" si="4">-E7</f>
        <v>0</v>
      </c>
      <c r="F13" s="131">
        <f t="shared" si="4"/>
        <v>0</v>
      </c>
      <c r="G13" s="131">
        <f t="shared" si="4"/>
        <v>21212</v>
      </c>
      <c r="H13" s="131">
        <f t="shared" si="4"/>
        <v>0</v>
      </c>
      <c r="I13" s="131">
        <f t="shared" si="4"/>
        <v>1501742</v>
      </c>
      <c r="J13" s="131">
        <f t="shared" si="4"/>
        <v>0</v>
      </c>
      <c r="K13" s="131">
        <f t="shared" si="4"/>
        <v>21000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7665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4892168</v>
      </c>
      <c r="E14" s="12">
        <f>+'A.1 PRIHODI'!E22</f>
        <v>3254329</v>
      </c>
      <c r="F14" s="12">
        <f>+'A.1 PRIHODI'!F22</f>
        <v>0</v>
      </c>
      <c r="G14" s="12">
        <f>+'A.1 PRIHODI'!G22</f>
        <v>59231</v>
      </c>
      <c r="H14" s="12">
        <f>+'A.1 PRIHODI'!H22</f>
        <v>0</v>
      </c>
      <c r="I14" s="12">
        <f>+'A.1 PRIHODI'!I22+'B. RAČUN FIN'!I17</f>
        <v>1550000</v>
      </c>
      <c r="J14" s="12">
        <f>+'A.1 PRIHODI'!J22</f>
        <v>0</v>
      </c>
      <c r="K14" s="12">
        <f>+'A.1 PRIHODI'!K22</f>
        <v>28343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265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-1205649</v>
      </c>
      <c r="E15" s="65"/>
      <c r="F15" s="65"/>
      <c r="G15" s="65">
        <v>-11545</v>
      </c>
      <c r="H15" s="65"/>
      <c r="I15" s="65">
        <v>-1186174</v>
      </c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>
        <v>-7930</v>
      </c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5238138</v>
      </c>
      <c r="E16" s="12">
        <f>+E13+E14+E15</f>
        <v>3254329</v>
      </c>
      <c r="F16" s="12">
        <f t="shared" ref="F16:W16" si="5">+F13+F14+F15</f>
        <v>0</v>
      </c>
      <c r="G16" s="12">
        <f t="shared" si="5"/>
        <v>68898</v>
      </c>
      <c r="H16" s="12">
        <f t="shared" si="5"/>
        <v>0</v>
      </c>
      <c r="I16" s="12">
        <f t="shared" si="5"/>
        <v>1865568</v>
      </c>
      <c r="J16" s="12">
        <f t="shared" si="5"/>
        <v>0</v>
      </c>
      <c r="K16" s="12">
        <f t="shared" si="5"/>
        <v>49343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5238138</v>
      </c>
      <c r="E17" s="82">
        <f>+'A.2 RASHODI'!E21+'B. RAČUN FIN'!E22</f>
        <v>3254329</v>
      </c>
      <c r="F17" s="82">
        <f>+'A.2 RASHODI'!F21+'B. RAČUN FIN'!F22</f>
        <v>0</v>
      </c>
      <c r="G17" s="82">
        <f>+'A.2 RASHODI'!G21+'B. RAČUN FIN'!G22</f>
        <v>68898</v>
      </c>
      <c r="H17" s="82">
        <f>+'A.2 RASHODI'!H21+'B. RAČUN FIN'!H22</f>
        <v>0</v>
      </c>
      <c r="I17" s="82">
        <f>+'A.2 RASHODI'!I21+'B. RAČUN FIN'!I22</f>
        <v>1865568</v>
      </c>
      <c r="J17" s="82">
        <f>+'A.2 RASHODI'!J21+'B. RAČUN FIN'!J22</f>
        <v>0</v>
      </c>
      <c r="K17" s="82">
        <f>+'A.2 RASHODI'!K21+'B. RAČUN FIN'!K22</f>
        <v>49343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1205649</v>
      </c>
      <c r="E21" s="131">
        <f t="shared" ref="E21:W21" si="8">-E15</f>
        <v>0</v>
      </c>
      <c r="F21" s="131">
        <f t="shared" si="8"/>
        <v>0</v>
      </c>
      <c r="G21" s="131">
        <f t="shared" si="8"/>
        <v>11545</v>
      </c>
      <c r="H21" s="131">
        <f t="shared" si="8"/>
        <v>0</v>
      </c>
      <c r="I21" s="131">
        <f t="shared" si="8"/>
        <v>1186174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7930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4964663</v>
      </c>
      <c r="E22" s="12">
        <f>+'A.1 PRIHODI'!E36</f>
        <v>3268739</v>
      </c>
      <c r="F22" s="12">
        <f>+'A.1 PRIHODI'!F36</f>
        <v>0</v>
      </c>
      <c r="G22" s="12">
        <f>+'A.1 PRIHODI'!G36</f>
        <v>59631</v>
      </c>
      <c r="H22" s="12">
        <f>+'A.1 PRIHODI'!H36</f>
        <v>0</v>
      </c>
      <c r="I22" s="12">
        <f>+'A.1 PRIHODI'!I36+'B. RAČUN FIN'!I28</f>
        <v>1614000</v>
      </c>
      <c r="J22" s="12">
        <f>+'A.1 PRIHODI'!J36</f>
        <v>0</v>
      </c>
      <c r="K22" s="12">
        <f>+'A.1 PRIHODI'!K36</f>
        <v>22028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265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-969105</v>
      </c>
      <c r="E23" s="65"/>
      <c r="F23" s="65"/>
      <c r="G23" s="65">
        <v>-4389</v>
      </c>
      <c r="H23" s="65"/>
      <c r="I23" s="65">
        <v>-956521</v>
      </c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>
        <v>-8195</v>
      </c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5201207</v>
      </c>
      <c r="E24" s="12">
        <f>+E21+E22+E23</f>
        <v>3268739</v>
      </c>
      <c r="F24" s="12">
        <f t="shared" ref="F24:W24" si="9">+F21+F22+F23</f>
        <v>0</v>
      </c>
      <c r="G24" s="12">
        <f t="shared" si="9"/>
        <v>66787</v>
      </c>
      <c r="H24" s="12">
        <f t="shared" si="9"/>
        <v>0</v>
      </c>
      <c r="I24" s="12">
        <f t="shared" si="9"/>
        <v>1843653</v>
      </c>
      <c r="J24" s="12">
        <f t="shared" si="9"/>
        <v>0</v>
      </c>
      <c r="K24" s="12">
        <f t="shared" si="9"/>
        <v>22028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5201207</v>
      </c>
      <c r="E25" s="82">
        <f>+'A.2 RASHODI'!E38+'B. RAČUN FIN'!E33</f>
        <v>3268739</v>
      </c>
      <c r="F25" s="82">
        <f>+'A.2 RASHODI'!F38+'B. RAČUN FIN'!F33</f>
        <v>0</v>
      </c>
      <c r="G25" s="82">
        <f>+'A.2 RASHODI'!G38+'B. RAČUN FIN'!G33</f>
        <v>66787</v>
      </c>
      <c r="H25" s="82">
        <f>+'A.2 RASHODI'!H38+'B. RAČUN FIN'!H33</f>
        <v>0</v>
      </c>
      <c r="I25" s="82">
        <f>+'A.2 RASHODI'!I38+'B. RAČUN FIN'!I33</f>
        <v>1843653</v>
      </c>
      <c r="J25" s="82">
        <f>+'A.2 RASHODI'!J38+'B. RAČUN FIN'!J33</f>
        <v>0</v>
      </c>
      <c r="K25" s="82">
        <f>+'A.2 RASHODI'!K38+'B. RAČUN FIN'!K33</f>
        <v>22028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C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7" t="s">
        <v>5087</v>
      </c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</row>
    <row r="2" spans="1:22" ht="15.6" customHeight="1"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</row>
    <row r="3" spans="1:22" ht="15.6" customHeight="1">
      <c r="B3" s="367" t="s">
        <v>5088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</row>
    <row r="4" spans="1:22" ht="15.6" customHeight="1"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</row>
    <row r="5" spans="1:22" ht="15.6" customHeight="1">
      <c r="B5" s="367" t="s">
        <v>5112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4842141</v>
      </c>
      <c r="E8" s="69">
        <f>+E19+E16</f>
        <v>3239987</v>
      </c>
      <c r="F8" s="69">
        <f>+F19+F16</f>
        <v>0</v>
      </c>
      <c r="G8" s="69">
        <f>+G19+G16</f>
        <v>58881</v>
      </c>
      <c r="H8" s="69">
        <f t="shared" ref="H8:V8" si="0">+H19+H16</f>
        <v>0</v>
      </c>
      <c r="I8" s="69">
        <f t="shared" si="0"/>
        <v>1453032</v>
      </c>
      <c r="J8" s="69">
        <f>+J19+J16</f>
        <v>6804</v>
      </c>
      <c r="K8" s="69">
        <f t="shared" si="0"/>
        <v>83172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265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89976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6804</v>
      </c>
      <c r="K10" s="132">
        <f>SUMIFS('Unos prihoda i primitaka'!$G$3:$G$501,'Unos prihoda i primitaka'!$C$3:$C$501,"=52",'Unos prihoda i primitaka'!$L$3:$L$501,"=63")</f>
        <v>83172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531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531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1453032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1453032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58350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58350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3239987</v>
      </c>
      <c r="E14" s="132">
        <f>SUMIFS('Unos prihoda i primitaka'!$G$3:$G$501,'Unos prihoda i primitaka'!$C$3:$C$501,"=11",'Unos prihoda i primitaka'!$L$3:$L$501,"=67")</f>
        <v>3239987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4841876</v>
      </c>
      <c r="E16" s="4">
        <f t="shared" ref="E16:V16" si="2">SUM(E9:E15)</f>
        <v>3239987</v>
      </c>
      <c r="F16" s="4">
        <f t="shared" si="2"/>
        <v>0</v>
      </c>
      <c r="G16" s="4">
        <f t="shared" si="2"/>
        <v>58881</v>
      </c>
      <c r="H16" s="4">
        <f t="shared" si="2"/>
        <v>0</v>
      </c>
      <c r="I16" s="4">
        <f t="shared" si="2"/>
        <v>1453032</v>
      </c>
      <c r="J16" s="4">
        <f t="shared" si="2"/>
        <v>6804</v>
      </c>
      <c r="K16" s="4">
        <f t="shared" si="2"/>
        <v>83172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265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265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265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265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4892168</v>
      </c>
      <c r="E22" s="69">
        <f t="shared" ref="E22:V22" si="4">+E33+E30</f>
        <v>3254329</v>
      </c>
      <c r="F22" s="69">
        <f t="shared" si="4"/>
        <v>0</v>
      </c>
      <c r="G22" s="69">
        <f t="shared" si="4"/>
        <v>59231</v>
      </c>
      <c r="H22" s="69">
        <f t="shared" si="4"/>
        <v>0</v>
      </c>
      <c r="I22" s="69">
        <f t="shared" si="4"/>
        <v>1550000</v>
      </c>
      <c r="J22" s="69">
        <f t="shared" si="4"/>
        <v>0</v>
      </c>
      <c r="K22" s="69">
        <f t="shared" si="4"/>
        <v>28343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265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28343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28343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531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531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1550000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1550000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58700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58700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3254329</v>
      </c>
      <c r="E28" s="132">
        <f>SUMIFS('Unos prihoda i primitaka'!$H$3:$H$501,'Unos prihoda i primitaka'!$C$3:$C$501,"=11",'Unos prihoda i primitaka'!$L$3:$L$501,"=67")</f>
        <v>3254329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4891903</v>
      </c>
      <c r="E30" s="4">
        <f t="shared" ref="E30:V30" si="6">SUM(E23:E29)</f>
        <v>3254329</v>
      </c>
      <c r="F30" s="4">
        <f t="shared" si="6"/>
        <v>0</v>
      </c>
      <c r="G30" s="4">
        <f t="shared" si="6"/>
        <v>59231</v>
      </c>
      <c r="H30" s="4">
        <f t="shared" si="6"/>
        <v>0</v>
      </c>
      <c r="I30" s="4">
        <f t="shared" si="6"/>
        <v>1550000</v>
      </c>
      <c r="J30" s="4">
        <f t="shared" si="6"/>
        <v>0</v>
      </c>
      <c r="K30" s="4">
        <f t="shared" si="6"/>
        <v>28343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265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265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265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265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4964663</v>
      </c>
      <c r="E36" s="69">
        <f t="shared" ref="E36:V36" si="9">+E47+E44</f>
        <v>3268739</v>
      </c>
      <c r="F36" s="69">
        <f t="shared" si="9"/>
        <v>0</v>
      </c>
      <c r="G36" s="69">
        <f t="shared" si="9"/>
        <v>59631</v>
      </c>
      <c r="H36" s="69">
        <f t="shared" si="9"/>
        <v>0</v>
      </c>
      <c r="I36" s="69">
        <f t="shared" si="9"/>
        <v>1614000</v>
      </c>
      <c r="J36" s="69">
        <f t="shared" si="9"/>
        <v>0</v>
      </c>
      <c r="K36" s="69">
        <f t="shared" si="9"/>
        <v>22028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265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22028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22028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531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531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1614000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1614000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59100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59100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3268739</v>
      </c>
      <c r="E42" s="132">
        <f>SUMIFS('Unos prihoda i primitaka'!$I$3:$I$501,'Unos prihoda i primitaka'!$C$3:$C$501,"=11",'Unos prihoda i primitaka'!$L$3:$L$501,"=67")</f>
        <v>3268739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4964398</v>
      </c>
      <c r="E44" s="4">
        <f t="shared" ref="E44:V44" si="10">SUM(E37:E43)</f>
        <v>3268739</v>
      </c>
      <c r="F44" s="4">
        <f t="shared" si="10"/>
        <v>0</v>
      </c>
      <c r="G44" s="4">
        <f t="shared" si="10"/>
        <v>59631</v>
      </c>
      <c r="H44" s="4">
        <f t="shared" si="10"/>
        <v>0</v>
      </c>
      <c r="I44" s="4">
        <f t="shared" si="10"/>
        <v>1614000</v>
      </c>
      <c r="J44" s="4">
        <f t="shared" si="10"/>
        <v>0</v>
      </c>
      <c r="K44" s="4">
        <f t="shared" si="10"/>
        <v>22028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265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265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265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265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7" t="s">
        <v>5114</v>
      </c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5020564</v>
      </c>
      <c r="E4" s="70">
        <f>E5+E13</f>
        <v>3239987</v>
      </c>
      <c r="F4" s="70">
        <f t="shared" ref="F4:W4" si="0">F5+F13</f>
        <v>0</v>
      </c>
      <c r="G4" s="70">
        <f t="shared" si="0"/>
        <v>66629</v>
      </c>
      <c r="H4" s="70">
        <f t="shared" si="0"/>
        <v>0</v>
      </c>
      <c r="I4" s="70">
        <f t="shared" si="0"/>
        <v>1592790</v>
      </c>
      <c r="J4" s="70">
        <f t="shared" si="0"/>
        <v>6804</v>
      </c>
      <c r="K4" s="70">
        <f>K5+K13</f>
        <v>114354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4857216</v>
      </c>
      <c r="E5" s="78">
        <f t="shared" ref="E5:G5" si="2">SUM(E6:E12)</f>
        <v>3189256</v>
      </c>
      <c r="F5" s="78">
        <f t="shared" si="2"/>
        <v>0</v>
      </c>
      <c r="G5" s="78">
        <f t="shared" si="2"/>
        <v>66098</v>
      </c>
      <c r="H5" s="78">
        <f>SUM(H6:H12)</f>
        <v>0</v>
      </c>
      <c r="I5" s="78">
        <f t="shared" ref="I5:K5" si="3">SUM(I6:I12)</f>
        <v>1480704</v>
      </c>
      <c r="J5" s="78">
        <f t="shared" si="3"/>
        <v>6804</v>
      </c>
      <c r="K5" s="78">
        <f t="shared" si="3"/>
        <v>114354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4146261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2993492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28934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1080833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43002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643488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195764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37164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376380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6804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27376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15793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15793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5664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5664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3318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3318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42692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4380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38312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163348</v>
      </c>
      <c r="E13" s="79">
        <f t="shared" ref="E13:G13" si="6">SUM(E14:E18)</f>
        <v>50731</v>
      </c>
      <c r="F13" s="79">
        <f t="shared" si="6"/>
        <v>0</v>
      </c>
      <c r="G13" s="79">
        <f t="shared" si="6"/>
        <v>531</v>
      </c>
      <c r="H13" s="79">
        <f>SUM(H14:H18)</f>
        <v>0</v>
      </c>
      <c r="I13" s="79">
        <f t="shared" ref="I13:K13" si="7">SUM(I14:I18)</f>
        <v>112086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26297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26297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64053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24434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531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39088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72998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72998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5238138</v>
      </c>
      <c r="E21" s="70">
        <f>+E22+E30</f>
        <v>3254329</v>
      </c>
      <c r="F21" s="70">
        <f t="shared" ref="F21:W21" si="11">+F22+F30</f>
        <v>0</v>
      </c>
      <c r="G21" s="70">
        <f t="shared" si="11"/>
        <v>68898</v>
      </c>
      <c r="H21" s="70">
        <f t="shared" si="11"/>
        <v>0</v>
      </c>
      <c r="I21" s="70">
        <f t="shared" si="11"/>
        <v>1865568</v>
      </c>
      <c r="J21" s="70">
        <f t="shared" si="11"/>
        <v>0</v>
      </c>
      <c r="K21" s="70">
        <f t="shared" si="11"/>
        <v>49343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4813260</v>
      </c>
      <c r="E22" s="78">
        <f t="shared" ref="E22:W22" si="12">SUM(E23:E29)</f>
        <v>3203598</v>
      </c>
      <c r="F22" s="78">
        <f t="shared" si="12"/>
        <v>0</v>
      </c>
      <c r="G22" s="78">
        <f t="shared" si="12"/>
        <v>58413</v>
      </c>
      <c r="H22" s="78">
        <f>SUM(H23:H29)</f>
        <v>0</v>
      </c>
      <c r="I22" s="78">
        <f t="shared" si="12"/>
        <v>1501906</v>
      </c>
      <c r="J22" s="78">
        <f t="shared" si="12"/>
        <v>0</v>
      </c>
      <c r="K22" s="78">
        <f t="shared" si="12"/>
        <v>49343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4157875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3007681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25164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1100609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24421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632159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195917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33249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378071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24922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15926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15926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2920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2920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4380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4380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424878</v>
      </c>
      <c r="E30" s="79">
        <f t="shared" ref="E30:G30" si="13">SUM(E31:E35)</f>
        <v>50731</v>
      </c>
      <c r="F30" s="79">
        <f t="shared" si="13"/>
        <v>0</v>
      </c>
      <c r="G30" s="79">
        <f t="shared" si="13"/>
        <v>10485</v>
      </c>
      <c r="H30" s="79">
        <f>SUM(H31:H35)</f>
        <v>0</v>
      </c>
      <c r="I30" s="79">
        <f t="shared" ref="I30:K30" si="14">SUM(I31:I35)</f>
        <v>363662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26297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26297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66774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24434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10485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31855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331807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331807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5201207</v>
      </c>
      <c r="E38" s="70">
        <f>E39+E47</f>
        <v>3268739</v>
      </c>
      <c r="F38" s="70">
        <f t="shared" ref="F38:W38" si="18">F39+F47</f>
        <v>0</v>
      </c>
      <c r="G38" s="70">
        <f t="shared" si="18"/>
        <v>66787</v>
      </c>
      <c r="H38" s="70">
        <f t="shared" si="18"/>
        <v>0</v>
      </c>
      <c r="I38" s="70">
        <f t="shared" si="18"/>
        <v>1843653</v>
      </c>
      <c r="J38" s="70">
        <f t="shared" si="18"/>
        <v>0</v>
      </c>
      <c r="K38" s="70">
        <f t="shared" si="18"/>
        <v>22028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4783098</v>
      </c>
      <c r="E39" s="78">
        <f t="shared" ref="E39:G39" si="19">SUM(E40:E46)</f>
        <v>3218008</v>
      </c>
      <c r="F39" s="78">
        <f t="shared" si="19"/>
        <v>0</v>
      </c>
      <c r="G39" s="78">
        <f t="shared" si="19"/>
        <v>63071</v>
      </c>
      <c r="H39" s="78">
        <f>SUM(H40:H46)</f>
        <v>0</v>
      </c>
      <c r="I39" s="78">
        <f t="shared" ref="I39:K39" si="20">SUM(I40:I46)</f>
        <v>1479991</v>
      </c>
      <c r="J39" s="78">
        <f t="shared" si="20"/>
        <v>0</v>
      </c>
      <c r="K39" s="78">
        <f t="shared" si="20"/>
        <v>22028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4173812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3021936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27368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1104600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19908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586060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196072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35703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352165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2120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15926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15926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2920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2920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4380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4380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418109</v>
      </c>
      <c r="E47" s="79">
        <f t="shared" ref="E47:G47" si="23">SUM(E48:E52)</f>
        <v>50731</v>
      </c>
      <c r="F47" s="79">
        <f t="shared" si="23"/>
        <v>0</v>
      </c>
      <c r="G47" s="79">
        <f t="shared" si="23"/>
        <v>3716</v>
      </c>
      <c r="H47" s="79">
        <f>SUM(H48:H52)</f>
        <v>0</v>
      </c>
      <c r="I47" s="79">
        <f t="shared" ref="I47:K47" si="24">SUM(I48:I52)</f>
        <v>363662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26297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26297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60005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24434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3716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31855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331807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331807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sqref="A1:XFD1048576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7" t="s">
        <v>5116</v>
      </c>
      <c r="B1" s="367"/>
      <c r="C1" s="367"/>
      <c r="D1" s="367"/>
      <c r="E1" s="367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5020564</v>
      </c>
      <c r="D5" s="339">
        <f t="shared" ref="D5:E5" si="0">+D6+D9+D11+D14+D25+D28+D30</f>
        <v>5238138</v>
      </c>
      <c r="E5" s="339">
        <f t="shared" si="0"/>
        <v>5201207</v>
      </c>
    </row>
    <row r="6" spans="1:193">
      <c r="A6" s="312">
        <v>1</v>
      </c>
      <c r="B6" s="67" t="s">
        <v>5131</v>
      </c>
      <c r="C6" s="338">
        <f>+C7+C8</f>
        <v>3239987</v>
      </c>
      <c r="D6" s="338">
        <f t="shared" ref="D6:E6" si="1">+D7+D8</f>
        <v>3254329</v>
      </c>
      <c r="E6" s="338">
        <f t="shared" si="1"/>
        <v>3268739</v>
      </c>
    </row>
    <row r="7" spans="1:193">
      <c r="A7" s="309">
        <v>11</v>
      </c>
      <c r="B7" s="48" t="s">
        <v>5118</v>
      </c>
      <c r="C7" s="337">
        <f>+'A.2 RASHODI'!E4</f>
        <v>3239987</v>
      </c>
      <c r="D7" s="337">
        <f>+'A.2 RASHODI'!E21</f>
        <v>3254329</v>
      </c>
      <c r="E7" s="337">
        <f>+'A.2 RASHODI'!E38</f>
        <v>3268739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66629</v>
      </c>
      <c r="D9" s="338">
        <f t="shared" ref="D9:E9" si="2">+D10</f>
        <v>68898</v>
      </c>
      <c r="E9" s="338">
        <f t="shared" si="2"/>
        <v>66787</v>
      </c>
    </row>
    <row r="10" spans="1:193">
      <c r="A10" s="309">
        <v>31</v>
      </c>
      <c r="B10" s="48" t="s">
        <v>5119</v>
      </c>
      <c r="C10" s="337">
        <f>+'A.2 RASHODI'!G4</f>
        <v>66629</v>
      </c>
      <c r="D10" s="337">
        <f>+'A.2 RASHODI'!G21</f>
        <v>68898</v>
      </c>
      <c r="E10" s="337">
        <f>+'A.2 RASHODI'!G38</f>
        <v>66787</v>
      </c>
    </row>
    <row r="11" spans="1:193">
      <c r="A11" s="312">
        <v>4</v>
      </c>
      <c r="B11" s="67" t="s">
        <v>5133</v>
      </c>
      <c r="C11" s="338">
        <f>+C12+C13</f>
        <v>1592790</v>
      </c>
      <c r="D11" s="338">
        <f t="shared" ref="D11:E11" si="3">+D12+D13</f>
        <v>1865568</v>
      </c>
      <c r="E11" s="338">
        <f t="shared" si="3"/>
        <v>1843653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1592790</v>
      </c>
      <c r="D13" s="337">
        <f>+'A.2 RASHODI'!I21</f>
        <v>1865568</v>
      </c>
      <c r="E13" s="337">
        <f>+'A.2 RASHODI'!I38</f>
        <v>1843653</v>
      </c>
    </row>
    <row r="14" spans="1:193">
      <c r="A14" s="312">
        <v>5</v>
      </c>
      <c r="B14" s="67" t="s">
        <v>5134</v>
      </c>
      <c r="C14" s="338">
        <f>SUM(C15:C24)</f>
        <v>121158</v>
      </c>
      <c r="D14" s="338">
        <f t="shared" ref="D14:E14" si="4">SUM(D15:D24)</f>
        <v>49343</v>
      </c>
      <c r="E14" s="338">
        <f t="shared" si="4"/>
        <v>22028</v>
      </c>
    </row>
    <row r="15" spans="1:193">
      <c r="A15" s="309">
        <v>51</v>
      </c>
      <c r="B15" s="48" t="s">
        <v>5122</v>
      </c>
      <c r="C15" s="337">
        <f>+'A.2 RASHODI'!J4</f>
        <v>6804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114354</v>
      </c>
      <c r="D16" s="337">
        <f>+'A.2 RASHODI'!K21</f>
        <v>49343</v>
      </c>
      <c r="E16" s="337">
        <f>+'A.2 RASHODI'!K38</f>
        <v>22028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68" activePane="bottomRight" state="frozen"/>
      <selection pane="topRight" activeCell="B1" sqref="B1"/>
      <selection pane="bottomLeft" activeCell="A4" sqref="A4"/>
      <selection pane="bottomRight" activeCell="A11" sqref="A11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7" t="s">
        <v>5141</v>
      </c>
      <c r="B1" s="367"/>
      <c r="C1" s="367"/>
      <c r="D1" s="367"/>
      <c r="E1" s="367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5001981</v>
      </c>
      <c r="D5" s="70">
        <f t="shared" ref="D5:E5" si="0">+D6+D15+D21+D28+D38+D45+D52+D59+D66+D75</f>
        <v>5185180</v>
      </c>
      <c r="E5" s="70">
        <f t="shared" si="0"/>
        <v>5199207</v>
      </c>
    </row>
    <row r="6" spans="1:193">
      <c r="A6" s="310">
        <v>1</v>
      </c>
      <c r="B6" s="67" t="s">
        <v>5143</v>
      </c>
      <c r="C6" s="338">
        <f>SUM(C7:C14)</f>
        <v>25915</v>
      </c>
      <c r="D6" s="338">
        <f>SUM(D7:D14)</f>
        <v>28343</v>
      </c>
      <c r="E6" s="338">
        <f>SUM(E7:E14)</f>
        <v>22028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25915</v>
      </c>
      <c r="D11" s="337">
        <f>SUMIF('Unos rashoda i izdataka'!$R$3:$R$501,'A.4 RASHODI FUNK'!$A11,'Unos rashoda i izdataka'!$K$3:$K$501)+SUMIF('Unos rashoda P4'!$T$3:$T$501,'A.4 RASHODI FUNK'!$A11,'Unos rashoda P4'!$I$3:$I$501)</f>
        <v>28343</v>
      </c>
      <c r="E11" s="337">
        <f>SUMIF('Unos rashoda i izdataka'!$R$3:$R$501,'A.4 RASHODI FUNK'!$A11,'Unos rashoda i izdataka'!$L$3:$L$501)+SUMIF('Unos rashoda P4'!$T$3:$T$501,'A.4 RASHODI FUNK'!$A11,'Unos rashoda P4'!$J$3:$J$501)</f>
        <v>22028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4976066</v>
      </c>
      <c r="D66" s="345">
        <f>SUM(D67:D74)</f>
        <v>5156837</v>
      </c>
      <c r="E66" s="345">
        <f>SUM(E67:E74)</f>
        <v>5177179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4976066</v>
      </c>
      <c r="D70" s="337">
        <f>SUMIF('Unos rashoda i izdataka'!$R$3:$R$501,'A.4 RASHODI FUNK'!$A70,'Unos rashoda i izdataka'!$K$3:$K$501)+SUMIF('Unos rashoda P4'!$T$3:$T$501,'A.4 RASHODI FUNK'!$A70,'Unos rashoda P4'!$I$3:$I$501)</f>
        <v>5156837</v>
      </c>
      <c r="E70" s="337">
        <f>SUMIF('Unos rashoda i izdataka'!$R$3:$R$501,'A.4 RASHODI FUNK'!$A70,'Unos rashoda i izdataka'!$L$3:$L$501)+SUMIF('Unos rashoda P4'!$T$3:$T$501,'A.4 RASHODI FUNK'!$A70,'Unos rashoda P4'!$J$3:$J$501)</f>
        <v>5177179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ivancica</cp:lastModifiedBy>
  <cp:lastPrinted>2022-09-27T16:09:55Z</cp:lastPrinted>
  <dcterms:created xsi:type="dcterms:W3CDTF">2018-09-10T07:36:17Z</dcterms:created>
  <dcterms:modified xsi:type="dcterms:W3CDTF">2022-12-05T14:15:39Z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